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Z:\Drafting\@Working\Angie\21 Pricing\"/>
    </mc:Choice>
  </mc:AlternateContent>
  <xr:revisionPtr revIDLastSave="0" documentId="13_ncr:8001_{E8C521D4-D413-4D62-A3E9-3D46B65723F8}" xr6:coauthVersionLast="47" xr6:coauthVersionMax="47" xr10:uidLastSave="{00000000-0000-0000-0000-000000000000}"/>
  <workbookProtection workbookAlgorithmName="SHA-512" workbookHashValue="+VUWJ/NksBqIxgEQ+I++F0MlU1rz8OIZkZoVAcZ/mp884pEnKs1qcdlm66G3sS6zP+aznRD7k9ou2anXK4sByw==" workbookSaltValue="Uf8Cqb66vES6sPA0DoKwGA==" workbookSpinCount="100000" lockStructure="1"/>
  <bookViews>
    <workbookView xWindow="29145" yWindow="165" windowWidth="27990" windowHeight="15570" tabRatio="919" firstSheet="1" activeTab="3" xr2:uid="{A4A9A3AB-F90D-422F-BA0C-ACA4E67AFCE2}"/>
  </bookViews>
  <sheets>
    <sheet name="Price" sheetId="2" state="hidden" r:id="rId1"/>
    <sheet name="6&quot;DieBase" sheetId="124" r:id="rId2"/>
    <sheet name="8&quot;DieBase" sheetId="125" r:id="rId3"/>
    <sheet name="Flat Bevel" sheetId="126" r:id="rId4"/>
    <sheet name="Pol. 2 Import" sheetId="4" state="hidden" r:id="rId5"/>
    <sheet name="Pol. 3 Import" sheetId="15" state="hidden" r:id="rId6"/>
    <sheet name="Pol. 5 Import" sheetId="16" state="hidden" r:id="rId7"/>
    <sheet name="BRP Bases Import" sheetId="17" state="hidden" r:id="rId8"/>
    <sheet name="MRG Bases Import" sheetId="18" state="hidden" r:id="rId9"/>
    <sheet name="ALL POL Bases Import" sheetId="19" state="hidden" r:id="rId10"/>
    <sheet name="BRP Flats Import" sheetId="28" state="hidden" r:id="rId11"/>
    <sheet name="Sawn Flats Import" sheetId="29" state="hidden" r:id="rId12"/>
    <sheet name="Bevels Import" sheetId="22" state="hidden" r:id="rId13"/>
    <sheet name="Xtra Links 6&quot;" sheetId="23" state="hidden" r:id="rId14"/>
    <sheet name="SLANTS Import" sheetId="26" state="hidden" r:id="rId15"/>
    <sheet name="VaseFoundCrem" sheetId="33" state="hidden" r:id="rId16"/>
    <sheet name="Rex 1002,1003,1004" sheetId="41" state="hidden" r:id="rId17"/>
    <sheet name="Rex 1006" sheetId="42" state="hidden" r:id="rId18"/>
    <sheet name="Rex 1010" sheetId="43" state="hidden" r:id="rId19"/>
    <sheet name="Rex 1027" sheetId="44" state="hidden" r:id="rId20"/>
    <sheet name="Rex 1032,1033,1034" sheetId="46" state="hidden" r:id="rId21"/>
    <sheet name="Rex 1041" sheetId="47" state="hidden" r:id="rId22"/>
    <sheet name="Rex 1043" sheetId="48" state="hidden" r:id="rId23"/>
    <sheet name="Rex 1044" sheetId="49" state="hidden" r:id="rId24"/>
    <sheet name="Rex 1045" sheetId="51" state="hidden" r:id="rId25"/>
    <sheet name="Rex 1056" sheetId="52" state="hidden" r:id="rId26"/>
    <sheet name="Rex 1060" sheetId="53" state="hidden" r:id="rId27"/>
    <sheet name="Rex 1062" sheetId="54" state="hidden" r:id="rId28"/>
    <sheet name="Rex 1065" sheetId="56" state="hidden" r:id="rId29"/>
    <sheet name="Rex 1067" sheetId="57" state="hidden" r:id="rId30"/>
    <sheet name="Rex 1068,1069,1070" sheetId="58" state="hidden" r:id="rId31"/>
    <sheet name="Rex 1075" sheetId="59" state="hidden" r:id="rId32"/>
    <sheet name="Rex 1082" sheetId="61" state="hidden" r:id="rId33"/>
    <sheet name="Rex 1092" sheetId="62" state="hidden" r:id="rId34"/>
    <sheet name="Rex 1102" sheetId="63" state="hidden" r:id="rId35"/>
    <sheet name="Rex 1102a" sheetId="64" state="hidden" r:id="rId36"/>
    <sheet name="Rex 1110" sheetId="65" state="hidden" r:id="rId37"/>
    <sheet name="Rex 1114" sheetId="67" state="hidden" r:id="rId38"/>
    <sheet name="Rex 1116" sheetId="68" state="hidden" r:id="rId39"/>
    <sheet name="Rex 1117" sheetId="69" state="hidden" r:id="rId40"/>
    <sheet name="Rex 1119" sheetId="70" state="hidden" r:id="rId41"/>
    <sheet name="Rex 1120" sheetId="72" state="hidden" r:id="rId42"/>
    <sheet name="Rex 1124" sheetId="73" state="hidden" r:id="rId43"/>
    <sheet name="Rex 1125" sheetId="74" state="hidden" r:id="rId44"/>
    <sheet name="Rex1132" sheetId="75" state="hidden" r:id="rId45"/>
    <sheet name="Rex 1135" sheetId="77" state="hidden" r:id="rId46"/>
    <sheet name="Rex 1143" sheetId="78" state="hidden" r:id="rId47"/>
    <sheet name="Rex 1145" sheetId="79" state="hidden" r:id="rId48"/>
    <sheet name="Rex 1146" sheetId="80" state="hidden" r:id="rId49"/>
    <sheet name="Rex 1147" sheetId="82" state="hidden" r:id="rId50"/>
    <sheet name="Rex 1150" sheetId="83" state="hidden" r:id="rId51"/>
    <sheet name="Rex 1152" sheetId="84" state="hidden" r:id="rId52"/>
    <sheet name="Rex 1155" sheetId="85" state="hidden" r:id="rId53"/>
    <sheet name="Rex 1156" sheetId="87" state="hidden" r:id="rId54"/>
    <sheet name="Rex 1158" sheetId="88" state="hidden" r:id="rId55"/>
    <sheet name="Rex 1160" sheetId="89" state="hidden" r:id="rId56"/>
    <sheet name="Rex 1170" sheetId="90" state="hidden" r:id="rId57"/>
    <sheet name="Rex 1171" sheetId="105" state="hidden" r:id="rId58"/>
    <sheet name="950" sheetId="106" state="hidden" r:id="rId59"/>
    <sheet name="Rex 1178" sheetId="108" state="hidden" r:id="rId60"/>
    <sheet name="Rex 1179" sheetId="109" state="hidden" r:id="rId61"/>
    <sheet name="Rex 1181" sheetId="112" state="hidden" r:id="rId62"/>
    <sheet name="Rex 1180" sheetId="113" state="hidden" r:id="rId63"/>
    <sheet name="Rex 1182" sheetId="111" state="hidden" r:id="rId64"/>
    <sheet name="Rex 1183" sheetId="114" state="hidden" r:id="rId65"/>
    <sheet name="Rex 1184" sheetId="115" state="hidden" r:id="rId66"/>
    <sheet name="Rex 1185" sheetId="116" state="hidden" r:id="rId67"/>
    <sheet name="Rex 1186" sheetId="117" state="hidden" r:id="rId68"/>
    <sheet name="Rex 1187" sheetId="120" state="hidden" r:id="rId69"/>
    <sheet name="Rex 1188" sheetId="118" state="hidden" r:id="rId70"/>
    <sheet name="Rex 1189" sheetId="119" state="hidden" r:id="rId71"/>
    <sheet name="ImportSS1" sheetId="92" state="hidden" r:id="rId72"/>
    <sheet name="ImportSS2" sheetId="96" state="hidden" r:id="rId73"/>
    <sheet name="ImportSS3" sheetId="97" state="hidden" r:id="rId74"/>
    <sheet name="ImportSS4" sheetId="98" state="hidden" r:id="rId75"/>
    <sheet name="ImportSS5" sheetId="122" state="hidden" r:id="rId76"/>
    <sheet name="Benches" sheetId="100" state="hidden" r:id="rId77"/>
    <sheet name="Xtra Lnks Bases" sheetId="25" state="hidden" r:id="rId78"/>
    <sheet name="Xtra Lnks Dies" sheetId="24" state="hidden" r:id="rId79"/>
    <sheet name="ImpLnks1" sheetId="95" state="hidden" r:id="rId80"/>
  </sheets>
  <definedNames>
    <definedName name="_die2" localSheetId="18">#REF!</definedName>
    <definedName name="_die2" localSheetId="19">#REF!</definedName>
    <definedName name="_die2" localSheetId="20">#REF!</definedName>
    <definedName name="_die2" localSheetId="21">#REF!</definedName>
    <definedName name="_die2" localSheetId="22">#REF!</definedName>
    <definedName name="_die2" localSheetId="23">#REF!</definedName>
    <definedName name="_die2" localSheetId="24">#REF!</definedName>
    <definedName name="_die2" localSheetId="25">#REF!</definedName>
    <definedName name="_die2" localSheetId="26">#REF!</definedName>
    <definedName name="_die2" localSheetId="27">#REF!</definedName>
    <definedName name="_die2" localSheetId="28">#REF!</definedName>
    <definedName name="_die2" localSheetId="29">#REF!</definedName>
    <definedName name="_die2" localSheetId="30">#REF!</definedName>
    <definedName name="_die2" localSheetId="31">#REF!</definedName>
    <definedName name="_die2" localSheetId="32">#REF!</definedName>
    <definedName name="_die2" localSheetId="33">#REF!</definedName>
    <definedName name="_die2" localSheetId="36">#REF!</definedName>
    <definedName name="_die2" localSheetId="37">#REF!</definedName>
    <definedName name="_die2" localSheetId="40">#REF!</definedName>
    <definedName name="_die2" localSheetId="41">#REF!</definedName>
    <definedName name="_die2" localSheetId="45">#REF!</definedName>
    <definedName name="_die2" localSheetId="46">#REF!</definedName>
    <definedName name="_die2" localSheetId="47">#REF!</definedName>
    <definedName name="_die2" localSheetId="48">#REF!</definedName>
    <definedName name="_die2" localSheetId="49">#REF!</definedName>
    <definedName name="_die2" localSheetId="50">#REF!</definedName>
    <definedName name="_die2" localSheetId="51">#REF!</definedName>
    <definedName name="_die2" localSheetId="52">#REF!</definedName>
    <definedName name="_die2" localSheetId="53">#REF!</definedName>
    <definedName name="_die2" localSheetId="56">#REF!</definedName>
    <definedName name="_die2" localSheetId="57">#REF!</definedName>
    <definedName name="_die2" localSheetId="59">#REF!</definedName>
    <definedName name="_die2" localSheetId="60">#REF!</definedName>
    <definedName name="_die2" localSheetId="62">#REF!</definedName>
    <definedName name="_die2" localSheetId="61">#REF!</definedName>
    <definedName name="_die2" localSheetId="63">#REF!</definedName>
    <definedName name="_die2" localSheetId="64">#REF!</definedName>
    <definedName name="_die2" localSheetId="65">#REF!</definedName>
    <definedName name="_die2" localSheetId="66">#REF!</definedName>
    <definedName name="_die2" localSheetId="67">#REF!</definedName>
    <definedName name="_die2" localSheetId="68">#REF!</definedName>
    <definedName name="_die2" localSheetId="69">#REF!</definedName>
    <definedName name="_die2" localSheetId="70">#REF!</definedName>
    <definedName name="_die2" localSheetId="44">#REF!</definedName>
    <definedName name="_die2">#REF!</definedName>
    <definedName name="_xlnm.Print_Area" localSheetId="1">'6"DieBase'!$C$1:$T$54</definedName>
    <definedName name="_xlnm.Print_Area" localSheetId="2">'8"DieBase'!$C$1:$T$54</definedName>
    <definedName name="_xlnm.Print_Area" localSheetId="9">'ALL POL Bases Import'!$A$1:$R$59</definedName>
    <definedName name="_xlnm.Print_Area" localSheetId="76">Benches!$A$2:$F$56</definedName>
    <definedName name="_xlnm.Print_Area" localSheetId="12">'Bevels Import'!$A$1:$R$58</definedName>
    <definedName name="_xlnm.Print_Area" localSheetId="7">'BRP Bases Import'!$A$1:$R$59</definedName>
    <definedName name="_xlnm.Print_Area" localSheetId="10">'BRP Flats Import'!$A$1:$R$58</definedName>
    <definedName name="_xlnm.Print_Area" localSheetId="3">'Flat Bevel'!$C$1:$T$43</definedName>
    <definedName name="_xlnm.Print_Area" localSheetId="79">ImpLnks1!$A$1:$R$65</definedName>
    <definedName name="_xlnm.Print_Area" localSheetId="71">ImportSS1!$A$1:$H$59</definedName>
    <definedName name="_xlnm.Print_Area" localSheetId="72">ImportSS2!$A$1:$H$57</definedName>
    <definedName name="_xlnm.Print_Area" localSheetId="73">ImportSS3!$A$1:$H$64</definedName>
    <definedName name="_xlnm.Print_Area" localSheetId="74">ImportSS4!$A$1:$H$51</definedName>
    <definedName name="_xlnm.Print_Area" localSheetId="75">ImportSS5!$A$1:$H$51</definedName>
    <definedName name="_xlnm.Print_Area" localSheetId="8">'MRG Bases Import'!$A$1:$R$59</definedName>
    <definedName name="_xlnm.Print_Area" localSheetId="4">'Pol. 2 Import'!$A$1:$R$54</definedName>
    <definedName name="_xlnm.Print_Area" localSheetId="5">'Pol. 3 Import'!$A$1:$R$54</definedName>
    <definedName name="_xlnm.Print_Area" localSheetId="6">'Pol. 5 Import'!$A$1:$R$54</definedName>
    <definedName name="_xlnm.Print_Area" localSheetId="16">'Rex 1002,1003,1004'!$A$1:$J$24</definedName>
    <definedName name="_xlnm.Print_Area" localSheetId="17">'Rex 1006'!$A$1:$L$41</definedName>
    <definedName name="_xlnm.Print_Area" localSheetId="18">'Rex 1010'!$A$1:$K$40</definedName>
    <definedName name="_xlnm.Print_Area" localSheetId="19">'Rex 1027'!$A$1:$K$47</definedName>
    <definedName name="_xlnm.Print_Area" localSheetId="20">'Rex 1032,1033,1034'!$A$1:$K$35</definedName>
    <definedName name="_xlnm.Print_Area" localSheetId="21">'Rex 1041'!$A$1:$K$51</definedName>
    <definedName name="_xlnm.Print_Area" localSheetId="22">'Rex 1043'!$A$1:$K$39</definedName>
    <definedName name="_xlnm.Print_Area" localSheetId="23">'Rex 1044'!$A$1:$K$51</definedName>
    <definedName name="_xlnm.Print_Area" localSheetId="24">'Rex 1045'!$A$1:$K$51</definedName>
    <definedName name="_xlnm.Print_Area" localSheetId="25">'Rex 1056'!$A$1:$K$58</definedName>
    <definedName name="_xlnm.Print_Area" localSheetId="26">'Rex 1060'!$A$1:$K$51</definedName>
    <definedName name="_xlnm.Print_Area" localSheetId="27">'Rex 1062'!$A$1:$K$33</definedName>
    <definedName name="_xlnm.Print_Area" localSheetId="28">'Rex 1065'!$A$1:$K$54</definedName>
    <definedName name="_xlnm.Print_Area" localSheetId="29">'Rex 1067'!$A$1:$K$60</definedName>
    <definedName name="_xlnm.Print_Area" localSheetId="30">'Rex 1068,1069,1070'!$A$1:$K$22</definedName>
    <definedName name="_xlnm.Print_Area" localSheetId="31">'Rex 1075'!$A$1:$K$52</definedName>
    <definedName name="_xlnm.Print_Area" localSheetId="32">'Rex 1082'!$A$1:$K$52</definedName>
    <definedName name="_xlnm.Print_Area" localSheetId="33">'Rex 1092'!$A$1:$K$55</definedName>
    <definedName name="_xlnm.Print_Area" localSheetId="34">'Rex 1102'!$A$1:$K$39</definedName>
    <definedName name="_xlnm.Print_Area" localSheetId="35">'Rex 1102a'!$A$1:$K$58</definedName>
    <definedName name="_xlnm.Print_Area" localSheetId="36">'Rex 1110'!$A$1:$K$55</definedName>
    <definedName name="_xlnm.Print_Area" localSheetId="37">'Rex 1114'!$A$1:$K$55</definedName>
    <definedName name="_xlnm.Print_Area" localSheetId="38">'Rex 1116'!$A$1:$K$55</definedName>
    <definedName name="_xlnm.Print_Area" localSheetId="39">'Rex 1117'!$A$1:$K$55</definedName>
    <definedName name="_xlnm.Print_Area" localSheetId="40">'Rex 1119'!$A$1:$K$55</definedName>
    <definedName name="_xlnm.Print_Area" localSheetId="41">'Rex 1120'!$A$4:$K$31</definedName>
    <definedName name="_xlnm.Print_Area" localSheetId="42">'Rex 1124'!$A$1:$K$58</definedName>
    <definedName name="_xlnm.Print_Area" localSheetId="43">'Rex 1125'!$A$1:$K$57</definedName>
    <definedName name="_xlnm.Print_Area" localSheetId="45">'Rex 1135'!$A$1:$K$55</definedName>
    <definedName name="_xlnm.Print_Area" localSheetId="46">'Rex 1143'!$A$1:$K$35</definedName>
    <definedName name="_xlnm.Print_Area" localSheetId="47">'Rex 1145'!$A$1:$K$51</definedName>
    <definedName name="_xlnm.Print_Area" localSheetId="48">'Rex 1146'!$A$2:$K$63</definedName>
    <definedName name="_xlnm.Print_Area" localSheetId="49">'Rex 1147'!$A$3:$M$31</definedName>
    <definedName name="_xlnm.Print_Area" localSheetId="50">'Rex 1150'!$A$1:$K$54</definedName>
    <definedName name="_xlnm.Print_Area" localSheetId="51">'Rex 1152'!$A$1:$K$64</definedName>
    <definedName name="_xlnm.Print_Area" localSheetId="52">'Rex 1155'!$A$1:$K$60</definedName>
    <definedName name="_xlnm.Print_Area" localSheetId="53">'Rex 1156'!$A$1:$K$43</definedName>
    <definedName name="_xlnm.Print_Area" localSheetId="54">'Rex 1158'!$A$1:$K$60</definedName>
    <definedName name="_xlnm.Print_Area" localSheetId="55">'Rex 1160'!$A$1:$K$52</definedName>
    <definedName name="_xlnm.Print_Area" localSheetId="56">'Rex 1170'!$A$1:$K$31</definedName>
    <definedName name="_xlnm.Print_Area" localSheetId="57">'Rex 1171'!$A$1:$K$54</definedName>
    <definedName name="_xlnm.Print_Area" localSheetId="59">'Rex 1178'!$A$1:$K$54</definedName>
    <definedName name="_xlnm.Print_Area" localSheetId="60">'Rex 1179'!$A$1:$K$53</definedName>
    <definedName name="_xlnm.Print_Area" localSheetId="62">'Rex 1180'!$A$1:$K$55</definedName>
    <definedName name="_xlnm.Print_Area" localSheetId="61">'Rex 1181'!$A$1:$K$54</definedName>
    <definedName name="_xlnm.Print_Area" localSheetId="63">'Rex 1182'!$A$1:$K$54</definedName>
    <definedName name="_xlnm.Print_Area" localSheetId="64">'Rex 1183'!$A$1:$K$54</definedName>
    <definedName name="_xlnm.Print_Area" localSheetId="65">'Rex 1184'!$A$1:$K$17</definedName>
    <definedName name="_xlnm.Print_Area" localSheetId="66">'Rex 1185'!$A$1:$K$19</definedName>
    <definedName name="_xlnm.Print_Area" localSheetId="67">'Rex 1186'!$A$1:$K$16</definedName>
    <definedName name="_xlnm.Print_Area" localSheetId="68">'Rex 1187'!$A$1:$K$18</definedName>
    <definedName name="_xlnm.Print_Area" localSheetId="69">'Rex 1188'!$A$1:$K$21</definedName>
    <definedName name="_xlnm.Print_Area" localSheetId="70">'Rex 1189'!$A$1:$K$18</definedName>
    <definedName name="_xlnm.Print_Area" localSheetId="44">'Rex1132'!$A$1:$K$66</definedName>
    <definedName name="_xlnm.Print_Area" localSheetId="11">'Sawn Flats Import'!$A$1:$R$58</definedName>
    <definedName name="_xlnm.Print_Area" localSheetId="14">'SLANTS Import'!$A$1:$R$54</definedName>
    <definedName name="_xlnm.Print_Area" localSheetId="15">VaseFoundCrem!$A$1:$J$64</definedName>
    <definedName name="_xlnm.Print_Area" localSheetId="13">'Xtra Links 6"'!$A$1:$R$54</definedName>
    <definedName name="_xlnm.Print_Area" localSheetId="77">'Xtra Lnks Bases'!$A$1:$S$56</definedName>
    <definedName name="_xlnm.Print_Area" localSheetId="78">'Xtra Lnks Dies'!$A$1:$R$65</definedName>
    <definedName name="_xlnm.Print_Are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6" i="126" l="1"/>
  <c r="X28" i="126"/>
  <c r="N28" i="126" s="1"/>
  <c r="W28" i="126"/>
  <c r="X30" i="126"/>
  <c r="O30" i="126" s="1"/>
  <c r="W30" i="126"/>
  <c r="AM14" i="126"/>
  <c r="AM13" i="126"/>
  <c r="W14" i="126"/>
  <c r="AJ10" i="126"/>
  <c r="AK10" i="126"/>
  <c r="O17" i="126"/>
  <c r="Q17" i="126" s="1"/>
  <c r="AC14" i="126"/>
  <c r="X14" i="126"/>
  <c r="AL14" i="126" s="1"/>
  <c r="Y14" i="126"/>
  <c r="AJ14" i="126" s="1"/>
  <c r="Z14" i="126"/>
  <c r="AK14" i="126" s="1"/>
  <c r="AK14" i="125"/>
  <c r="W13" i="126"/>
  <c r="AB13" i="126" s="1"/>
  <c r="X13" i="126"/>
  <c r="AL13" i="126" s="1"/>
  <c r="Y13" i="126"/>
  <c r="AJ13" i="126" s="1"/>
  <c r="Z13" i="126"/>
  <c r="AK13" i="126" s="1"/>
  <c r="W10" i="126"/>
  <c r="AF10" i="126" s="1"/>
  <c r="Z10" i="126"/>
  <c r="Y10" i="126"/>
  <c r="X10" i="126"/>
  <c r="AI10" i="126" s="1"/>
  <c r="Z9" i="126"/>
  <c r="AK9" i="126" s="1"/>
  <c r="Y9" i="126"/>
  <c r="AJ9" i="126" s="1"/>
  <c r="X9" i="126"/>
  <c r="W9" i="126"/>
  <c r="AF9" i="126" s="1"/>
  <c r="AM6" i="126"/>
  <c r="Z6" i="126"/>
  <c r="AL6" i="126" s="1"/>
  <c r="Y6" i="126"/>
  <c r="AJ6" i="126" s="1"/>
  <c r="X6" i="126"/>
  <c r="AI6" i="126" s="1"/>
  <c r="W6" i="126"/>
  <c r="AM17" i="125"/>
  <c r="AK17" i="125"/>
  <c r="AJ17" i="125"/>
  <c r="AM16" i="125"/>
  <c r="AK16" i="125"/>
  <c r="AJ16" i="125"/>
  <c r="AM15" i="125"/>
  <c r="AM14" i="125"/>
  <c r="AK15" i="125"/>
  <c r="AJ15" i="125"/>
  <c r="AJ14" i="125"/>
  <c r="AM9" i="125"/>
  <c r="AM10" i="125"/>
  <c r="AM11" i="125"/>
  <c r="AM8" i="125"/>
  <c r="AL11" i="125"/>
  <c r="AL10" i="125"/>
  <c r="AL9" i="125"/>
  <c r="AL8" i="125"/>
  <c r="AJ11" i="125"/>
  <c r="AK11" i="125"/>
  <c r="AK10" i="125"/>
  <c r="AK9" i="125"/>
  <c r="AJ9" i="125"/>
  <c r="AJ10" i="125"/>
  <c r="AK8" i="125"/>
  <c r="AJ8" i="125"/>
  <c r="O36" i="125"/>
  <c r="P36" i="125"/>
  <c r="Q36" i="125"/>
  <c r="R36" i="125"/>
  <c r="S36" i="125"/>
  <c r="T36" i="125"/>
  <c r="O37" i="125"/>
  <c r="P37" i="125"/>
  <c r="Q37" i="125"/>
  <c r="R37" i="125"/>
  <c r="S37" i="125"/>
  <c r="T37" i="125"/>
  <c r="O35" i="125"/>
  <c r="P35" i="125"/>
  <c r="Q35" i="125"/>
  <c r="R35" i="125"/>
  <c r="S35" i="125"/>
  <c r="T35" i="125"/>
  <c r="N37" i="125"/>
  <c r="N36" i="125"/>
  <c r="N35" i="125"/>
  <c r="O32" i="125"/>
  <c r="P32" i="125"/>
  <c r="Q32" i="125"/>
  <c r="R32" i="125"/>
  <c r="S32" i="125"/>
  <c r="T32" i="125"/>
  <c r="O31" i="125"/>
  <c r="P31" i="125"/>
  <c r="Q31" i="125"/>
  <c r="R31" i="125"/>
  <c r="S31" i="125"/>
  <c r="T31" i="125"/>
  <c r="O30" i="125"/>
  <c r="P30" i="125"/>
  <c r="Q30" i="125"/>
  <c r="R30" i="125"/>
  <c r="S30" i="125"/>
  <c r="T30" i="125"/>
  <c r="N32" i="125"/>
  <c r="N31" i="125"/>
  <c r="N30" i="125"/>
  <c r="O22" i="125"/>
  <c r="Q22" i="125" s="1"/>
  <c r="Z17" i="125"/>
  <c r="Y17" i="125"/>
  <c r="X17" i="125"/>
  <c r="AI17" i="125" s="1"/>
  <c r="W17" i="125"/>
  <c r="AF17" i="125" s="1"/>
  <c r="Z16" i="125"/>
  <c r="Y16" i="125"/>
  <c r="X16" i="125"/>
  <c r="AI16" i="125" s="1"/>
  <c r="W16" i="125"/>
  <c r="AF16" i="125" s="1"/>
  <c r="Z15" i="125"/>
  <c r="Y15" i="125"/>
  <c r="X15" i="125"/>
  <c r="AL15" i="125" s="1"/>
  <c r="W15" i="125"/>
  <c r="AF15" i="125" s="1"/>
  <c r="Z14" i="125"/>
  <c r="Y14" i="125"/>
  <c r="X14" i="125"/>
  <c r="W14" i="125"/>
  <c r="AF14" i="125" s="1"/>
  <c r="AI11" i="125"/>
  <c r="AE11" i="125"/>
  <c r="Z11" i="125"/>
  <c r="Y11" i="125"/>
  <c r="X11" i="125"/>
  <c r="W11" i="125"/>
  <c r="AG11" i="125" s="1"/>
  <c r="AI10" i="125"/>
  <c r="Z10" i="125"/>
  <c r="Y10" i="125"/>
  <c r="X10" i="125"/>
  <c r="W10" i="125"/>
  <c r="AG10" i="125" s="1"/>
  <c r="AI9" i="125"/>
  <c r="AH9" i="125"/>
  <c r="AE9" i="125"/>
  <c r="Z9" i="125"/>
  <c r="Y9" i="125"/>
  <c r="X9" i="125"/>
  <c r="W9" i="125"/>
  <c r="AG9" i="125" s="1"/>
  <c r="AI8" i="125"/>
  <c r="Z8" i="125"/>
  <c r="Y8" i="125"/>
  <c r="X8" i="125"/>
  <c r="W8" i="125"/>
  <c r="AG8" i="125" s="1"/>
  <c r="AM6" i="125"/>
  <c r="AK6" i="125"/>
  <c r="AJ6" i="125"/>
  <c r="AI6" i="125"/>
  <c r="Z6" i="125"/>
  <c r="AL6" i="125" s="1"/>
  <c r="Y6" i="125"/>
  <c r="X6" i="125"/>
  <c r="W6" i="125"/>
  <c r="L13" i="17"/>
  <c r="L8" i="4"/>
  <c r="L8" i="15"/>
  <c r="W14" i="124"/>
  <c r="AB14" i="124" s="1"/>
  <c r="W8" i="124"/>
  <c r="AH8" i="124" s="1"/>
  <c r="W10" i="124"/>
  <c r="AH10" i="124" s="1"/>
  <c r="L11" i="4"/>
  <c r="O22" i="124"/>
  <c r="Q22" i="124" s="1"/>
  <c r="AM17" i="124"/>
  <c r="W17" i="124"/>
  <c r="AF17" i="124" s="1"/>
  <c r="X17" i="124"/>
  <c r="AI17" i="124" s="1"/>
  <c r="Y17" i="124"/>
  <c r="AJ17" i="124" s="1"/>
  <c r="Z17" i="124"/>
  <c r="AK17" i="124" s="1"/>
  <c r="AB17" i="124"/>
  <c r="AM15" i="124"/>
  <c r="AM16" i="124"/>
  <c r="W15" i="124"/>
  <c r="AE15" i="124" s="1"/>
  <c r="X15" i="124"/>
  <c r="AL15" i="124" s="1"/>
  <c r="Y15" i="124"/>
  <c r="AJ15" i="124" s="1"/>
  <c r="Z15" i="124"/>
  <c r="AK15" i="124" s="1"/>
  <c r="W16" i="124"/>
  <c r="AC16" i="124" s="1"/>
  <c r="X16" i="124"/>
  <c r="AI16" i="124" s="1"/>
  <c r="Y16" i="124"/>
  <c r="AJ16" i="124" s="1"/>
  <c r="Z16" i="124"/>
  <c r="AK16" i="124" s="1"/>
  <c r="AM14" i="124"/>
  <c r="Z14" i="124"/>
  <c r="AK14" i="124" s="1"/>
  <c r="Y14" i="124"/>
  <c r="AJ14" i="124" s="1"/>
  <c r="X14" i="124"/>
  <c r="AI14" i="124" s="1"/>
  <c r="W9" i="124"/>
  <c r="X10" i="124"/>
  <c r="AI10" i="124" s="1"/>
  <c r="Y10" i="124"/>
  <c r="AJ10" i="124" s="1"/>
  <c r="Z10" i="124"/>
  <c r="AL10" i="124" s="1"/>
  <c r="W11" i="124"/>
  <c r="AH11" i="124" s="1"/>
  <c r="X11" i="124"/>
  <c r="AI11" i="124" s="1"/>
  <c r="Y11" i="124"/>
  <c r="AJ11" i="124" s="1"/>
  <c r="Z11" i="124"/>
  <c r="AL11" i="124" s="1"/>
  <c r="AH9" i="124"/>
  <c r="X9" i="124"/>
  <c r="AI9" i="124" s="1"/>
  <c r="Y9" i="124"/>
  <c r="AJ9" i="124" s="1"/>
  <c r="Z9" i="124"/>
  <c r="AL9" i="124" s="1"/>
  <c r="Z8" i="124"/>
  <c r="AL8" i="124" s="1"/>
  <c r="Y8" i="124"/>
  <c r="AJ8" i="124" s="1"/>
  <c r="X8" i="124"/>
  <c r="AI8" i="124" s="1"/>
  <c r="AM8" i="124"/>
  <c r="AM11" i="124"/>
  <c r="AM10" i="124"/>
  <c r="AM9" i="124"/>
  <c r="AM6" i="124"/>
  <c r="Z6" i="124"/>
  <c r="AL6" i="124" s="1"/>
  <c r="Y6" i="124"/>
  <c r="AJ6" i="124" s="1"/>
  <c r="X6" i="124"/>
  <c r="AI6" i="124" s="1"/>
  <c r="W6" i="124"/>
  <c r="I31" i="33"/>
  <c r="I32" i="33"/>
  <c r="I33" i="33"/>
  <c r="I34" i="33"/>
  <c r="I30" i="33"/>
  <c r="D31" i="33"/>
  <c r="D32" i="33"/>
  <c r="D33" i="33"/>
  <c r="D34" i="33"/>
  <c r="D30" i="33"/>
  <c r="AA33" i="33"/>
  <c r="AB33" i="33"/>
  <c r="AB34" i="33"/>
  <c r="AB31" i="33"/>
  <c r="AB32" i="33"/>
  <c r="AB35" i="33"/>
  <c r="AB36" i="33"/>
  <c r="AB37" i="33"/>
  <c r="AB38" i="33"/>
  <c r="AB39" i="33"/>
  <c r="AB30" i="33"/>
  <c r="AA39" i="33"/>
  <c r="AA35" i="33"/>
  <c r="AA36" i="33"/>
  <c r="AA37" i="33"/>
  <c r="AA38" i="33"/>
  <c r="AA31" i="33"/>
  <c r="AA32" i="33"/>
  <c r="AA34" i="33"/>
  <c r="AA30" i="33"/>
  <c r="F42" i="122"/>
  <c r="G42" i="122"/>
  <c r="H42" i="122"/>
  <c r="E42" i="122"/>
  <c r="F40" i="122"/>
  <c r="G40" i="122"/>
  <c r="H40" i="122"/>
  <c r="E40" i="122"/>
  <c r="F30" i="122"/>
  <c r="G30" i="122"/>
  <c r="H30" i="122"/>
  <c r="E30" i="122"/>
  <c r="F28" i="122"/>
  <c r="G28" i="122"/>
  <c r="H28" i="122"/>
  <c r="E28" i="122"/>
  <c r="BB58" i="95"/>
  <c r="BC58" i="95"/>
  <c r="BD58" i="95"/>
  <c r="BA58" i="95"/>
  <c r="BB48" i="95"/>
  <c r="BC48" i="95"/>
  <c r="BD48" i="95"/>
  <c r="BB47" i="95"/>
  <c r="BC47" i="95"/>
  <c r="BD47" i="95"/>
  <c r="BA48" i="95"/>
  <c r="BA47" i="95"/>
  <c r="BD53" i="95"/>
  <c r="BB53" i="95"/>
  <c r="BC53" i="95"/>
  <c r="BB52" i="95"/>
  <c r="BC52" i="95"/>
  <c r="BD52" i="95"/>
  <c r="BA53" i="95"/>
  <c r="BA52" i="95"/>
  <c r="BA57" i="95"/>
  <c r="BD57" i="95"/>
  <c r="BC57" i="95"/>
  <c r="BB57" i="95"/>
  <c r="N30" i="126" l="1"/>
  <c r="Q30" i="126"/>
  <c r="AI14" i="126"/>
  <c r="AN14" i="126" s="1"/>
  <c r="O14" i="126" s="1"/>
  <c r="R30" i="126"/>
  <c r="T30" i="126"/>
  <c r="P30" i="126"/>
  <c r="AI13" i="126"/>
  <c r="S30" i="126"/>
  <c r="T28" i="126"/>
  <c r="P28" i="126"/>
  <c r="R26" i="126"/>
  <c r="S28" i="126"/>
  <c r="O28" i="126"/>
  <c r="Q26" i="126"/>
  <c r="R28" i="126"/>
  <c r="T26" i="126"/>
  <c r="P26" i="126"/>
  <c r="Q28" i="126"/>
  <c r="S26" i="126"/>
  <c r="AI9" i="126"/>
  <c r="AE14" i="126"/>
  <c r="AB14" i="126"/>
  <c r="AH14" i="126"/>
  <c r="AD14" i="126"/>
  <c r="AF14" i="126"/>
  <c r="AG14" i="126"/>
  <c r="AH13" i="126"/>
  <c r="AC13" i="126"/>
  <c r="AG13" i="126"/>
  <c r="AE13" i="126"/>
  <c r="AF13" i="126"/>
  <c r="AD13" i="126"/>
  <c r="AN13" i="126"/>
  <c r="AH10" i="126"/>
  <c r="AG9" i="126"/>
  <c r="AD9" i="126"/>
  <c r="AG10" i="126"/>
  <c r="AH9" i="126"/>
  <c r="AL9" i="126"/>
  <c r="AC9" i="126"/>
  <c r="AD10" i="126"/>
  <c r="AL10" i="126"/>
  <c r="AN10" i="126" s="1"/>
  <c r="AC10" i="126"/>
  <c r="AK6" i="126"/>
  <c r="AN6" i="126" s="1"/>
  <c r="AE9" i="126"/>
  <c r="AE10" i="126"/>
  <c r="AB9" i="126"/>
  <c r="AB10" i="126"/>
  <c r="AN8" i="125"/>
  <c r="AH14" i="125"/>
  <c r="AG16" i="125"/>
  <c r="AD17" i="125"/>
  <c r="AG14" i="125"/>
  <c r="AD15" i="125"/>
  <c r="AH16" i="125"/>
  <c r="AC14" i="125"/>
  <c r="AG15" i="125"/>
  <c r="AC16" i="125"/>
  <c r="AG17" i="125"/>
  <c r="AD14" i="125"/>
  <c r="AH15" i="125"/>
  <c r="AD16" i="125"/>
  <c r="AH17" i="125"/>
  <c r="AC15" i="125"/>
  <c r="AC17" i="125"/>
  <c r="AD8" i="125"/>
  <c r="AD10" i="125"/>
  <c r="AH11" i="125"/>
  <c r="AE8" i="125"/>
  <c r="AE10" i="125"/>
  <c r="AH8" i="125"/>
  <c r="AD9" i="125"/>
  <c r="AH10" i="125"/>
  <c r="AD11" i="125"/>
  <c r="AN10" i="125"/>
  <c r="S10" i="125" s="1"/>
  <c r="AN17" i="125"/>
  <c r="P17" i="125" s="1"/>
  <c r="AN6" i="125"/>
  <c r="AN9" i="125"/>
  <c r="Q9" i="125" s="1"/>
  <c r="AN11" i="125"/>
  <c r="S11" i="125" s="1"/>
  <c r="AL16" i="125"/>
  <c r="AN16" i="125" s="1"/>
  <c r="AL17" i="125"/>
  <c r="AB8" i="125"/>
  <c r="AF8" i="125"/>
  <c r="AB9" i="125"/>
  <c r="AF9" i="125"/>
  <c r="AB10" i="125"/>
  <c r="AF10" i="125"/>
  <c r="AB11" i="125"/>
  <c r="AF11" i="125"/>
  <c r="AE14" i="125"/>
  <c r="AI14" i="125"/>
  <c r="AN14" i="125" s="1"/>
  <c r="AE15" i="125"/>
  <c r="AI15" i="125"/>
  <c r="AN15" i="125" s="1"/>
  <c r="R15" i="125" s="1"/>
  <c r="AE16" i="125"/>
  <c r="AE17" i="125"/>
  <c r="AL14" i="125"/>
  <c r="AC8" i="125"/>
  <c r="AC9" i="125"/>
  <c r="AC10" i="125"/>
  <c r="AC11" i="125"/>
  <c r="AB14" i="125"/>
  <c r="AB15" i="125"/>
  <c r="AB16" i="125"/>
  <c r="AB17" i="125"/>
  <c r="AB10" i="124"/>
  <c r="T35" i="124"/>
  <c r="P35" i="124"/>
  <c r="T36" i="124"/>
  <c r="P36" i="124"/>
  <c r="R37" i="124"/>
  <c r="S35" i="124"/>
  <c r="O35" i="124"/>
  <c r="S36" i="124"/>
  <c r="O36" i="124"/>
  <c r="Q37" i="124"/>
  <c r="R35" i="124"/>
  <c r="N36" i="124"/>
  <c r="R36" i="124"/>
  <c r="T37" i="124"/>
  <c r="P37" i="124"/>
  <c r="N35" i="124"/>
  <c r="Q35" i="124"/>
  <c r="N37" i="124"/>
  <c r="Q36" i="124"/>
  <c r="S37" i="124"/>
  <c r="O37" i="124"/>
  <c r="T30" i="124"/>
  <c r="P30" i="124"/>
  <c r="S31" i="124"/>
  <c r="O31" i="124"/>
  <c r="R32" i="124"/>
  <c r="P31" i="124"/>
  <c r="S30" i="124"/>
  <c r="O30" i="124"/>
  <c r="R31" i="124"/>
  <c r="N32" i="124"/>
  <c r="Q32" i="124"/>
  <c r="N30" i="124"/>
  <c r="Q30" i="124"/>
  <c r="T31" i="124"/>
  <c r="S32" i="124"/>
  <c r="R30" i="124"/>
  <c r="N31" i="124"/>
  <c r="Q31" i="124"/>
  <c r="T32" i="124"/>
  <c r="P32" i="124"/>
  <c r="O32" i="124"/>
  <c r="AG15" i="124"/>
  <c r="AD15" i="124"/>
  <c r="AE16" i="124"/>
  <c r="AE17" i="124"/>
  <c r="AD16" i="124"/>
  <c r="AH16" i="124"/>
  <c r="AB16" i="124"/>
  <c r="AC15" i="124"/>
  <c r="AL17" i="124"/>
  <c r="AN17" i="124" s="1"/>
  <c r="Q17" i="124" s="1"/>
  <c r="AF16" i="124"/>
  <c r="AH15" i="124"/>
  <c r="AE14" i="124"/>
  <c r="AL14" i="124"/>
  <c r="AN14" i="124" s="1"/>
  <c r="AL16" i="124"/>
  <c r="AN16" i="124" s="1"/>
  <c r="AD17" i="124"/>
  <c r="AH14" i="124"/>
  <c r="AD14" i="124"/>
  <c r="AG14" i="124"/>
  <c r="AC14" i="124"/>
  <c r="AI15" i="124"/>
  <c r="AN15" i="124" s="1"/>
  <c r="AH17" i="124"/>
  <c r="AG16" i="124"/>
  <c r="AF14" i="124"/>
  <c r="AG17" i="124"/>
  <c r="AC17" i="124"/>
  <c r="AF15" i="124"/>
  <c r="AB15" i="124"/>
  <c r="AK10" i="124"/>
  <c r="AN10" i="124" s="1"/>
  <c r="T10" i="124" s="1"/>
  <c r="AK11" i="124"/>
  <c r="AN11" i="124" s="1"/>
  <c r="T11" i="124" s="1"/>
  <c r="AK6" i="124"/>
  <c r="AN6" i="124" s="1"/>
  <c r="AE8" i="124"/>
  <c r="AE9" i="124"/>
  <c r="AE10" i="124"/>
  <c r="AE11" i="124"/>
  <c r="AB8" i="124"/>
  <c r="AF8" i="124"/>
  <c r="AB9" i="124"/>
  <c r="AF9" i="124"/>
  <c r="AF10" i="124"/>
  <c r="AB11" i="124"/>
  <c r="AF11" i="124"/>
  <c r="AC8" i="124"/>
  <c r="AG8" i="124"/>
  <c r="AK8" i="124"/>
  <c r="AN8" i="124" s="1"/>
  <c r="AC9" i="124"/>
  <c r="AG9" i="124"/>
  <c r="AK9" i="124"/>
  <c r="AN9" i="124" s="1"/>
  <c r="T9" i="124" s="1"/>
  <c r="AC10" i="124"/>
  <c r="AG10" i="124"/>
  <c r="AC11" i="124"/>
  <c r="AG11" i="124"/>
  <c r="AD8" i="124"/>
  <c r="AD9" i="124"/>
  <c r="AD10" i="124"/>
  <c r="AD11" i="124"/>
  <c r="F18" i="122"/>
  <c r="G18" i="122"/>
  <c r="H18" i="122"/>
  <c r="E18" i="122"/>
  <c r="H16" i="122"/>
  <c r="G16" i="122"/>
  <c r="F16" i="122"/>
  <c r="E16" i="122"/>
  <c r="R14" i="126" l="1"/>
  <c r="Q14" i="126"/>
  <c r="P14" i="126"/>
  <c r="N10" i="126"/>
  <c r="T14" i="126"/>
  <c r="S14" i="126"/>
  <c r="N14" i="126"/>
  <c r="O10" i="126"/>
  <c r="S10" i="126"/>
  <c r="Q10" i="126"/>
  <c r="AN9" i="126"/>
  <c r="R10" i="126"/>
  <c r="P10" i="126"/>
  <c r="T10" i="126"/>
  <c r="N15" i="125"/>
  <c r="N10" i="125"/>
  <c r="O10" i="125"/>
  <c r="R10" i="125"/>
  <c r="P10" i="125"/>
  <c r="Q15" i="125"/>
  <c r="T15" i="125"/>
  <c r="R17" i="125"/>
  <c r="T11" i="125"/>
  <c r="Q11" i="125"/>
  <c r="P11" i="125"/>
  <c r="R11" i="125"/>
  <c r="P15" i="125"/>
  <c r="O11" i="125"/>
  <c r="N11" i="125"/>
  <c r="N9" i="125"/>
  <c r="S9" i="125"/>
  <c r="T10" i="125"/>
  <c r="S15" i="125"/>
  <c r="Q10" i="125"/>
  <c r="P16" i="125"/>
  <c r="R16" i="125"/>
  <c r="T16" i="125"/>
  <c r="O16" i="125"/>
  <c r="S16" i="125"/>
  <c r="N17" i="125"/>
  <c r="Q17" i="125"/>
  <c r="S17" i="125"/>
  <c r="N16" i="125"/>
  <c r="Q16" i="125"/>
  <c r="O15" i="125"/>
  <c r="T17" i="125"/>
  <c r="T9" i="125"/>
  <c r="O9" i="125"/>
  <c r="R9" i="125"/>
  <c r="O17" i="125"/>
  <c r="P9" i="125"/>
  <c r="T15" i="124"/>
  <c r="P15" i="124"/>
  <c r="N15" i="124"/>
  <c r="P17" i="124"/>
  <c r="N17" i="124"/>
  <c r="T17" i="124"/>
  <c r="O17" i="124"/>
  <c r="S17" i="124"/>
  <c r="R17" i="124"/>
  <c r="Q16" i="124"/>
  <c r="R16" i="124"/>
  <c r="P16" i="124"/>
  <c r="O16" i="124"/>
  <c r="S16" i="124"/>
  <c r="N16" i="124"/>
  <c r="T16" i="124"/>
  <c r="R15" i="124"/>
  <c r="Q15" i="124"/>
  <c r="O15" i="124"/>
  <c r="S15" i="124"/>
  <c r="N9" i="124"/>
  <c r="O11" i="124"/>
  <c r="R11" i="124"/>
  <c r="R9" i="124"/>
  <c r="Q11" i="124"/>
  <c r="P11" i="124"/>
  <c r="S9" i="124"/>
  <c r="N11" i="124"/>
  <c r="Q10" i="124"/>
  <c r="P10" i="124"/>
  <c r="S10" i="124"/>
  <c r="O9" i="124"/>
  <c r="R10" i="124"/>
  <c r="Q9" i="124"/>
  <c r="P9" i="124"/>
  <c r="S11" i="124"/>
  <c r="O10" i="124"/>
  <c r="N10" i="124"/>
  <c r="G17" i="120"/>
  <c r="H17" i="120" s="1"/>
  <c r="G16" i="120"/>
  <c r="H16" i="120" s="1"/>
  <c r="G15" i="120"/>
  <c r="H15" i="120" s="1"/>
  <c r="D42" i="64"/>
  <c r="D41" i="64"/>
  <c r="D40" i="64"/>
  <c r="D39" i="64"/>
  <c r="D9" i="64"/>
  <c r="D38" i="64"/>
  <c r="D37" i="64"/>
  <c r="AJ71" i="24"/>
  <c r="AG71" i="24"/>
  <c r="AL71" i="24" s="1"/>
  <c r="AH71" i="24"/>
  <c r="AI71" i="24"/>
  <c r="AK71" i="24"/>
  <c r="U71" i="24"/>
  <c r="AA71" i="24" s="1"/>
  <c r="V71" i="24"/>
  <c r="W71" i="24"/>
  <c r="X71" i="24"/>
  <c r="Z71" i="24"/>
  <c r="AC71" i="24"/>
  <c r="AD71" i="24"/>
  <c r="D7" i="64"/>
  <c r="E7" i="64" s="1"/>
  <c r="D12" i="64"/>
  <c r="D11" i="64"/>
  <c r="D10" i="64"/>
  <c r="D8" i="64"/>
  <c r="I30" i="63"/>
  <c r="J30" i="63" s="1"/>
  <c r="E25" i="64"/>
  <c r="G22" i="63" l="1"/>
  <c r="K22" i="63"/>
  <c r="H12" i="63"/>
  <c r="E12" i="63"/>
  <c r="H22" i="63"/>
  <c r="E22" i="63"/>
  <c r="I12" i="63"/>
  <c r="I22" i="63"/>
  <c r="F12" i="63"/>
  <c r="J12" i="63"/>
  <c r="F22" i="63"/>
  <c r="J22" i="63"/>
  <c r="G12" i="63"/>
  <c r="K12" i="63"/>
  <c r="L71" i="24"/>
  <c r="E11" i="63" s="1"/>
  <c r="K7" i="120"/>
  <c r="G7" i="120"/>
  <c r="E7" i="120"/>
  <c r="J7" i="120"/>
  <c r="F7" i="120"/>
  <c r="I7" i="120"/>
  <c r="H7" i="120"/>
  <c r="H8" i="120"/>
  <c r="F8" i="120"/>
  <c r="E8" i="120"/>
  <c r="K8" i="120"/>
  <c r="G8" i="120"/>
  <c r="J8" i="120"/>
  <c r="I8" i="120"/>
  <c r="I9" i="120"/>
  <c r="E9" i="120"/>
  <c r="G9" i="120"/>
  <c r="J9" i="120"/>
  <c r="F9" i="120"/>
  <c r="H9" i="120"/>
  <c r="K9" i="120"/>
  <c r="O71" i="24"/>
  <c r="H11" i="63" s="1"/>
  <c r="M71" i="24"/>
  <c r="F11" i="63" s="1"/>
  <c r="P71" i="24"/>
  <c r="I11" i="63" s="1"/>
  <c r="AF71" i="24"/>
  <c r="R71" i="24" s="1"/>
  <c r="K11" i="63" s="1"/>
  <c r="AB71" i="24"/>
  <c r="N71" i="24" s="1"/>
  <c r="G11" i="63" s="1"/>
  <c r="AE71" i="24"/>
  <c r="Q71" i="24" s="1"/>
  <c r="J11" i="63" s="1"/>
  <c r="Z16" i="24" l="1"/>
  <c r="AA16" i="24"/>
  <c r="AB16" i="24"/>
  <c r="AC16" i="24"/>
  <c r="AD16" i="24"/>
  <c r="AE16" i="24"/>
  <c r="AF16" i="24"/>
  <c r="AG16" i="24"/>
  <c r="AH16" i="24"/>
  <c r="AI16" i="24"/>
  <c r="AJ16" i="24"/>
  <c r="AK16" i="24"/>
  <c r="U16" i="24"/>
  <c r="V16" i="24"/>
  <c r="W16" i="24"/>
  <c r="X16" i="24"/>
  <c r="G17" i="119"/>
  <c r="H17" i="119" s="1"/>
  <c r="G16" i="119"/>
  <c r="H16" i="119" s="1"/>
  <c r="I9" i="119" s="1"/>
  <c r="G15" i="119"/>
  <c r="H15" i="119" s="1"/>
  <c r="G22" i="118"/>
  <c r="H22" i="118" s="1"/>
  <c r="G20" i="118"/>
  <c r="H20" i="118" s="1"/>
  <c r="U70" i="24"/>
  <c r="AB70" i="24" s="1"/>
  <c r="V70" i="24"/>
  <c r="W70" i="24"/>
  <c r="X70" i="24"/>
  <c r="AI70" i="24" s="1"/>
  <c r="Z70" i="24"/>
  <c r="AA70" i="24"/>
  <c r="AC70" i="24"/>
  <c r="AD70" i="24"/>
  <c r="AE70" i="24"/>
  <c r="AG70" i="24"/>
  <c r="AH70" i="24"/>
  <c r="AK70" i="24"/>
  <c r="X14" i="25"/>
  <c r="AG14" i="25"/>
  <c r="AH14" i="25"/>
  <c r="AJ14" i="25"/>
  <c r="U14" i="25"/>
  <c r="AA14" i="25" s="1"/>
  <c r="V14" i="25"/>
  <c r="AK14" i="25" s="1"/>
  <c r="W14" i="25"/>
  <c r="G16" i="118"/>
  <c r="H16" i="118" s="1"/>
  <c r="AK25" i="24"/>
  <c r="U25" i="24"/>
  <c r="AB25" i="24" s="1"/>
  <c r="V25" i="24"/>
  <c r="AG25" i="24" s="1"/>
  <c r="W25" i="24"/>
  <c r="AH25" i="24" s="1"/>
  <c r="X25" i="24"/>
  <c r="AJ25" i="24" s="1"/>
  <c r="G18" i="118"/>
  <c r="H18" i="118" s="1"/>
  <c r="G13" i="117"/>
  <c r="H13" i="117" s="1"/>
  <c r="AK27" i="24"/>
  <c r="U27" i="24"/>
  <c r="AC27" i="24" s="1"/>
  <c r="V27" i="24"/>
  <c r="AG27" i="24" s="1"/>
  <c r="W27" i="24"/>
  <c r="AH27" i="24" s="1"/>
  <c r="X27" i="24"/>
  <c r="AI27" i="24" s="1"/>
  <c r="G14" i="116"/>
  <c r="H14" i="116" s="1"/>
  <c r="G14" i="115"/>
  <c r="H14" i="115" s="1"/>
  <c r="H7" i="115" s="1"/>
  <c r="H59" i="33"/>
  <c r="C59" i="33"/>
  <c r="H48" i="33"/>
  <c r="C48" i="33"/>
  <c r="G49" i="114"/>
  <c r="H49" i="114" s="1"/>
  <c r="K39" i="114"/>
  <c r="J39" i="114"/>
  <c r="I39" i="114"/>
  <c r="H39" i="114"/>
  <c r="G39" i="114"/>
  <c r="F39" i="114"/>
  <c r="E39" i="114"/>
  <c r="K38" i="114"/>
  <c r="J38" i="114"/>
  <c r="I38" i="114"/>
  <c r="H38" i="114"/>
  <c r="G38" i="114"/>
  <c r="F38" i="114"/>
  <c r="E38" i="114"/>
  <c r="K29" i="114"/>
  <c r="J29" i="114"/>
  <c r="I29" i="114"/>
  <c r="H29" i="114"/>
  <c r="G29" i="114"/>
  <c r="F29" i="114"/>
  <c r="E29" i="114"/>
  <c r="K28" i="114"/>
  <c r="J28" i="114"/>
  <c r="I28" i="114"/>
  <c r="H28" i="114"/>
  <c r="G28" i="114"/>
  <c r="F28" i="114"/>
  <c r="E28" i="114"/>
  <c r="K18" i="114"/>
  <c r="J18" i="114"/>
  <c r="I18" i="114"/>
  <c r="H18" i="114"/>
  <c r="G18" i="114"/>
  <c r="F18" i="114"/>
  <c r="E18" i="114"/>
  <c r="K17" i="114"/>
  <c r="J17" i="114"/>
  <c r="I17" i="114"/>
  <c r="H17" i="114"/>
  <c r="G17" i="114"/>
  <c r="F17" i="114"/>
  <c r="E17" i="114"/>
  <c r="G52" i="113"/>
  <c r="H52" i="113" s="1"/>
  <c r="H40" i="113" s="1"/>
  <c r="AK69" i="24"/>
  <c r="U69" i="24"/>
  <c r="AB69" i="24" s="1"/>
  <c r="V69" i="24"/>
  <c r="AG69" i="24" s="1"/>
  <c r="W69" i="24"/>
  <c r="AH69" i="24" s="1"/>
  <c r="X69" i="24"/>
  <c r="AI69" i="24" s="1"/>
  <c r="G50" i="113"/>
  <c r="H50" i="113" s="1"/>
  <c r="K40" i="113"/>
  <c r="K39" i="113"/>
  <c r="J39" i="113"/>
  <c r="I39" i="113"/>
  <c r="H39" i="113"/>
  <c r="G39" i="113"/>
  <c r="F39" i="113"/>
  <c r="E39" i="113"/>
  <c r="K30" i="113"/>
  <c r="J30" i="113"/>
  <c r="I30" i="113"/>
  <c r="H30" i="113"/>
  <c r="G30" i="113"/>
  <c r="F30" i="113"/>
  <c r="E30" i="113"/>
  <c r="K29" i="113"/>
  <c r="J29" i="113"/>
  <c r="I29" i="113"/>
  <c r="H29" i="113"/>
  <c r="G29" i="113"/>
  <c r="F29" i="113"/>
  <c r="E29" i="113"/>
  <c r="K19" i="113"/>
  <c r="J19" i="113"/>
  <c r="I19" i="113"/>
  <c r="H19" i="113"/>
  <c r="G19" i="113"/>
  <c r="F19" i="113"/>
  <c r="E19" i="113"/>
  <c r="K18" i="113"/>
  <c r="J18" i="113"/>
  <c r="I18" i="113"/>
  <c r="H18" i="113"/>
  <c r="G18" i="113"/>
  <c r="F18" i="113"/>
  <c r="E18" i="113"/>
  <c r="AK22" i="24"/>
  <c r="U22" i="24"/>
  <c r="Z22" i="24" s="1"/>
  <c r="V22" i="24"/>
  <c r="AG22" i="24" s="1"/>
  <c r="W22" i="24"/>
  <c r="AH22" i="24" s="1"/>
  <c r="X22" i="24"/>
  <c r="AI22" i="24" s="1"/>
  <c r="G49" i="111"/>
  <c r="H49" i="111" s="1"/>
  <c r="H7" i="111" s="1"/>
  <c r="G51" i="112"/>
  <c r="H51" i="112" s="1"/>
  <c r="G48" i="112"/>
  <c r="H48" i="112" s="1"/>
  <c r="F9" i="112" s="1"/>
  <c r="AK44" i="24"/>
  <c r="X44" i="24"/>
  <c r="AI44" i="24" s="1"/>
  <c r="U44" i="24"/>
  <c r="Z44" i="24" s="1"/>
  <c r="V44" i="24"/>
  <c r="AG44" i="24" s="1"/>
  <c r="W44" i="24"/>
  <c r="AH44" i="24" s="1"/>
  <c r="AK42" i="24"/>
  <c r="U42" i="24"/>
  <c r="Z42" i="24" s="1"/>
  <c r="V42" i="24"/>
  <c r="AG42" i="24" s="1"/>
  <c r="W42" i="24"/>
  <c r="AH42" i="24" s="1"/>
  <c r="X42" i="24"/>
  <c r="AI42" i="24" s="1"/>
  <c r="K38" i="112"/>
  <c r="J38" i="112"/>
  <c r="I38" i="112"/>
  <c r="H38" i="112"/>
  <c r="G38" i="112"/>
  <c r="F38" i="112"/>
  <c r="E38" i="112"/>
  <c r="K29" i="112"/>
  <c r="J29" i="112"/>
  <c r="I29" i="112"/>
  <c r="H29" i="112"/>
  <c r="G29" i="112"/>
  <c r="F29" i="112"/>
  <c r="E29" i="112"/>
  <c r="K28" i="112"/>
  <c r="J28" i="112"/>
  <c r="I28" i="112"/>
  <c r="H28" i="112"/>
  <c r="G28" i="112"/>
  <c r="F28" i="112"/>
  <c r="E28" i="112"/>
  <c r="K18" i="112"/>
  <c r="J18" i="112"/>
  <c r="I18" i="112"/>
  <c r="H18" i="112"/>
  <c r="G18" i="112"/>
  <c r="F18" i="112"/>
  <c r="E18" i="112"/>
  <c r="K17" i="112"/>
  <c r="J17" i="112"/>
  <c r="I17" i="112"/>
  <c r="H17" i="112"/>
  <c r="G17" i="112"/>
  <c r="F17" i="112"/>
  <c r="E17" i="112"/>
  <c r="AK35" i="24"/>
  <c r="U35" i="24"/>
  <c r="AF35" i="24" s="1"/>
  <c r="V35" i="24"/>
  <c r="AG35" i="24" s="1"/>
  <c r="W35" i="24"/>
  <c r="AH35" i="24" s="1"/>
  <c r="X35" i="24"/>
  <c r="AJ35" i="24" s="1"/>
  <c r="H39" i="111"/>
  <c r="I39" i="111"/>
  <c r="E39" i="111"/>
  <c r="K38" i="111"/>
  <c r="J38" i="111"/>
  <c r="I38" i="111"/>
  <c r="H38" i="111"/>
  <c r="G38" i="111"/>
  <c r="F38" i="111"/>
  <c r="E38" i="111"/>
  <c r="K29" i="111"/>
  <c r="J29" i="111"/>
  <c r="I29" i="111"/>
  <c r="H29" i="111"/>
  <c r="G29" i="111"/>
  <c r="F29" i="111"/>
  <c r="E29" i="111"/>
  <c r="K28" i="111"/>
  <c r="J28" i="111"/>
  <c r="I28" i="111"/>
  <c r="H28" i="111"/>
  <c r="G28" i="111"/>
  <c r="F28" i="111"/>
  <c r="E28" i="111"/>
  <c r="K18" i="111"/>
  <c r="J18" i="111"/>
  <c r="I18" i="111"/>
  <c r="H18" i="111"/>
  <c r="G18" i="111"/>
  <c r="F18" i="111"/>
  <c r="E18" i="111"/>
  <c r="K17" i="111"/>
  <c r="J17" i="111"/>
  <c r="I17" i="111"/>
  <c r="H17" i="111"/>
  <c r="G17" i="111"/>
  <c r="F17" i="111"/>
  <c r="E17" i="111"/>
  <c r="G50" i="109"/>
  <c r="H50" i="109" s="1"/>
  <c r="K37" i="109"/>
  <c r="J37" i="109"/>
  <c r="I37" i="109"/>
  <c r="H37" i="109"/>
  <c r="G37" i="109"/>
  <c r="F37" i="109"/>
  <c r="E37" i="109"/>
  <c r="K28" i="109"/>
  <c r="J28" i="109"/>
  <c r="I28" i="109"/>
  <c r="H28" i="109"/>
  <c r="G28" i="109"/>
  <c r="F28" i="109"/>
  <c r="E28" i="109"/>
  <c r="K27" i="109"/>
  <c r="J27" i="109"/>
  <c r="I27" i="109"/>
  <c r="H27" i="109"/>
  <c r="G27" i="109"/>
  <c r="F27" i="109"/>
  <c r="E27" i="109"/>
  <c r="K17" i="109"/>
  <c r="J17" i="109"/>
  <c r="I17" i="109"/>
  <c r="H17" i="109"/>
  <c r="G17" i="109"/>
  <c r="F17" i="109"/>
  <c r="E17" i="109"/>
  <c r="K16" i="109"/>
  <c r="J16" i="109"/>
  <c r="I16" i="109"/>
  <c r="H16" i="109"/>
  <c r="G16" i="109"/>
  <c r="F16" i="109"/>
  <c r="E16" i="109"/>
  <c r="G51" i="108"/>
  <c r="H51" i="108" s="1"/>
  <c r="H8" i="108" s="1"/>
  <c r="G49" i="108"/>
  <c r="H49" i="108" s="1"/>
  <c r="K38" i="108"/>
  <c r="J38" i="108"/>
  <c r="I38" i="108"/>
  <c r="H38" i="108"/>
  <c r="G38" i="108"/>
  <c r="F38" i="108"/>
  <c r="E38" i="108"/>
  <c r="K29" i="108"/>
  <c r="J29" i="108"/>
  <c r="I29" i="108"/>
  <c r="H29" i="108"/>
  <c r="G29" i="108"/>
  <c r="F29" i="108"/>
  <c r="E29" i="108"/>
  <c r="K28" i="108"/>
  <c r="J28" i="108"/>
  <c r="I28" i="108"/>
  <c r="H28" i="108"/>
  <c r="G28" i="108"/>
  <c r="F28" i="108"/>
  <c r="E28" i="108"/>
  <c r="K18" i="108"/>
  <c r="J18" i="108"/>
  <c r="I18" i="108"/>
  <c r="H18" i="108"/>
  <c r="G18" i="108"/>
  <c r="F18" i="108"/>
  <c r="E18" i="108"/>
  <c r="K17" i="108"/>
  <c r="J17" i="108"/>
  <c r="I17" i="108"/>
  <c r="H17" i="108"/>
  <c r="G17" i="108"/>
  <c r="F17" i="108"/>
  <c r="E17" i="108"/>
  <c r="D16" i="106"/>
  <c r="F16" i="106" s="1"/>
  <c r="E9" i="106" s="1"/>
  <c r="W67" i="24"/>
  <c r="AH67" i="24" s="1"/>
  <c r="X67" i="24"/>
  <c r="AJ67" i="24" s="1"/>
  <c r="U67" i="24"/>
  <c r="Z67" i="24" s="1"/>
  <c r="V67" i="24"/>
  <c r="AG67" i="24" s="1"/>
  <c r="F7" i="115" l="1"/>
  <c r="J7" i="115"/>
  <c r="AM14" i="25"/>
  <c r="M14" i="25" s="1"/>
  <c r="F10" i="118" s="1"/>
  <c r="AL16" i="24"/>
  <c r="N16" i="24" s="1"/>
  <c r="G6" i="120" s="1"/>
  <c r="AJ27" i="24"/>
  <c r="AL27" i="24" s="1"/>
  <c r="O27" i="24" s="1"/>
  <c r="H6" i="116" s="1"/>
  <c r="AI25" i="24"/>
  <c r="AL25" i="24" s="1"/>
  <c r="N25" i="24" s="1"/>
  <c r="G6" i="118" s="1"/>
  <c r="AE25" i="24"/>
  <c r="AA25" i="24"/>
  <c r="AF27" i="24"/>
  <c r="AD25" i="24"/>
  <c r="Z25" i="24"/>
  <c r="AB27" i="24"/>
  <c r="AC25" i="24"/>
  <c r="AF25" i="24"/>
  <c r="G8" i="119"/>
  <c r="K8" i="119"/>
  <c r="E8" i="119"/>
  <c r="F8" i="119"/>
  <c r="H8" i="119"/>
  <c r="I8" i="119"/>
  <c r="J8" i="119"/>
  <c r="H8" i="118"/>
  <c r="E8" i="118"/>
  <c r="G8" i="118"/>
  <c r="I8" i="118"/>
  <c r="F8" i="118"/>
  <c r="J8" i="118"/>
  <c r="K8" i="118"/>
  <c r="K9" i="119"/>
  <c r="G9" i="119"/>
  <c r="J9" i="119"/>
  <c r="F9" i="119"/>
  <c r="E9" i="119"/>
  <c r="H9" i="119"/>
  <c r="I7" i="119"/>
  <c r="E7" i="119"/>
  <c r="J7" i="119"/>
  <c r="H7" i="119"/>
  <c r="K7" i="119"/>
  <c r="G7" i="119"/>
  <c r="F7" i="119"/>
  <c r="F12" i="118"/>
  <c r="J12" i="118"/>
  <c r="H12" i="118"/>
  <c r="H7" i="118"/>
  <c r="E7" i="118"/>
  <c r="F9" i="118"/>
  <c r="J9" i="118"/>
  <c r="G9" i="118"/>
  <c r="K9" i="118"/>
  <c r="H9" i="118"/>
  <c r="E9" i="118"/>
  <c r="I9" i="118"/>
  <c r="G7" i="117"/>
  <c r="K7" i="117"/>
  <c r="K8" i="108"/>
  <c r="F11" i="113"/>
  <c r="J8" i="108"/>
  <c r="F8" i="108"/>
  <c r="G8" i="108"/>
  <c r="AJ70" i="24"/>
  <c r="AL70" i="24" s="1"/>
  <c r="AF70" i="24"/>
  <c r="AC14" i="25"/>
  <c r="O14" i="25" s="1"/>
  <c r="H10" i="118" s="1"/>
  <c r="Z14" i="25"/>
  <c r="AF14" i="25"/>
  <c r="R14" i="25" s="1"/>
  <c r="K10" i="118" s="1"/>
  <c r="AB14" i="25"/>
  <c r="N14" i="25" s="1"/>
  <c r="G10" i="118" s="1"/>
  <c r="AD14" i="25"/>
  <c r="P14" i="25" s="1"/>
  <c r="I10" i="118" s="1"/>
  <c r="AE14" i="25"/>
  <c r="Q14" i="25" s="1"/>
  <c r="J10" i="118" s="1"/>
  <c r="I9" i="112"/>
  <c r="G9" i="112"/>
  <c r="K9" i="112"/>
  <c r="H9" i="112"/>
  <c r="J9" i="112"/>
  <c r="J40" i="113"/>
  <c r="I11" i="113"/>
  <c r="G40" i="113"/>
  <c r="G11" i="113"/>
  <c r="K11" i="113"/>
  <c r="I40" i="113"/>
  <c r="H11" i="113"/>
  <c r="E40" i="113"/>
  <c r="J11" i="113"/>
  <c r="E9" i="112"/>
  <c r="E11" i="113"/>
  <c r="I8" i="108"/>
  <c r="E8" i="108"/>
  <c r="I7" i="115"/>
  <c r="E7" i="115"/>
  <c r="K7" i="115"/>
  <c r="G7" i="115"/>
  <c r="F7" i="117"/>
  <c r="J7" i="117"/>
  <c r="I12" i="118"/>
  <c r="E12" i="118"/>
  <c r="K12" i="118"/>
  <c r="G12" i="118"/>
  <c r="J7" i="118"/>
  <c r="F7" i="118"/>
  <c r="AE27" i="24"/>
  <c r="AA27" i="24"/>
  <c r="AD27" i="24"/>
  <c r="Z27" i="24"/>
  <c r="I7" i="118"/>
  <c r="G7" i="118"/>
  <c r="K7" i="118"/>
  <c r="H7" i="117"/>
  <c r="E7" i="117"/>
  <c r="I7" i="117"/>
  <c r="AI35" i="24"/>
  <c r="AC44" i="24"/>
  <c r="AC22" i="24"/>
  <c r="AE69" i="24"/>
  <c r="AA69" i="24"/>
  <c r="AJ42" i="24"/>
  <c r="AL42" i="24" s="1"/>
  <c r="L42" i="24" s="1"/>
  <c r="E6" i="112" s="1"/>
  <c r="AB44" i="24"/>
  <c r="AF22" i="24"/>
  <c r="AB22" i="24"/>
  <c r="AJ22" i="24"/>
  <c r="AL22" i="24" s="1"/>
  <c r="L22" i="24" s="1"/>
  <c r="AD69" i="24"/>
  <c r="Z69" i="24"/>
  <c r="AJ69" i="24"/>
  <c r="AL69" i="24" s="1"/>
  <c r="AE67" i="24"/>
  <c r="AE22" i="24"/>
  <c r="AA22" i="24"/>
  <c r="AC69" i="24"/>
  <c r="AC67" i="24"/>
  <c r="AF44" i="24"/>
  <c r="AJ44" i="24"/>
  <c r="AL44" i="24" s="1"/>
  <c r="AD22" i="24"/>
  <c r="AF69" i="24"/>
  <c r="H7" i="116"/>
  <c r="J7" i="116"/>
  <c r="E7" i="116"/>
  <c r="K7" i="116"/>
  <c r="G7" i="116"/>
  <c r="F7" i="116"/>
  <c r="I7" i="116"/>
  <c r="H7" i="114"/>
  <c r="F7" i="114"/>
  <c r="I7" i="114"/>
  <c r="K7" i="114"/>
  <c r="G7" i="114"/>
  <c r="J7" i="114"/>
  <c r="E7" i="114"/>
  <c r="F40" i="113"/>
  <c r="H7" i="113"/>
  <c r="K7" i="113"/>
  <c r="G7" i="113"/>
  <c r="J7" i="113"/>
  <c r="F7" i="113"/>
  <c r="I7" i="113"/>
  <c r="E7" i="113"/>
  <c r="AA67" i="24"/>
  <c r="AE44" i="24"/>
  <c r="AA44" i="24"/>
  <c r="AD44" i="24"/>
  <c r="AL35" i="24"/>
  <c r="R35" i="24" s="1"/>
  <c r="K6" i="114" s="1"/>
  <c r="I7" i="111"/>
  <c r="Z35" i="24"/>
  <c r="AE35" i="24"/>
  <c r="AC42" i="24"/>
  <c r="AF67" i="24"/>
  <c r="AB67" i="24"/>
  <c r="AA35" i="24"/>
  <c r="AD35" i="24"/>
  <c r="AF42" i="24"/>
  <c r="AB42" i="24"/>
  <c r="AC35" i="24"/>
  <c r="AA42" i="24"/>
  <c r="AB35" i="24"/>
  <c r="AE42" i="24"/>
  <c r="AD67" i="24"/>
  <c r="AD42" i="24"/>
  <c r="K39" i="112"/>
  <c r="G39" i="112"/>
  <c r="H7" i="112"/>
  <c r="I39" i="112"/>
  <c r="E39" i="112"/>
  <c r="J7" i="112"/>
  <c r="F7" i="112"/>
  <c r="H39" i="112"/>
  <c r="I7" i="112"/>
  <c r="E7" i="112"/>
  <c r="J39" i="112"/>
  <c r="F39" i="112"/>
  <c r="K7" i="112"/>
  <c r="G7" i="112"/>
  <c r="G7" i="111"/>
  <c r="K7" i="111"/>
  <c r="E7" i="111"/>
  <c r="F7" i="111"/>
  <c r="J7" i="111"/>
  <c r="F39" i="111"/>
  <c r="J39" i="111"/>
  <c r="G39" i="111"/>
  <c r="K39" i="111"/>
  <c r="H38" i="109"/>
  <c r="E38" i="109"/>
  <c r="H7" i="109"/>
  <c r="K38" i="109"/>
  <c r="F7" i="109"/>
  <c r="G38" i="109"/>
  <c r="J7" i="109"/>
  <c r="I38" i="109"/>
  <c r="G7" i="109"/>
  <c r="K7" i="109"/>
  <c r="F38" i="109"/>
  <c r="J38" i="109"/>
  <c r="E7" i="109"/>
  <c r="I7" i="109"/>
  <c r="H39" i="108"/>
  <c r="J39" i="108"/>
  <c r="E39" i="108"/>
  <c r="I39" i="108"/>
  <c r="G39" i="108"/>
  <c r="K39" i="108"/>
  <c r="F39" i="108"/>
  <c r="H9" i="106"/>
  <c r="H7" i="108"/>
  <c r="K7" i="108"/>
  <c r="G7" i="108"/>
  <c r="J7" i="108"/>
  <c r="I7" i="108"/>
  <c r="E7" i="108"/>
  <c r="F7" i="108"/>
  <c r="D9" i="106"/>
  <c r="G9" i="106"/>
  <c r="J9" i="106"/>
  <c r="F9" i="106"/>
  <c r="I9" i="106"/>
  <c r="AL67" i="24"/>
  <c r="G47" i="83"/>
  <c r="G46" i="83"/>
  <c r="G45" i="83"/>
  <c r="G44" i="83"/>
  <c r="H44" i="83" s="1"/>
  <c r="L14" i="25" l="1"/>
  <c r="E10" i="118" s="1"/>
  <c r="N27" i="24"/>
  <c r="G6" i="116" s="1"/>
  <c r="L27" i="24"/>
  <c r="E6" i="116" s="1"/>
  <c r="R27" i="24"/>
  <c r="K6" i="116" s="1"/>
  <c r="P27" i="24"/>
  <c r="I6" i="116" s="1"/>
  <c r="L25" i="24"/>
  <c r="E6" i="118" s="1"/>
  <c r="M27" i="24"/>
  <c r="F6" i="116" s="1"/>
  <c r="Q27" i="24"/>
  <c r="J6" i="116" s="1"/>
  <c r="P16" i="24"/>
  <c r="I6" i="120" s="1"/>
  <c r="L16" i="24"/>
  <c r="E6" i="120" s="1"/>
  <c r="R16" i="24"/>
  <c r="K6" i="120" s="1"/>
  <c r="M16" i="24"/>
  <c r="F6" i="120" s="1"/>
  <c r="Q16" i="24"/>
  <c r="J6" i="120" s="1"/>
  <c r="O16" i="24"/>
  <c r="H6" i="120" s="1"/>
  <c r="N70" i="24"/>
  <c r="O70" i="24"/>
  <c r="P70" i="24"/>
  <c r="L70" i="24"/>
  <c r="Q70" i="24"/>
  <c r="M70" i="24"/>
  <c r="R70" i="24"/>
  <c r="R25" i="24"/>
  <c r="K6" i="118" s="1"/>
  <c r="P25" i="24"/>
  <c r="I6" i="118" s="1"/>
  <c r="Q25" i="24"/>
  <c r="J6" i="118" s="1"/>
  <c r="O25" i="24"/>
  <c r="H6" i="118" s="1"/>
  <c r="M25" i="24"/>
  <c r="F6" i="118" s="1"/>
  <c r="L44" i="24"/>
  <c r="E8" i="112" s="1"/>
  <c r="N44" i="24"/>
  <c r="G8" i="112" s="1"/>
  <c r="L35" i="24"/>
  <c r="E6" i="114" s="1"/>
  <c r="P35" i="24"/>
  <c r="I6" i="114" s="1"/>
  <c r="E6" i="113"/>
  <c r="M42" i="24"/>
  <c r="F6" i="112" s="1"/>
  <c r="O42" i="24"/>
  <c r="H6" i="112" s="1"/>
  <c r="M22" i="24"/>
  <c r="N22" i="24"/>
  <c r="P42" i="24"/>
  <c r="I6" i="112" s="1"/>
  <c r="M67" i="24"/>
  <c r="E8" i="106" s="1"/>
  <c r="Q22" i="24"/>
  <c r="R22" i="24"/>
  <c r="P22" i="24"/>
  <c r="R44" i="24"/>
  <c r="K8" i="112" s="1"/>
  <c r="Q44" i="24"/>
  <c r="J8" i="112" s="1"/>
  <c r="O22" i="24"/>
  <c r="O69" i="24"/>
  <c r="L69" i="24"/>
  <c r="P69" i="24"/>
  <c r="M69" i="24"/>
  <c r="Q69" i="24"/>
  <c r="N69" i="24"/>
  <c r="R69" i="24"/>
  <c r="N35" i="24"/>
  <c r="G6" i="114" s="1"/>
  <c r="R42" i="24"/>
  <c r="K6" i="112" s="1"/>
  <c r="O44" i="24"/>
  <c r="H8" i="112" s="1"/>
  <c r="M44" i="24"/>
  <c r="F8" i="112" s="1"/>
  <c r="O35" i="24"/>
  <c r="H6" i="114" s="1"/>
  <c r="M35" i="24"/>
  <c r="F6" i="114" s="1"/>
  <c r="Q35" i="24"/>
  <c r="J6" i="114" s="1"/>
  <c r="P44" i="24"/>
  <c r="I8" i="112" s="1"/>
  <c r="Q42" i="24"/>
  <c r="J6" i="112" s="1"/>
  <c r="N42" i="24"/>
  <c r="G6" i="112" s="1"/>
  <c r="P67" i="24"/>
  <c r="H8" i="106" s="1"/>
  <c r="N67" i="24"/>
  <c r="F7" i="106" s="1"/>
  <c r="L67" i="24"/>
  <c r="R67" i="24"/>
  <c r="Q67" i="24"/>
  <c r="O67" i="24"/>
  <c r="G49" i="77"/>
  <c r="G48" i="77"/>
  <c r="G47" i="77"/>
  <c r="G46" i="77"/>
  <c r="H46" i="77" s="1"/>
  <c r="J11" i="118" l="1"/>
  <c r="J13" i="118" s="1"/>
  <c r="J21" i="63"/>
  <c r="J54" i="64"/>
  <c r="G11" i="118"/>
  <c r="G21" i="63"/>
  <c r="G54" i="64"/>
  <c r="E11" i="118"/>
  <c r="E13" i="118" s="1"/>
  <c r="E21" i="63"/>
  <c r="E54" i="64"/>
  <c r="K11" i="118"/>
  <c r="K21" i="63"/>
  <c r="K54" i="64"/>
  <c r="I11" i="118"/>
  <c r="I21" i="63"/>
  <c r="I54" i="64"/>
  <c r="F11" i="118"/>
  <c r="F21" i="63"/>
  <c r="F54" i="64"/>
  <c r="H11" i="118"/>
  <c r="H54" i="64"/>
  <c r="H21" i="63"/>
  <c r="E7" i="106"/>
  <c r="F10" i="113"/>
  <c r="F13" i="118"/>
  <c r="H6" i="113"/>
  <c r="F6" i="113"/>
  <c r="K10" i="113"/>
  <c r="I10" i="113"/>
  <c r="I13" i="118"/>
  <c r="I6" i="113"/>
  <c r="G10" i="113"/>
  <c r="G13" i="118"/>
  <c r="E10" i="113"/>
  <c r="K6" i="113"/>
  <c r="J10" i="113"/>
  <c r="H10" i="113"/>
  <c r="H13" i="118"/>
  <c r="J6" i="113"/>
  <c r="G6" i="113"/>
  <c r="F8" i="106"/>
  <c r="H7" i="106"/>
  <c r="J8" i="106"/>
  <c r="J7" i="106"/>
  <c r="I7" i="106"/>
  <c r="I8" i="106"/>
  <c r="D7" i="106"/>
  <c r="D8" i="106"/>
  <c r="G8" i="106"/>
  <c r="G7" i="106"/>
  <c r="E70" i="75"/>
  <c r="F70" i="75" s="1"/>
  <c r="E69" i="75"/>
  <c r="F69" i="75" s="1"/>
  <c r="E67" i="75"/>
  <c r="F67" i="75" s="1"/>
  <c r="J60" i="75"/>
  <c r="K60" i="75" s="1"/>
  <c r="E50" i="75" s="1"/>
  <c r="J59" i="75"/>
  <c r="K59" i="75" s="1"/>
  <c r="J58" i="75"/>
  <c r="K58" i="75" s="1"/>
  <c r="J57" i="75"/>
  <c r="K57" i="75" s="1"/>
  <c r="E66" i="75"/>
  <c r="F66" i="75" s="1"/>
  <c r="E12" i="75" s="1"/>
  <c r="K56" i="74"/>
  <c r="L56" i="74" s="1"/>
  <c r="E41" i="74" s="1"/>
  <c r="K55" i="74"/>
  <c r="L55" i="74" s="1"/>
  <c r="E40" i="74" s="1"/>
  <c r="K51" i="74"/>
  <c r="L51" i="74" s="1"/>
  <c r="K50" i="74"/>
  <c r="L50" i="74" s="1"/>
  <c r="F56" i="74"/>
  <c r="G56" i="74" s="1"/>
  <c r="F55" i="74"/>
  <c r="G55" i="74" s="1"/>
  <c r="F51" i="74"/>
  <c r="G51" i="74" s="1"/>
  <c r="F50" i="74"/>
  <c r="G50" i="74" s="1"/>
  <c r="E4" i="64"/>
  <c r="E6" i="64" s="1"/>
  <c r="F4" i="64"/>
  <c r="G4" i="64"/>
  <c r="H4" i="64"/>
  <c r="I4" i="64"/>
  <c r="J4" i="64"/>
  <c r="K4" i="64"/>
  <c r="K13" i="118" l="1"/>
  <c r="I48" i="75"/>
  <c r="H48" i="75"/>
  <c r="J47" i="75"/>
  <c r="F47" i="75"/>
  <c r="G48" i="75"/>
  <c r="I47" i="75"/>
  <c r="E48" i="75"/>
  <c r="F48" i="75"/>
  <c r="H47" i="75"/>
  <c r="E47" i="75"/>
  <c r="K47" i="75"/>
  <c r="G47" i="75"/>
  <c r="K48" i="75"/>
  <c r="J48" i="75"/>
  <c r="I36" i="75"/>
  <c r="K35" i="75"/>
  <c r="G35" i="75"/>
  <c r="H36" i="75"/>
  <c r="J35" i="75"/>
  <c r="F35" i="75"/>
  <c r="E36" i="75"/>
  <c r="K36" i="75"/>
  <c r="G36" i="75"/>
  <c r="I35" i="75"/>
  <c r="J36" i="75"/>
  <c r="F36" i="75"/>
  <c r="H35" i="75"/>
  <c r="J24" i="75"/>
  <c r="F24" i="75"/>
  <c r="I24" i="75"/>
  <c r="E24" i="75"/>
  <c r="H24" i="75"/>
  <c r="K24" i="75"/>
  <c r="G24" i="75"/>
  <c r="E35" i="75"/>
  <c r="I23" i="75"/>
  <c r="F23" i="75"/>
  <c r="J23" i="75"/>
  <c r="E23" i="75"/>
  <c r="G23" i="75"/>
  <c r="K23" i="75"/>
  <c r="H23" i="75"/>
  <c r="AJ24" i="25"/>
  <c r="AL24" i="25"/>
  <c r="X24" i="25"/>
  <c r="W24" i="25"/>
  <c r="AH24" i="25" s="1"/>
  <c r="V24" i="25"/>
  <c r="AG24" i="25" s="1"/>
  <c r="U24" i="25"/>
  <c r="AD24" i="25" s="1"/>
  <c r="AK30" i="24"/>
  <c r="X30" i="24"/>
  <c r="AJ30" i="24" s="1"/>
  <c r="W30" i="24"/>
  <c r="AH30" i="24" s="1"/>
  <c r="V30" i="24"/>
  <c r="AG30" i="24" s="1"/>
  <c r="U30" i="24"/>
  <c r="Z30" i="24" s="1"/>
  <c r="G49" i="105"/>
  <c r="H49" i="105" s="1"/>
  <c r="AK24" i="25" l="1"/>
  <c r="AM24" i="25" s="1"/>
  <c r="AE24" i="25"/>
  <c r="AA24" i="25"/>
  <c r="AB24" i="25"/>
  <c r="AF24" i="25"/>
  <c r="AC24" i="25"/>
  <c r="Z24" i="25"/>
  <c r="AC30" i="24"/>
  <c r="AD30" i="24"/>
  <c r="AA30" i="24"/>
  <c r="AE30" i="24"/>
  <c r="AI30" i="24"/>
  <c r="AL30" i="24" s="1"/>
  <c r="AB30" i="24"/>
  <c r="AF30" i="24"/>
  <c r="J29" i="105"/>
  <c r="F29" i="105"/>
  <c r="I18" i="105"/>
  <c r="E18" i="105"/>
  <c r="E29" i="105"/>
  <c r="H18" i="105"/>
  <c r="G29" i="105"/>
  <c r="I29" i="105"/>
  <c r="J18" i="105"/>
  <c r="H29" i="105"/>
  <c r="K18" i="105"/>
  <c r="G18" i="105"/>
  <c r="K29" i="105"/>
  <c r="F18" i="105"/>
  <c r="H17" i="105"/>
  <c r="K17" i="105"/>
  <c r="G17" i="105"/>
  <c r="E17" i="105"/>
  <c r="J17" i="105"/>
  <c r="F17" i="105"/>
  <c r="I17" i="105"/>
  <c r="K39" i="105"/>
  <c r="G39" i="105"/>
  <c r="H39" i="105"/>
  <c r="J39" i="105"/>
  <c r="F39" i="105"/>
  <c r="I39" i="105"/>
  <c r="E39" i="105"/>
  <c r="J38" i="105"/>
  <c r="F38" i="105"/>
  <c r="I28" i="105"/>
  <c r="E28" i="105"/>
  <c r="I38" i="105"/>
  <c r="E38" i="105"/>
  <c r="H28" i="105"/>
  <c r="G38" i="105"/>
  <c r="F28" i="105"/>
  <c r="H38" i="105"/>
  <c r="K28" i="105"/>
  <c r="G28" i="105"/>
  <c r="K38" i="105"/>
  <c r="J28" i="105"/>
  <c r="H7" i="105"/>
  <c r="K7" i="105"/>
  <c r="I7" i="105"/>
  <c r="G7" i="105"/>
  <c r="J7" i="105"/>
  <c r="F7" i="105"/>
  <c r="E7" i="105"/>
  <c r="M24" i="25" l="1"/>
  <c r="F8" i="105" s="1"/>
  <c r="R30" i="24"/>
  <c r="K6" i="105" s="1"/>
  <c r="Q24" i="25"/>
  <c r="J8" i="105" s="1"/>
  <c r="P24" i="25"/>
  <c r="I8" i="105" s="1"/>
  <c r="R24" i="25"/>
  <c r="K8" i="105" s="1"/>
  <c r="L24" i="25"/>
  <c r="E8" i="105" s="1"/>
  <c r="N24" i="25"/>
  <c r="G8" i="105" s="1"/>
  <c r="O24" i="25"/>
  <c r="H8" i="105" s="1"/>
  <c r="L30" i="24"/>
  <c r="E6" i="105" s="1"/>
  <c r="O30" i="24"/>
  <c r="H6" i="105" s="1"/>
  <c r="Q30" i="24"/>
  <c r="J6" i="105" s="1"/>
  <c r="J10" i="105" s="1"/>
  <c r="M30" i="24"/>
  <c r="F6" i="105" s="1"/>
  <c r="F10" i="105" s="1"/>
  <c r="N30" i="24"/>
  <c r="G6" i="105" s="1"/>
  <c r="P30" i="24"/>
  <c r="I6" i="105" s="1"/>
  <c r="K10" i="105" l="1"/>
  <c r="H10" i="105"/>
  <c r="I10" i="105"/>
  <c r="G10" i="105"/>
  <c r="E10" i="105"/>
  <c r="AK61" i="24" l="1"/>
  <c r="U61" i="24"/>
  <c r="Z61" i="24" s="1"/>
  <c r="V61" i="24"/>
  <c r="AG61" i="24" s="1"/>
  <c r="W61" i="24"/>
  <c r="AH61" i="24" s="1"/>
  <c r="X61" i="24"/>
  <c r="AI61" i="24" s="1"/>
  <c r="AJ61" i="24" l="1"/>
  <c r="AL61" i="24" s="1"/>
  <c r="AE61" i="24"/>
  <c r="AA61" i="24"/>
  <c r="AC61" i="24"/>
  <c r="AF61" i="24"/>
  <c r="AB61" i="24"/>
  <c r="AD61" i="24"/>
  <c r="L29" i="19"/>
  <c r="M29" i="19"/>
  <c r="N29" i="19"/>
  <c r="O29" i="19"/>
  <c r="P29" i="19"/>
  <c r="Q29" i="19"/>
  <c r="R29" i="19"/>
  <c r="L30" i="19"/>
  <c r="M30" i="19"/>
  <c r="N30" i="19"/>
  <c r="O30" i="19"/>
  <c r="P30" i="19"/>
  <c r="Q30" i="19"/>
  <c r="R30" i="19"/>
  <c r="L31" i="19"/>
  <c r="M31" i="19"/>
  <c r="N31" i="19"/>
  <c r="O31" i="19"/>
  <c r="P31" i="19"/>
  <c r="Q31" i="19"/>
  <c r="R31" i="19"/>
  <c r="L32" i="19"/>
  <c r="M32" i="19"/>
  <c r="N32" i="19"/>
  <c r="O32" i="19"/>
  <c r="P32" i="19"/>
  <c r="Q32" i="19"/>
  <c r="R32" i="19"/>
  <c r="L33" i="19"/>
  <c r="M33" i="19"/>
  <c r="N33" i="19"/>
  <c r="O33" i="19"/>
  <c r="P33" i="19"/>
  <c r="Q33" i="19"/>
  <c r="R33" i="19"/>
  <c r="L34" i="19"/>
  <c r="M34" i="19"/>
  <c r="N34" i="19"/>
  <c r="O34" i="19"/>
  <c r="P34" i="19"/>
  <c r="Q34" i="19"/>
  <c r="R34" i="19"/>
  <c r="R28" i="19"/>
  <c r="Q28" i="19"/>
  <c r="P28" i="19"/>
  <c r="O28" i="19"/>
  <c r="N28" i="19"/>
  <c r="M28" i="19"/>
  <c r="L28" i="19"/>
  <c r="L29" i="18"/>
  <c r="M29" i="18"/>
  <c r="N29" i="18"/>
  <c r="O29" i="18"/>
  <c r="P29" i="18"/>
  <c r="Q29" i="18"/>
  <c r="R29" i="18"/>
  <c r="L30" i="18"/>
  <c r="M30" i="18"/>
  <c r="N30" i="18"/>
  <c r="O30" i="18"/>
  <c r="P30" i="18"/>
  <c r="Q30" i="18"/>
  <c r="R30" i="18"/>
  <c r="L31" i="18"/>
  <c r="M31" i="18"/>
  <c r="N31" i="18"/>
  <c r="O31" i="18"/>
  <c r="P31" i="18"/>
  <c r="Q31" i="18"/>
  <c r="R31" i="18"/>
  <c r="L32" i="18"/>
  <c r="M32" i="18"/>
  <c r="N32" i="18"/>
  <c r="O32" i="18"/>
  <c r="P32" i="18"/>
  <c r="Q32" i="18"/>
  <c r="R32" i="18"/>
  <c r="L33" i="18"/>
  <c r="M33" i="18"/>
  <c r="N33" i="18"/>
  <c r="O33" i="18"/>
  <c r="P33" i="18"/>
  <c r="Q33" i="18"/>
  <c r="R33" i="18"/>
  <c r="L34" i="18"/>
  <c r="M34" i="18"/>
  <c r="N34" i="18"/>
  <c r="O34" i="18"/>
  <c r="P34" i="18"/>
  <c r="Q34" i="18"/>
  <c r="R34" i="18"/>
  <c r="R28" i="18"/>
  <c r="Q28" i="18"/>
  <c r="P28" i="18"/>
  <c r="O28" i="18"/>
  <c r="N28" i="18"/>
  <c r="M28" i="18"/>
  <c r="L28" i="18"/>
  <c r="L29" i="17"/>
  <c r="M29" i="17"/>
  <c r="N29" i="17"/>
  <c r="O29" i="17"/>
  <c r="P29" i="17"/>
  <c r="Q29" i="17"/>
  <c r="R29" i="17"/>
  <c r="L30" i="17"/>
  <c r="M30" i="17"/>
  <c r="N30" i="17"/>
  <c r="O30" i="17"/>
  <c r="P30" i="17"/>
  <c r="Q30" i="17"/>
  <c r="R30" i="17"/>
  <c r="L31" i="17"/>
  <c r="M31" i="17"/>
  <c r="N31" i="17"/>
  <c r="O31" i="17"/>
  <c r="P31" i="17"/>
  <c r="Q31" i="17"/>
  <c r="R31" i="17"/>
  <c r="L32" i="17"/>
  <c r="M32" i="17"/>
  <c r="N32" i="17"/>
  <c r="O32" i="17"/>
  <c r="P32" i="17"/>
  <c r="Q32" i="17"/>
  <c r="R32" i="17"/>
  <c r="L33" i="17"/>
  <c r="M33" i="17"/>
  <c r="N33" i="17"/>
  <c r="O33" i="17"/>
  <c r="P33" i="17"/>
  <c r="Q33" i="17"/>
  <c r="R33" i="17"/>
  <c r="L34" i="17"/>
  <c r="M34" i="17"/>
  <c r="N34" i="17"/>
  <c r="O34" i="17"/>
  <c r="P34" i="17"/>
  <c r="Q34" i="17"/>
  <c r="R34" i="17"/>
  <c r="R28" i="17"/>
  <c r="Q28" i="17"/>
  <c r="P28" i="17"/>
  <c r="O28" i="17"/>
  <c r="L28" i="17"/>
  <c r="M28" i="17"/>
  <c r="N28" i="17"/>
  <c r="M61" i="24" l="1"/>
  <c r="E19" i="43" s="1"/>
  <c r="N61" i="24"/>
  <c r="F19" i="43" s="1"/>
  <c r="R61" i="24"/>
  <c r="J19" i="43" s="1"/>
  <c r="O61" i="24"/>
  <c r="G19" i="43" s="1"/>
  <c r="P61" i="24"/>
  <c r="H19" i="43" s="1"/>
  <c r="Q61" i="24"/>
  <c r="I19" i="43" s="1"/>
  <c r="L61" i="24"/>
  <c r="D19" i="43" s="1"/>
  <c r="F56" i="73"/>
  <c r="V68" i="24" l="1"/>
  <c r="W68" i="24"/>
  <c r="AH68" i="24" s="1"/>
  <c r="AK68" i="24"/>
  <c r="U68" i="24"/>
  <c r="AA68" i="24" s="1"/>
  <c r="X68" i="24"/>
  <c r="AI68" i="24" s="1"/>
  <c r="E47" i="100"/>
  <c r="B47" i="100"/>
  <c r="AJ68" i="24" l="1"/>
  <c r="AL68" i="24" s="1"/>
  <c r="AD68" i="24"/>
  <c r="AB68" i="24"/>
  <c r="Z68" i="24"/>
  <c r="AF68" i="24"/>
  <c r="AE68" i="24"/>
  <c r="AC68" i="24"/>
  <c r="V63" i="95"/>
  <c r="V62" i="95"/>
  <c r="V61" i="95"/>
  <c r="AK88" i="95" l="1"/>
  <c r="L68" i="24"/>
  <c r="E14" i="79" s="1"/>
  <c r="R68" i="24"/>
  <c r="K14" i="79" s="1"/>
  <c r="O68" i="24"/>
  <c r="H14" i="79" s="1"/>
  <c r="Q68" i="24"/>
  <c r="J14" i="79" s="1"/>
  <c r="P68" i="24"/>
  <c r="I14" i="79" s="1"/>
  <c r="M68" i="24"/>
  <c r="F14" i="79" s="1"/>
  <c r="N68" i="24"/>
  <c r="G14" i="79" s="1"/>
  <c r="AK66" i="24" l="1"/>
  <c r="U66" i="24"/>
  <c r="AC66" i="24" s="1"/>
  <c r="V66" i="24"/>
  <c r="AG66" i="24" s="1"/>
  <c r="W66" i="24"/>
  <c r="AH66" i="24" s="1"/>
  <c r="X66" i="24"/>
  <c r="AJ66" i="24" s="1"/>
  <c r="AF66" i="24" l="1"/>
  <c r="AB66" i="24"/>
  <c r="AL66" i="24"/>
  <c r="AE66" i="24"/>
  <c r="AA66" i="24"/>
  <c r="AD66" i="24"/>
  <c r="Z66" i="24"/>
  <c r="G28" i="90"/>
  <c r="H48" i="89"/>
  <c r="H47" i="89"/>
  <c r="H46" i="89"/>
  <c r="H45" i="89"/>
  <c r="G60" i="88"/>
  <c r="G59" i="88"/>
  <c r="G58" i="88"/>
  <c r="G57" i="88"/>
  <c r="G57" i="85"/>
  <c r="G56" i="85"/>
  <c r="G55" i="85"/>
  <c r="G49" i="85"/>
  <c r="G48" i="85"/>
  <c r="J62" i="84"/>
  <c r="J61" i="84"/>
  <c r="J58" i="84"/>
  <c r="J57" i="84"/>
  <c r="J53" i="84"/>
  <c r="J52" i="84"/>
  <c r="J51" i="84"/>
  <c r="J50" i="84"/>
  <c r="H29" i="79"/>
  <c r="M66" i="24" l="1"/>
  <c r="G12" i="82" s="1"/>
  <c r="L66" i="24"/>
  <c r="F12" i="82" s="1"/>
  <c r="N66" i="24"/>
  <c r="H12" i="82" s="1"/>
  <c r="R66" i="24"/>
  <c r="L12" i="82" s="1"/>
  <c r="P66" i="24"/>
  <c r="J12" i="82" s="1"/>
  <c r="O66" i="24"/>
  <c r="I12" i="82" s="1"/>
  <c r="Q66" i="24"/>
  <c r="K12" i="82" s="1"/>
  <c r="I11" i="75"/>
  <c r="J47" i="84"/>
  <c r="J46" i="84"/>
  <c r="J45" i="84"/>
  <c r="J44" i="84"/>
  <c r="H23" i="82"/>
  <c r="G47" i="79"/>
  <c r="G43" i="79"/>
  <c r="G49" i="67"/>
  <c r="G48" i="67"/>
  <c r="G49" i="62"/>
  <c r="G48" i="62"/>
  <c r="F19" i="58"/>
  <c r="E13" i="54"/>
  <c r="G29" i="54"/>
  <c r="E23" i="41"/>
  <c r="K12" i="75" l="1"/>
  <c r="G12" i="75"/>
  <c r="J12" i="75"/>
  <c r="F12" i="75"/>
  <c r="H11" i="75"/>
  <c r="E11" i="75"/>
  <c r="I12" i="75"/>
  <c r="K11" i="75"/>
  <c r="G11" i="75"/>
  <c r="H12" i="75"/>
  <c r="J11" i="75"/>
  <c r="F11" i="75"/>
  <c r="G54" i="65"/>
  <c r="G53" i="65"/>
  <c r="G49" i="65"/>
  <c r="G48" i="65"/>
  <c r="AM88" i="95" l="1"/>
  <c r="AL88" i="95"/>
  <c r="R63" i="95"/>
  <c r="Q62" i="95"/>
  <c r="M61" i="95"/>
  <c r="L61" i="95"/>
  <c r="P61" i="95"/>
  <c r="M63" i="95" l="1"/>
  <c r="N63" i="95"/>
  <c r="P62" i="95"/>
  <c r="M62" i="95"/>
  <c r="L62" i="95"/>
  <c r="Q61" i="95"/>
  <c r="O62" i="95"/>
  <c r="R62" i="95"/>
  <c r="N62" i="95"/>
  <c r="O63" i="95"/>
  <c r="L63" i="95"/>
  <c r="P63" i="95"/>
  <c r="O61" i="95"/>
  <c r="N61" i="95"/>
  <c r="R61" i="95"/>
  <c r="Q63" i="95"/>
  <c r="V44" i="95"/>
  <c r="AL64" i="95" s="1"/>
  <c r="V45" i="95"/>
  <c r="AL69" i="95" s="1"/>
  <c r="AK69" i="95" l="1"/>
  <c r="AK64" i="95"/>
  <c r="D13" i="100"/>
  <c r="AN64" i="95"/>
  <c r="AN69" i="95"/>
  <c r="AM64" i="95"/>
  <c r="AM69" i="95"/>
  <c r="C13" i="100" l="1"/>
  <c r="E13" i="100"/>
  <c r="F13" i="100"/>
  <c r="F10" i="82"/>
  <c r="A42" i="95" l="1"/>
  <c r="B42" i="95"/>
  <c r="C42" i="95"/>
  <c r="D42" i="95"/>
  <c r="E42" i="95"/>
  <c r="F42" i="95"/>
  <c r="G42" i="95"/>
  <c r="H42" i="95"/>
  <c r="I42" i="95"/>
  <c r="J42" i="95"/>
  <c r="K42" i="95"/>
  <c r="A41" i="95"/>
  <c r="B41" i="95"/>
  <c r="C41" i="95"/>
  <c r="D41" i="95"/>
  <c r="E41" i="95"/>
  <c r="F41" i="95"/>
  <c r="G41" i="95"/>
  <c r="H41" i="95"/>
  <c r="I41" i="95"/>
  <c r="J41" i="95"/>
  <c r="K41" i="95"/>
  <c r="A40" i="95" l="1"/>
  <c r="B40" i="95"/>
  <c r="C40" i="95"/>
  <c r="D40" i="95"/>
  <c r="E40" i="95"/>
  <c r="F40" i="95"/>
  <c r="G40" i="95"/>
  <c r="H40" i="95"/>
  <c r="I40" i="95"/>
  <c r="J40" i="95"/>
  <c r="K40" i="95"/>
  <c r="A39" i="95"/>
  <c r="B39" i="95"/>
  <c r="C39" i="95"/>
  <c r="D39" i="95"/>
  <c r="E39" i="95"/>
  <c r="F39" i="95"/>
  <c r="G39" i="95"/>
  <c r="H39" i="95"/>
  <c r="I39" i="95"/>
  <c r="J39" i="95"/>
  <c r="K39" i="95"/>
  <c r="U16" i="95" l="1"/>
  <c r="V16" i="95"/>
  <c r="L16" i="95" s="1"/>
  <c r="U15" i="95"/>
  <c r="V15" i="95"/>
  <c r="U11" i="95"/>
  <c r="V11" i="95"/>
  <c r="AL15" i="95" s="1"/>
  <c r="U10" i="95"/>
  <c r="V10" i="95"/>
  <c r="L10" i="95" s="1"/>
  <c r="A19" i="95"/>
  <c r="B19" i="95"/>
  <c r="C19" i="95"/>
  <c r="D19" i="95"/>
  <c r="E19" i="95"/>
  <c r="F19" i="95"/>
  <c r="G19" i="95"/>
  <c r="H19" i="95"/>
  <c r="I19" i="95"/>
  <c r="J19" i="95"/>
  <c r="K19" i="95"/>
  <c r="A18" i="95"/>
  <c r="B18" i="95"/>
  <c r="C18" i="95"/>
  <c r="D18" i="95"/>
  <c r="E18" i="95"/>
  <c r="F18" i="95"/>
  <c r="G18" i="95"/>
  <c r="H18" i="95"/>
  <c r="I18" i="95"/>
  <c r="J18" i="95"/>
  <c r="K18" i="95"/>
  <c r="A12" i="95"/>
  <c r="B12" i="95"/>
  <c r="C12" i="95"/>
  <c r="D12" i="95"/>
  <c r="E12" i="95"/>
  <c r="F12" i="95"/>
  <c r="G12" i="95"/>
  <c r="H12" i="95"/>
  <c r="I12" i="95"/>
  <c r="J12" i="95"/>
  <c r="K12" i="95"/>
  <c r="A13" i="95"/>
  <c r="B13" i="95"/>
  <c r="C13" i="95"/>
  <c r="D13" i="95"/>
  <c r="E13" i="95"/>
  <c r="F13" i="95"/>
  <c r="G13" i="95"/>
  <c r="H13" i="95"/>
  <c r="I13" i="95"/>
  <c r="J13" i="95"/>
  <c r="K13" i="95"/>
  <c r="U14" i="95"/>
  <c r="Z14" i="95" s="1"/>
  <c r="V60" i="95"/>
  <c r="R60" i="95" s="1"/>
  <c r="V59" i="95"/>
  <c r="R59" i="95" s="1"/>
  <c r="V58" i="95"/>
  <c r="R58" i="95" s="1"/>
  <c r="V57" i="95"/>
  <c r="R57" i="95" s="1"/>
  <c r="V56" i="95"/>
  <c r="R56" i="95" s="1"/>
  <c r="V55" i="95"/>
  <c r="R55" i="95" s="1"/>
  <c r="V54" i="95"/>
  <c r="R54" i="95" s="1"/>
  <c r="V53" i="95"/>
  <c r="R53" i="95" s="1"/>
  <c r="V52" i="95"/>
  <c r="R52" i="95" s="1"/>
  <c r="V51" i="95"/>
  <c r="R51" i="95" s="1"/>
  <c r="V50" i="95"/>
  <c r="R50" i="95" s="1"/>
  <c r="V49" i="95"/>
  <c r="R49" i="95" s="1"/>
  <c r="V48" i="95"/>
  <c r="R48" i="95" s="1"/>
  <c r="V47" i="95"/>
  <c r="R47" i="95" s="1"/>
  <c r="V46" i="95"/>
  <c r="Q46" i="95" s="1"/>
  <c r="R45" i="95"/>
  <c r="R44" i="95"/>
  <c r="AE38" i="95"/>
  <c r="X38" i="95"/>
  <c r="AC38" i="95" s="1"/>
  <c r="W38" i="95"/>
  <c r="AB38" i="95" s="1"/>
  <c r="V38" i="95"/>
  <c r="AA38" i="95" s="1"/>
  <c r="U38" i="95"/>
  <c r="Z38" i="95" s="1"/>
  <c r="AE37" i="95"/>
  <c r="X37" i="95"/>
  <c r="AC37" i="95" s="1"/>
  <c r="W37" i="95"/>
  <c r="AB37" i="95" s="1"/>
  <c r="V37" i="95"/>
  <c r="AA37" i="95" s="1"/>
  <c r="U37" i="95"/>
  <c r="Z37" i="95" s="1"/>
  <c r="AE36" i="95"/>
  <c r="X36" i="95"/>
  <c r="AC36" i="95" s="1"/>
  <c r="W36" i="95"/>
  <c r="AB36" i="95" s="1"/>
  <c r="V36" i="95"/>
  <c r="U36" i="95"/>
  <c r="Z36" i="95" s="1"/>
  <c r="AE35" i="95"/>
  <c r="X35" i="95"/>
  <c r="AC35" i="95" s="1"/>
  <c r="W35" i="95"/>
  <c r="AB35" i="95" s="1"/>
  <c r="V35" i="95"/>
  <c r="U35" i="95"/>
  <c r="Z35" i="95" s="1"/>
  <c r="AE34" i="95"/>
  <c r="X34" i="95"/>
  <c r="AC34" i="95" s="1"/>
  <c r="W34" i="95"/>
  <c r="AB34" i="95" s="1"/>
  <c r="V34" i="95"/>
  <c r="BA36" i="95" s="1"/>
  <c r="U34" i="95"/>
  <c r="Z34" i="95" s="1"/>
  <c r="AE33" i="95"/>
  <c r="X33" i="95"/>
  <c r="AC33" i="95" s="1"/>
  <c r="W33" i="95"/>
  <c r="AB33" i="95" s="1"/>
  <c r="V33" i="95"/>
  <c r="U33" i="95"/>
  <c r="Z33" i="95" s="1"/>
  <c r="AE32" i="95"/>
  <c r="X32" i="95"/>
  <c r="AC32" i="95" s="1"/>
  <c r="W32" i="95"/>
  <c r="AB32" i="95" s="1"/>
  <c r="V32" i="95"/>
  <c r="U32" i="95"/>
  <c r="Z32" i="95" s="1"/>
  <c r="AE31" i="95"/>
  <c r="X31" i="95"/>
  <c r="AC31" i="95" s="1"/>
  <c r="W31" i="95"/>
  <c r="AB31" i="95" s="1"/>
  <c r="V31" i="95"/>
  <c r="U31" i="95"/>
  <c r="Z31" i="95" s="1"/>
  <c r="AE30" i="95"/>
  <c r="X30" i="95"/>
  <c r="AC30" i="95" s="1"/>
  <c r="W30" i="95"/>
  <c r="AB30" i="95" s="1"/>
  <c r="V30" i="95"/>
  <c r="U30" i="95"/>
  <c r="Z30" i="95" s="1"/>
  <c r="AE29" i="95"/>
  <c r="X29" i="95"/>
  <c r="AC29" i="95" s="1"/>
  <c r="W29" i="95"/>
  <c r="AB29" i="95" s="1"/>
  <c r="V29" i="95"/>
  <c r="U29" i="95"/>
  <c r="Z29" i="95" s="1"/>
  <c r="AE28" i="95"/>
  <c r="X28" i="95"/>
  <c r="AC28" i="95" s="1"/>
  <c r="W28" i="95"/>
  <c r="AB28" i="95" s="1"/>
  <c r="V28" i="95"/>
  <c r="U28" i="95"/>
  <c r="Z28" i="95" s="1"/>
  <c r="AE27" i="95"/>
  <c r="X27" i="95"/>
  <c r="AC27" i="95" s="1"/>
  <c r="W27" i="95"/>
  <c r="AB27" i="95" s="1"/>
  <c r="V27" i="95"/>
  <c r="U27" i="95"/>
  <c r="Z27" i="95" s="1"/>
  <c r="AE26" i="95"/>
  <c r="X26" i="95"/>
  <c r="AC26" i="95" s="1"/>
  <c r="W26" i="95"/>
  <c r="AB26" i="95" s="1"/>
  <c r="V26" i="95"/>
  <c r="U26" i="95"/>
  <c r="Z26" i="95" s="1"/>
  <c r="AE25" i="95"/>
  <c r="X25" i="95"/>
  <c r="AC25" i="95" s="1"/>
  <c r="W25" i="95"/>
  <c r="AB25" i="95" s="1"/>
  <c r="V25" i="95"/>
  <c r="U25" i="95"/>
  <c r="Z25" i="95" s="1"/>
  <c r="AE24" i="95"/>
  <c r="X24" i="95"/>
  <c r="AC24" i="95" s="1"/>
  <c r="W24" i="95"/>
  <c r="AB24" i="95" s="1"/>
  <c r="V24" i="95"/>
  <c r="U24" i="95"/>
  <c r="Z24" i="95" s="1"/>
  <c r="AE23" i="95"/>
  <c r="X23" i="95"/>
  <c r="AC23" i="95" s="1"/>
  <c r="W23" i="95"/>
  <c r="AB23" i="95" s="1"/>
  <c r="V23" i="95"/>
  <c r="U23" i="95"/>
  <c r="Z23" i="95" s="1"/>
  <c r="AE22" i="95"/>
  <c r="X22" i="95"/>
  <c r="AC22" i="95" s="1"/>
  <c r="W22" i="95"/>
  <c r="AB22" i="95" s="1"/>
  <c r="V22" i="95"/>
  <c r="U22" i="95"/>
  <c r="Z22" i="95" s="1"/>
  <c r="AE21" i="95"/>
  <c r="X21" i="95"/>
  <c r="AC21" i="95" s="1"/>
  <c r="W21" i="95"/>
  <c r="AB21" i="95" s="1"/>
  <c r="V21" i="95"/>
  <c r="U21" i="95"/>
  <c r="Z21" i="95" s="1"/>
  <c r="AE20" i="95"/>
  <c r="X20" i="95"/>
  <c r="AC20" i="95" s="1"/>
  <c r="W20" i="95"/>
  <c r="AB20" i="95" s="1"/>
  <c r="V20" i="95"/>
  <c r="U20" i="95"/>
  <c r="Z20" i="95" s="1"/>
  <c r="AE17" i="95"/>
  <c r="X17" i="95"/>
  <c r="AC17" i="95" s="1"/>
  <c r="W17" i="95"/>
  <c r="AB17" i="95" s="1"/>
  <c r="V17" i="95"/>
  <c r="AL17" i="95" s="1"/>
  <c r="U17" i="95"/>
  <c r="Z17" i="95" s="1"/>
  <c r="AE14" i="95"/>
  <c r="X14" i="95"/>
  <c r="AC14" i="95" s="1"/>
  <c r="W14" i="95"/>
  <c r="AB14" i="95" s="1"/>
  <c r="V14" i="95"/>
  <c r="AL16" i="95" s="1"/>
  <c r="AE9" i="95"/>
  <c r="X9" i="95"/>
  <c r="AC9" i="95" s="1"/>
  <c r="W9" i="95"/>
  <c r="AB9" i="95" s="1"/>
  <c r="V9" i="95"/>
  <c r="U9" i="95"/>
  <c r="Z9" i="95" s="1"/>
  <c r="AE8" i="95"/>
  <c r="X8" i="95"/>
  <c r="AC8" i="95" s="1"/>
  <c r="W8" i="95"/>
  <c r="AB8" i="95" s="1"/>
  <c r="V8" i="95"/>
  <c r="U8" i="95"/>
  <c r="Z8" i="95" s="1"/>
  <c r="AE6" i="95"/>
  <c r="X6" i="95"/>
  <c r="AC6" i="95" s="1"/>
  <c r="W6" i="95"/>
  <c r="AB6" i="95" s="1"/>
  <c r="V6" i="95"/>
  <c r="AA6" i="95" s="1"/>
  <c r="U6" i="95"/>
  <c r="BA42" i="95" l="1"/>
  <c r="BC42" i="95"/>
  <c r="BD42" i="95"/>
  <c r="BB42" i="95"/>
  <c r="BA43" i="95"/>
  <c r="BD43" i="95"/>
  <c r="BB43" i="95"/>
  <c r="BC43" i="95"/>
  <c r="AL14" i="95"/>
  <c r="AL22" i="95"/>
  <c r="AK14" i="95"/>
  <c r="AA36" i="95"/>
  <c r="AN81" i="95"/>
  <c r="F36" i="100" s="1"/>
  <c r="AK84" i="95"/>
  <c r="C39" i="100" s="1"/>
  <c r="AL84" i="95"/>
  <c r="D39" i="100" s="1"/>
  <c r="AL81" i="95"/>
  <c r="D36" i="100" s="1"/>
  <c r="AM84" i="95"/>
  <c r="E39" i="100" s="1"/>
  <c r="AM81" i="95"/>
  <c r="E36" i="100" s="1"/>
  <c r="AN84" i="95"/>
  <c r="F39" i="100" s="1"/>
  <c r="AK81" i="95"/>
  <c r="C36" i="100" s="1"/>
  <c r="N16" i="95"/>
  <c r="AA35" i="95"/>
  <c r="L15" i="95"/>
  <c r="AU55" i="95"/>
  <c r="AV55" i="95"/>
  <c r="AS55" i="95"/>
  <c r="AT55" i="95"/>
  <c r="BC37" i="95"/>
  <c r="BA37" i="95"/>
  <c r="BC35" i="95"/>
  <c r="BB29" i="95"/>
  <c r="BA27" i="95"/>
  <c r="BB35" i="95"/>
  <c r="BA29" i="95"/>
  <c r="BD27" i="95"/>
  <c r="BA19" i="95"/>
  <c r="BB21" i="95"/>
  <c r="BA21" i="95"/>
  <c r="BB19" i="95"/>
  <c r="BD35" i="95"/>
  <c r="BC29" i="95"/>
  <c r="BB27" i="95"/>
  <c r="BD21" i="95"/>
  <c r="BD19" i="95"/>
  <c r="BD37" i="95"/>
  <c r="BD29" i="95"/>
  <c r="BC27" i="95"/>
  <c r="BC21" i="95"/>
  <c r="BC19" i="95"/>
  <c r="BA35" i="95"/>
  <c r="BB37" i="95"/>
  <c r="AA28" i="95"/>
  <c r="BA14" i="95"/>
  <c r="BA12" i="95"/>
  <c r="BD12" i="95"/>
  <c r="BC14" i="95"/>
  <c r="BC12" i="95"/>
  <c r="BB14" i="95"/>
  <c r="BB12" i="95"/>
  <c r="BD14" i="95"/>
  <c r="AT56" i="95"/>
  <c r="AT54" i="95"/>
  <c r="AU22" i="95"/>
  <c r="AT20" i="95"/>
  <c r="AT14" i="95"/>
  <c r="AT12" i="95"/>
  <c r="AS12" i="95"/>
  <c r="AU56" i="95"/>
  <c r="AU54" i="95"/>
  <c r="AT22" i="95"/>
  <c r="AU20" i="95"/>
  <c r="AU14" i="95"/>
  <c r="AU12" i="95"/>
  <c r="AS22" i="95"/>
  <c r="AS14" i="95"/>
  <c r="AV56" i="95"/>
  <c r="AS56" i="95"/>
  <c r="AV54" i="95"/>
  <c r="AS54" i="95"/>
  <c r="AV22" i="95"/>
  <c r="AV20" i="95"/>
  <c r="AV14" i="95"/>
  <c r="AV12" i="95"/>
  <c r="AS20" i="95"/>
  <c r="AA32" i="95"/>
  <c r="AU70" i="95"/>
  <c r="AU63" i="95"/>
  <c r="AT68" i="95"/>
  <c r="AT61" i="95"/>
  <c r="AV70" i="95"/>
  <c r="AS70" i="95"/>
  <c r="AV63" i="95"/>
  <c r="AS63" i="95"/>
  <c r="AS68" i="95"/>
  <c r="AS61" i="95"/>
  <c r="AU68" i="95"/>
  <c r="AU61" i="95"/>
  <c r="AT70" i="95"/>
  <c r="AV68" i="95"/>
  <c r="AT63" i="95"/>
  <c r="AV61" i="95"/>
  <c r="R46" i="95"/>
  <c r="AL75" i="95"/>
  <c r="D26" i="100" s="1"/>
  <c r="AM75" i="95"/>
  <c r="E26" i="100" s="1"/>
  <c r="AN75" i="95"/>
  <c r="F26" i="100" s="1"/>
  <c r="AK75" i="95"/>
  <c r="C26" i="100" s="1"/>
  <c r="AN15" i="95"/>
  <c r="AA29" i="95"/>
  <c r="AT36" i="95"/>
  <c r="AS36" i="95"/>
  <c r="AV34" i="95"/>
  <c r="AU29" i="95"/>
  <c r="AU27" i="95"/>
  <c r="AS34" i="95"/>
  <c r="AU34" i="95"/>
  <c r="AV29" i="95"/>
  <c r="AV27" i="95"/>
  <c r="AT29" i="95"/>
  <c r="AV36" i="95"/>
  <c r="AT34" i="95"/>
  <c r="AS29" i="95"/>
  <c r="AS27" i="95"/>
  <c r="AU36" i="95"/>
  <c r="AT27" i="95"/>
  <c r="AA33" i="95"/>
  <c r="AT71" i="95"/>
  <c r="AV69" i="95"/>
  <c r="AS71" i="95"/>
  <c r="AT64" i="95"/>
  <c r="AV62" i="95"/>
  <c r="AS64" i="95"/>
  <c r="AU64" i="95"/>
  <c r="AU69" i="95"/>
  <c r="AU71" i="95"/>
  <c r="AU62" i="95"/>
  <c r="AV71" i="95"/>
  <c r="AT69" i="95"/>
  <c r="AS69" i="95"/>
  <c r="AV64" i="95"/>
  <c r="AT62" i="95"/>
  <c r="AS62" i="95"/>
  <c r="AA31" i="95"/>
  <c r="AU48" i="95"/>
  <c r="AU47" i="95"/>
  <c r="AS42" i="95"/>
  <c r="AS43" i="95"/>
  <c r="AV43" i="95"/>
  <c r="AV48" i="95"/>
  <c r="AV47" i="95"/>
  <c r="AT43" i="95"/>
  <c r="AU42" i="95"/>
  <c r="AT42" i="95"/>
  <c r="AS48" i="95"/>
  <c r="AS47" i="95"/>
  <c r="AU43" i="95"/>
  <c r="AV42" i="95"/>
  <c r="AT48" i="95"/>
  <c r="AT47" i="95"/>
  <c r="AA9" i="95"/>
  <c r="BA11" i="95"/>
  <c r="BA13" i="95"/>
  <c r="BD13" i="95"/>
  <c r="BC13" i="95"/>
  <c r="BD11" i="95"/>
  <c r="BC11" i="95"/>
  <c r="BB13" i="95"/>
  <c r="BB11" i="95"/>
  <c r="AU53" i="95"/>
  <c r="AT21" i="95"/>
  <c r="AT19" i="95"/>
  <c r="AT13" i="95"/>
  <c r="AT11" i="95"/>
  <c r="AS21" i="95"/>
  <c r="AS19" i="95"/>
  <c r="AV53" i="95"/>
  <c r="AU21" i="95"/>
  <c r="AU19" i="95"/>
  <c r="AU13" i="95"/>
  <c r="AU11" i="95"/>
  <c r="AT53" i="95"/>
  <c r="AS11" i="95"/>
  <c r="AV21" i="95"/>
  <c r="AV19" i="95"/>
  <c r="AV13" i="95"/>
  <c r="AV11" i="95"/>
  <c r="AS53" i="95"/>
  <c r="AS13" i="95"/>
  <c r="AA30" i="95"/>
  <c r="AT37" i="95"/>
  <c r="AU30" i="95"/>
  <c r="AU28" i="95"/>
  <c r="AT35" i="95"/>
  <c r="AT28" i="95"/>
  <c r="AS37" i="95"/>
  <c r="AV35" i="95"/>
  <c r="AV30" i="95"/>
  <c r="AV28" i="95"/>
  <c r="AU37" i="95"/>
  <c r="AV37" i="95"/>
  <c r="AU35" i="95"/>
  <c r="AS30" i="95"/>
  <c r="AS28" i="95"/>
  <c r="AS35" i="95"/>
  <c r="AT30" i="95"/>
  <c r="AA34" i="95"/>
  <c r="BA28" i="95"/>
  <c r="BB38" i="95"/>
  <c r="BB30" i="95"/>
  <c r="BB28" i="95"/>
  <c r="BA20" i="95"/>
  <c r="BB36" i="95"/>
  <c r="BA38" i="95"/>
  <c r="BD36" i="95"/>
  <c r="BA30" i="95"/>
  <c r="BC38" i="95"/>
  <c r="BA22" i="95"/>
  <c r="BD38" i="95"/>
  <c r="BC36" i="95"/>
  <c r="BD30" i="95"/>
  <c r="BD28" i="95"/>
  <c r="BB22" i="95"/>
  <c r="BB20" i="95"/>
  <c r="BC30" i="95"/>
  <c r="BC28" i="95"/>
  <c r="BC22" i="95"/>
  <c r="BC20" i="95"/>
  <c r="BD22" i="95"/>
  <c r="BD20" i="95"/>
  <c r="N11" i="95"/>
  <c r="AA23" i="95"/>
  <c r="AK40" i="95"/>
  <c r="AK33" i="95"/>
  <c r="AM40" i="95"/>
  <c r="AN40" i="95"/>
  <c r="AL40" i="95"/>
  <c r="AL33" i="95"/>
  <c r="AM33" i="95"/>
  <c r="AN33" i="95"/>
  <c r="AA20" i="95"/>
  <c r="AK37" i="95"/>
  <c r="AN32" i="95"/>
  <c r="AK30" i="95"/>
  <c r="AL32" i="95"/>
  <c r="AM30" i="95"/>
  <c r="AN37" i="95"/>
  <c r="AM32" i="95"/>
  <c r="AN30" i="95"/>
  <c r="AL37" i="95"/>
  <c r="AL30" i="95"/>
  <c r="AM37" i="95"/>
  <c r="AA24" i="95"/>
  <c r="AK53" i="95"/>
  <c r="AK45" i="95"/>
  <c r="AN53" i="95"/>
  <c r="AL45" i="95"/>
  <c r="AL53" i="95"/>
  <c r="AM45" i="95"/>
  <c r="AM53" i="95"/>
  <c r="AN45" i="95"/>
  <c r="Q11" i="95"/>
  <c r="Q16" i="95"/>
  <c r="AM15" i="95"/>
  <c r="AA21" i="95"/>
  <c r="AK38" i="95"/>
  <c r="AK31" i="95"/>
  <c r="AM38" i="95"/>
  <c r="AL38" i="95"/>
  <c r="AL31" i="95"/>
  <c r="AM31" i="95"/>
  <c r="AN38" i="95"/>
  <c r="AN31" i="95"/>
  <c r="AA25" i="95"/>
  <c r="AK54" i="95"/>
  <c r="AK46" i="95"/>
  <c r="AM54" i="95"/>
  <c r="AM46" i="95"/>
  <c r="AN54" i="95"/>
  <c r="AN46" i="95"/>
  <c r="AL54" i="95"/>
  <c r="AL46" i="95"/>
  <c r="O11" i="95"/>
  <c r="O16" i="95"/>
  <c r="AA27" i="95"/>
  <c r="AK56" i="95"/>
  <c r="AK48" i="95"/>
  <c r="AM56" i="95"/>
  <c r="AM48" i="95"/>
  <c r="AN56" i="95"/>
  <c r="AN48" i="95"/>
  <c r="AL56" i="95"/>
  <c r="AL48" i="95"/>
  <c r="AA22" i="95"/>
  <c r="AK39" i="95"/>
  <c r="AL39" i="95"/>
  <c r="AK32" i="95"/>
  <c r="AM39" i="95"/>
  <c r="AN39" i="95"/>
  <c r="AA26" i="95"/>
  <c r="AK55" i="95"/>
  <c r="AK47" i="95"/>
  <c r="AL55" i="95"/>
  <c r="AL47" i="95"/>
  <c r="AM55" i="95"/>
  <c r="AM47" i="95"/>
  <c r="AN55" i="95"/>
  <c r="AN47" i="95"/>
  <c r="O10" i="95"/>
  <c r="P15" i="95"/>
  <c r="P17" i="95"/>
  <c r="AN17" i="95"/>
  <c r="N10" i="95"/>
  <c r="N15" i="95"/>
  <c r="N17" i="95"/>
  <c r="Q10" i="95"/>
  <c r="Q15" i="95"/>
  <c r="Q17" i="95"/>
  <c r="AM14" i="95"/>
  <c r="AA17" i="95"/>
  <c r="AK25" i="95"/>
  <c r="AL25" i="95"/>
  <c r="AM25" i="95"/>
  <c r="AN25" i="95"/>
  <c r="AM17" i="95"/>
  <c r="L11" i="95"/>
  <c r="AM23" i="95"/>
  <c r="AN23" i="95"/>
  <c r="AK23" i="95"/>
  <c r="AL23" i="95"/>
  <c r="P10" i="95"/>
  <c r="P11" i="95"/>
  <c r="O15" i="95"/>
  <c r="P16" i="95"/>
  <c r="O17" i="95"/>
  <c r="AK15" i="95"/>
  <c r="AK17" i="95"/>
  <c r="Q14" i="95"/>
  <c r="AN16" i="95"/>
  <c r="N14" i="95"/>
  <c r="P14" i="95"/>
  <c r="AA14" i="95"/>
  <c r="AN24" i="95"/>
  <c r="AK24" i="95"/>
  <c r="AL24" i="95"/>
  <c r="AM24" i="95"/>
  <c r="AM16" i="95"/>
  <c r="AA8" i="95"/>
  <c r="AN22" i="95"/>
  <c r="AK22" i="95"/>
  <c r="AM22" i="95"/>
  <c r="O14" i="95"/>
  <c r="AN14" i="95"/>
  <c r="AK16" i="95"/>
  <c r="M16" i="95"/>
  <c r="R16" i="95"/>
  <c r="M15" i="95"/>
  <c r="R15" i="95"/>
  <c r="M31" i="95"/>
  <c r="M23" i="95"/>
  <c r="L26" i="95"/>
  <c r="O29" i="95"/>
  <c r="O31" i="95"/>
  <c r="P21" i="95"/>
  <c r="O9" i="95"/>
  <c r="P9" i="95"/>
  <c r="M11" i="95"/>
  <c r="R11" i="95"/>
  <c r="P33" i="95"/>
  <c r="M10" i="95"/>
  <c r="R10" i="95"/>
  <c r="M25" i="95"/>
  <c r="AD23" i="95"/>
  <c r="O25" i="95"/>
  <c r="P25" i="95"/>
  <c r="L32" i="95"/>
  <c r="L28" i="95"/>
  <c r="P36" i="95"/>
  <c r="AD36" i="95"/>
  <c r="AF36" i="95" s="1"/>
  <c r="AD29" i="95"/>
  <c r="L36" i="95"/>
  <c r="O23" i="95"/>
  <c r="AD25" i="95"/>
  <c r="M27" i="95"/>
  <c r="P31" i="95"/>
  <c r="P34" i="95"/>
  <c r="M36" i="95"/>
  <c r="Q36" i="95"/>
  <c r="AD8" i="95"/>
  <c r="P20" i="95"/>
  <c r="L22" i="95"/>
  <c r="P23" i="95"/>
  <c r="P27" i="95"/>
  <c r="M29" i="95"/>
  <c r="AD31" i="95"/>
  <c r="M33" i="95"/>
  <c r="N36" i="95"/>
  <c r="R36" i="95"/>
  <c r="N38" i="95"/>
  <c r="O36" i="95"/>
  <c r="R38" i="95"/>
  <c r="L17" i="95"/>
  <c r="M17" i="95"/>
  <c r="AD17" i="95"/>
  <c r="AD21" i="95"/>
  <c r="AD27" i="95"/>
  <c r="AD33" i="95"/>
  <c r="L38" i="95"/>
  <c r="O44" i="95"/>
  <c r="O46" i="95"/>
  <c r="O48" i="95"/>
  <c r="O50" i="95"/>
  <c r="O52" i="95"/>
  <c r="O54" i="95"/>
  <c r="O56" i="95"/>
  <c r="M58" i="95"/>
  <c r="M59" i="95"/>
  <c r="M60" i="95"/>
  <c r="AD6" i="95"/>
  <c r="AF6" i="95" s="1"/>
  <c r="AD34" i="95"/>
  <c r="O58" i="95"/>
  <c r="O59" i="95"/>
  <c r="O60" i="95"/>
  <c r="N8" i="95"/>
  <c r="M21" i="95"/>
  <c r="L20" i="95"/>
  <c r="O21" i="95"/>
  <c r="O27" i="95"/>
  <c r="P29" i="95"/>
  <c r="O33" i="95"/>
  <c r="L34" i="95"/>
  <c r="AD37" i="95"/>
  <c r="AF37" i="95" s="1"/>
  <c r="P38" i="95"/>
  <c r="O45" i="95"/>
  <c r="O47" i="95"/>
  <c r="O49" i="95"/>
  <c r="O51" i="95"/>
  <c r="O53" i="95"/>
  <c r="O55" i="95"/>
  <c r="O57" i="95"/>
  <c r="Q58" i="95"/>
  <c r="Q59" i="95"/>
  <c r="Q60" i="95"/>
  <c r="O8" i="95"/>
  <c r="P22" i="95"/>
  <c r="L24" i="95"/>
  <c r="P24" i="95"/>
  <c r="O35" i="95"/>
  <c r="L14" i="95"/>
  <c r="M20" i="95"/>
  <c r="Q20" i="95"/>
  <c r="L21" i="95"/>
  <c r="Q21" i="95"/>
  <c r="M22" i="95"/>
  <c r="Q22" i="95"/>
  <c r="L23" i="95"/>
  <c r="Q23" i="95"/>
  <c r="M24" i="95"/>
  <c r="Q24" i="95"/>
  <c r="L25" i="95"/>
  <c r="Q25" i="95"/>
  <c r="M26" i="95"/>
  <c r="Q26" i="95"/>
  <c r="L27" i="95"/>
  <c r="Q27" i="95"/>
  <c r="M28" i="95"/>
  <c r="Q28" i="95"/>
  <c r="L29" i="95"/>
  <c r="Q29" i="95"/>
  <c r="M30" i="95"/>
  <c r="Q30" i="95"/>
  <c r="L31" i="95"/>
  <c r="Q31" i="95"/>
  <c r="M32" i="95"/>
  <c r="Q32" i="95"/>
  <c r="L33" i="95"/>
  <c r="Q33" i="95"/>
  <c r="M34" i="95"/>
  <c r="Q34" i="95"/>
  <c r="P35" i="95"/>
  <c r="P37" i="95"/>
  <c r="O38" i="95"/>
  <c r="AD38" i="95"/>
  <c r="AF38" i="95" s="1"/>
  <c r="R8" i="95"/>
  <c r="Q9" i="95"/>
  <c r="M14" i="95"/>
  <c r="R14" i="95"/>
  <c r="N20" i="95"/>
  <c r="R20" i="95"/>
  <c r="N22" i="95"/>
  <c r="R22" i="95"/>
  <c r="N24" i="95"/>
  <c r="R24" i="95"/>
  <c r="N26" i="95"/>
  <c r="R26" i="95"/>
  <c r="N28" i="95"/>
  <c r="R28" i="95"/>
  <c r="N30" i="95"/>
  <c r="R30" i="95"/>
  <c r="N32" i="95"/>
  <c r="R32" i="95"/>
  <c r="N34" i="95"/>
  <c r="R34" i="95"/>
  <c r="L35" i="95"/>
  <c r="Q35" i="95"/>
  <c r="L37" i="95"/>
  <c r="Q37" i="95"/>
  <c r="Q8" i="95"/>
  <c r="P26" i="95"/>
  <c r="P28" i="95"/>
  <c r="L30" i="95"/>
  <c r="P30" i="95"/>
  <c r="P32" i="95"/>
  <c r="O37" i="95"/>
  <c r="AD14" i="95"/>
  <c r="O20" i="95"/>
  <c r="AD20" i="95"/>
  <c r="O22" i="95"/>
  <c r="AD22" i="95"/>
  <c r="O24" i="95"/>
  <c r="AD24" i="95"/>
  <c r="O26" i="95"/>
  <c r="AD26" i="95"/>
  <c r="O28" i="95"/>
  <c r="AD28" i="95"/>
  <c r="AF28" i="95" s="1"/>
  <c r="O30" i="95"/>
  <c r="AD30" i="95"/>
  <c r="O32" i="95"/>
  <c r="AD32" i="95"/>
  <c r="O34" i="95"/>
  <c r="M35" i="95"/>
  <c r="AD35" i="95"/>
  <c r="AF35" i="95" s="1"/>
  <c r="M37" i="95"/>
  <c r="M38" i="95"/>
  <c r="Q38" i="95"/>
  <c r="P8" i="95"/>
  <c r="N9" i="95"/>
  <c r="L9" i="95"/>
  <c r="M9" i="95"/>
  <c r="AD9" i="95"/>
  <c r="L8" i="95"/>
  <c r="M8" i="95"/>
  <c r="R9" i="95"/>
  <c r="R17" i="95"/>
  <c r="N21" i="95"/>
  <c r="R21" i="95"/>
  <c r="N23" i="95"/>
  <c r="R23" i="95"/>
  <c r="N25" i="95"/>
  <c r="R25" i="95"/>
  <c r="N27" i="95"/>
  <c r="R27" i="95"/>
  <c r="N29" i="95"/>
  <c r="R29" i="95"/>
  <c r="N31" i="95"/>
  <c r="R31" i="95"/>
  <c r="N33" i="95"/>
  <c r="R33" i="95"/>
  <c r="N35" i="95"/>
  <c r="R35" i="95"/>
  <c r="N37" i="95"/>
  <c r="R37" i="95"/>
  <c r="L44" i="95"/>
  <c r="P44" i="95"/>
  <c r="L45" i="95"/>
  <c r="P45" i="95"/>
  <c r="L46" i="95"/>
  <c r="P46" i="95"/>
  <c r="L47" i="95"/>
  <c r="P47" i="95"/>
  <c r="L48" i="95"/>
  <c r="P48" i="95"/>
  <c r="L49" i="95"/>
  <c r="P49" i="95"/>
  <c r="L50" i="95"/>
  <c r="P50" i="95"/>
  <c r="L51" i="95"/>
  <c r="P51" i="95"/>
  <c r="L52" i="95"/>
  <c r="P52" i="95"/>
  <c r="L53" i="95"/>
  <c r="P53" i="95"/>
  <c r="L54" i="95"/>
  <c r="P54" i="95"/>
  <c r="L55" i="95"/>
  <c r="P55" i="95"/>
  <c r="L56" i="95"/>
  <c r="P56" i="95"/>
  <c r="L57" i="95"/>
  <c r="P57" i="95"/>
  <c r="L58" i="95"/>
  <c r="P58" i="95"/>
  <c r="L59" i="95"/>
  <c r="P59" i="95"/>
  <c r="L60" i="95"/>
  <c r="P60" i="95"/>
  <c r="M44" i="95"/>
  <c r="Q44" i="95"/>
  <c r="M45" i="95"/>
  <c r="M46" i="95"/>
  <c r="M47" i="95"/>
  <c r="Q47" i="95"/>
  <c r="M48" i="95"/>
  <c r="Q48" i="95"/>
  <c r="M49" i="95"/>
  <c r="Q49" i="95"/>
  <c r="M50" i="95"/>
  <c r="Q50" i="95"/>
  <c r="M51" i="95"/>
  <c r="Q51" i="95"/>
  <c r="M52" i="95"/>
  <c r="Q52" i="95"/>
  <c r="M53" i="95"/>
  <c r="Q53" i="95"/>
  <c r="M54" i="95"/>
  <c r="Q54" i="95"/>
  <c r="M55" i="95"/>
  <c r="Q55" i="95"/>
  <c r="M56" i="95"/>
  <c r="Q56" i="95"/>
  <c r="M57" i="95"/>
  <c r="Q57" i="95"/>
  <c r="Q45" i="95"/>
  <c r="N44" i="95"/>
  <c r="N45" i="95"/>
  <c r="N46" i="95"/>
  <c r="N47" i="95"/>
  <c r="N48" i="95"/>
  <c r="N49" i="95"/>
  <c r="N50" i="95"/>
  <c r="N51" i="95"/>
  <c r="N52" i="95"/>
  <c r="N53" i="95"/>
  <c r="N54" i="95"/>
  <c r="N55" i="95"/>
  <c r="N56" i="95"/>
  <c r="N57" i="95"/>
  <c r="N58" i="95"/>
  <c r="N59" i="95"/>
  <c r="N60" i="95"/>
  <c r="G32" i="42"/>
  <c r="AF23" i="95" l="1"/>
  <c r="AF9" i="95"/>
  <c r="AF17" i="95"/>
  <c r="AF32" i="95"/>
  <c r="AF29" i="95"/>
  <c r="AF33" i="95"/>
  <c r="AF30" i="95"/>
  <c r="AF24" i="95"/>
  <c r="AF20" i="95"/>
  <c r="AF21" i="95"/>
  <c r="AF34" i="95"/>
  <c r="AF31" i="95"/>
  <c r="AF26" i="95"/>
  <c r="AF22" i="95"/>
  <c r="AF25" i="95"/>
  <c r="AF27" i="95"/>
  <c r="AF14" i="95"/>
  <c r="AF8" i="95"/>
  <c r="G9" i="85" l="1"/>
  <c r="H11" i="65"/>
  <c r="H10" i="120"/>
  <c r="H12" i="120" s="1"/>
  <c r="E11" i="65"/>
  <c r="K9" i="85" l="1"/>
  <c r="E9" i="85"/>
  <c r="H9" i="85"/>
  <c r="F11" i="65"/>
  <c r="F31" i="65"/>
  <c r="H19" i="84"/>
  <c r="K8" i="115"/>
  <c r="K11" i="65"/>
  <c r="F9" i="111"/>
  <c r="I11" i="65"/>
  <c r="J11" i="65"/>
  <c r="G11" i="65"/>
  <c r="H8" i="109"/>
  <c r="H20" i="85"/>
  <c r="H19" i="114"/>
  <c r="H19" i="112"/>
  <c r="H19" i="111"/>
  <c r="H18" i="109"/>
  <c r="H20" i="113"/>
  <c r="H19" i="108"/>
  <c r="H19" i="105"/>
  <c r="I19" i="84"/>
  <c r="I8" i="117"/>
  <c r="I8" i="115"/>
  <c r="I9" i="111"/>
  <c r="I9" i="116"/>
  <c r="I11" i="116" s="1"/>
  <c r="G19" i="84"/>
  <c r="G9" i="116"/>
  <c r="G11" i="116" s="1"/>
  <c r="G8" i="115"/>
  <c r="G9" i="111"/>
  <c r="G8" i="117"/>
  <c r="J19" i="84"/>
  <c r="J8" i="117"/>
  <c r="J8" i="115"/>
  <c r="J9" i="111"/>
  <c r="J9" i="116"/>
  <c r="J11" i="116" s="1"/>
  <c r="F8" i="117"/>
  <c r="F8" i="115"/>
  <c r="E19" i="84"/>
  <c r="E9" i="116"/>
  <c r="E11" i="116" s="1"/>
  <c r="E8" i="117"/>
  <c r="E8" i="115"/>
  <c r="E9" i="111"/>
  <c r="I10" i="112"/>
  <c r="F9" i="85"/>
  <c r="I9" i="85"/>
  <c r="J9" i="85"/>
  <c r="F29" i="84"/>
  <c r="J10" i="120"/>
  <c r="J12" i="120" s="1"/>
  <c r="F10" i="120"/>
  <c r="F12" i="120" s="1"/>
  <c r="E31" i="65"/>
  <c r="K31" i="65"/>
  <c r="G10" i="120"/>
  <c r="G12" i="120" s="1"/>
  <c r="K10" i="120"/>
  <c r="K12" i="120" s="1"/>
  <c r="J31" i="65"/>
  <c r="E38" i="84"/>
  <c r="G31" i="65"/>
  <c r="I31" i="65"/>
  <c r="H31" i="65"/>
  <c r="E10" i="120"/>
  <c r="E12" i="120" s="1"/>
  <c r="I10" i="120"/>
  <c r="I12" i="120" s="1"/>
  <c r="K9" i="111" l="1"/>
  <c r="K9" i="116"/>
  <c r="K11" i="116" s="1"/>
  <c r="K8" i="117"/>
  <c r="K19" i="84"/>
  <c r="H10" i="112"/>
  <c r="F9" i="116"/>
  <c r="F11" i="116" s="1"/>
  <c r="F19" i="84"/>
  <c r="H8" i="117"/>
  <c r="E10" i="112"/>
  <c r="H9" i="116"/>
  <c r="H11" i="116" s="1"/>
  <c r="G10" i="112"/>
  <c r="K10" i="112"/>
  <c r="H8" i="115"/>
  <c r="J10" i="112"/>
  <c r="F10" i="112"/>
  <c r="H9" i="111"/>
  <c r="G29" i="84"/>
  <c r="I8" i="109"/>
  <c r="K8" i="109"/>
  <c r="G8" i="109"/>
  <c r="E8" i="109"/>
  <c r="F8" i="109"/>
  <c r="J8" i="109"/>
  <c r="G20" i="85"/>
  <c r="G20" i="113"/>
  <c r="G19" i="114"/>
  <c r="G19" i="111"/>
  <c r="G18" i="109"/>
  <c r="G19" i="112"/>
  <c r="G19" i="108"/>
  <c r="G19" i="105"/>
  <c r="E15" i="87"/>
  <c r="E9" i="114"/>
  <c r="E11" i="114" s="1"/>
  <c r="E41" i="85"/>
  <c r="E41" i="113"/>
  <c r="E40" i="111"/>
  <c r="E40" i="112"/>
  <c r="E39" i="109"/>
  <c r="E40" i="108"/>
  <c r="E40" i="114"/>
  <c r="E40" i="105"/>
  <c r="I15" i="87"/>
  <c r="I9" i="114"/>
  <c r="I11" i="114" s="1"/>
  <c r="F15" i="87"/>
  <c r="F9" i="114"/>
  <c r="F11" i="114" s="1"/>
  <c r="F20" i="85"/>
  <c r="F19" i="112"/>
  <c r="F19" i="111"/>
  <c r="F18" i="109"/>
  <c r="F19" i="114"/>
  <c r="F20" i="113"/>
  <c r="F19" i="108"/>
  <c r="F19" i="105"/>
  <c r="H15" i="87"/>
  <c r="H9" i="114"/>
  <c r="H11" i="114" s="1"/>
  <c r="E31" i="85"/>
  <c r="E30" i="112"/>
  <c r="E30" i="111"/>
  <c r="E29" i="109"/>
  <c r="E30" i="114"/>
  <c r="E31" i="113"/>
  <c r="E30" i="108"/>
  <c r="E30" i="105"/>
  <c r="K20" i="85"/>
  <c r="K20" i="113"/>
  <c r="K19" i="112"/>
  <c r="K18" i="109"/>
  <c r="K19" i="114"/>
  <c r="K19" i="108"/>
  <c r="K19" i="111"/>
  <c r="K19" i="105"/>
  <c r="J20" i="85"/>
  <c r="J19" i="112"/>
  <c r="J19" i="111"/>
  <c r="J18" i="109"/>
  <c r="J19" i="114"/>
  <c r="J19" i="108"/>
  <c r="J20" i="113"/>
  <c r="J19" i="105"/>
  <c r="K15" i="87"/>
  <c r="K9" i="114"/>
  <c r="K11" i="114" s="1"/>
  <c r="G15" i="87"/>
  <c r="G9" i="114"/>
  <c r="G11" i="114" s="1"/>
  <c r="E20" i="85"/>
  <c r="E20" i="113"/>
  <c r="E19" i="112"/>
  <c r="E19" i="108"/>
  <c r="E19" i="114"/>
  <c r="E19" i="111"/>
  <c r="E18" i="109"/>
  <c r="E19" i="105"/>
  <c r="J15" i="87"/>
  <c r="J9" i="114"/>
  <c r="J11" i="114" s="1"/>
  <c r="I20" i="85"/>
  <c r="I20" i="113"/>
  <c r="I18" i="109"/>
  <c r="I19" i="108"/>
  <c r="I19" i="112"/>
  <c r="I19" i="111"/>
  <c r="I19" i="114"/>
  <c r="I19" i="105"/>
  <c r="J29" i="84"/>
  <c r="H29" i="84"/>
  <c r="K29" i="84"/>
  <c r="I29" i="84"/>
  <c r="E29" i="84"/>
  <c r="K38" i="84"/>
  <c r="I38" i="84"/>
  <c r="F38" i="84"/>
  <c r="J38" i="84"/>
  <c r="G38" i="84"/>
  <c r="H38" i="84"/>
  <c r="I41" i="85" l="1"/>
  <c r="I41" i="113"/>
  <c r="I40" i="111"/>
  <c r="I40" i="112"/>
  <c r="I39" i="109"/>
  <c r="I40" i="114"/>
  <c r="I40" i="108"/>
  <c r="I40" i="105"/>
  <c r="G31" i="85"/>
  <c r="G30" i="114"/>
  <c r="G30" i="112"/>
  <c r="G30" i="111"/>
  <c r="G29" i="109"/>
  <c r="G30" i="108"/>
  <c r="G31" i="113"/>
  <c r="G30" i="105"/>
  <c r="F31" i="85"/>
  <c r="F31" i="113"/>
  <c r="F29" i="109"/>
  <c r="F30" i="111"/>
  <c r="F30" i="112"/>
  <c r="F30" i="114"/>
  <c r="F30" i="108"/>
  <c r="F30" i="105"/>
  <c r="J41" i="85"/>
  <c r="J40" i="114"/>
  <c r="J39" i="109"/>
  <c r="J40" i="108"/>
  <c r="J40" i="111"/>
  <c r="J40" i="112"/>
  <c r="J41" i="113"/>
  <c r="J40" i="105"/>
  <c r="K41" i="85"/>
  <c r="K40" i="112"/>
  <c r="K39" i="109"/>
  <c r="K41" i="113"/>
  <c r="K40" i="111"/>
  <c r="K40" i="108"/>
  <c r="K40" i="114"/>
  <c r="K40" i="105"/>
  <c r="H31" i="85"/>
  <c r="H31" i="113"/>
  <c r="H30" i="108"/>
  <c r="H30" i="112"/>
  <c r="H30" i="114"/>
  <c r="H29" i="109"/>
  <c r="H30" i="111"/>
  <c r="H30" i="105"/>
  <c r="J31" i="85"/>
  <c r="J31" i="113"/>
  <c r="J30" i="112"/>
  <c r="J30" i="114"/>
  <c r="J30" i="111"/>
  <c r="J30" i="108"/>
  <c r="J29" i="109"/>
  <c r="J30" i="105"/>
  <c r="K31" i="85"/>
  <c r="K30" i="114"/>
  <c r="K30" i="112"/>
  <c r="K30" i="111"/>
  <c r="K29" i="109"/>
  <c r="K31" i="113"/>
  <c r="K30" i="108"/>
  <c r="K30" i="105"/>
  <c r="I31" i="85"/>
  <c r="I30" i="112"/>
  <c r="I30" i="111"/>
  <c r="I29" i="109"/>
  <c r="I30" i="114"/>
  <c r="I31" i="113"/>
  <c r="I30" i="108"/>
  <c r="I30" i="105"/>
  <c r="F41" i="85"/>
  <c r="F40" i="114"/>
  <c r="F40" i="112"/>
  <c r="F40" i="108"/>
  <c r="F41" i="113"/>
  <c r="F40" i="111"/>
  <c r="F39" i="109"/>
  <c r="F40" i="105"/>
  <c r="H41" i="85"/>
  <c r="H40" i="114"/>
  <c r="H41" i="113"/>
  <c r="H39" i="109"/>
  <c r="H40" i="111"/>
  <c r="H40" i="112"/>
  <c r="H40" i="108"/>
  <c r="H40" i="105"/>
  <c r="G41" i="85"/>
  <c r="G40" i="112"/>
  <c r="G39" i="109"/>
  <c r="G41" i="113"/>
  <c r="G40" i="111"/>
  <c r="G40" i="114"/>
  <c r="G40" i="108"/>
  <c r="G40" i="105"/>
  <c r="H28" i="90"/>
  <c r="F10" i="90" s="1"/>
  <c r="D30" i="90"/>
  <c r="F20" i="90" s="1"/>
  <c r="G31" i="90"/>
  <c r="H31" i="90" s="1"/>
  <c r="E19" i="90" s="1"/>
  <c r="J45" i="89"/>
  <c r="F5" i="89" s="1"/>
  <c r="J46" i="89"/>
  <c r="G16" i="89" s="1"/>
  <c r="J47" i="89"/>
  <c r="H27" i="89" s="1"/>
  <c r="J48" i="89"/>
  <c r="E37" i="89" s="1"/>
  <c r="H51" i="89"/>
  <c r="J51" i="89" s="1"/>
  <c r="H52" i="89"/>
  <c r="J52" i="89" s="1"/>
  <c r="E28" i="89" s="1"/>
  <c r="G47" i="88"/>
  <c r="H47" i="88" s="1"/>
  <c r="G48" i="88"/>
  <c r="H48" i="88" s="1"/>
  <c r="F29" i="88" s="1"/>
  <c r="G51" i="88"/>
  <c r="H51" i="88" s="1"/>
  <c r="G52" i="88"/>
  <c r="H52" i="88" s="1"/>
  <c r="E19" i="88" s="1"/>
  <c r="G53" i="88"/>
  <c r="H53" i="88" s="1"/>
  <c r="G54" i="88"/>
  <c r="H54" i="88" s="1"/>
  <c r="E40" i="88" s="1"/>
  <c r="H57" i="88"/>
  <c r="H58" i="88"/>
  <c r="H59" i="88"/>
  <c r="H60" i="88"/>
  <c r="G37" i="87"/>
  <c r="H37" i="87" s="1"/>
  <c r="G38" i="87"/>
  <c r="H38" i="87" s="1"/>
  <c r="G41" i="87"/>
  <c r="H41" i="87" s="1"/>
  <c r="G42" i="87"/>
  <c r="H42" i="87" s="1"/>
  <c r="E27" i="89" l="1"/>
  <c r="K10" i="90"/>
  <c r="I10" i="90"/>
  <c r="G10" i="90"/>
  <c r="E10" i="90"/>
  <c r="K27" i="89"/>
  <c r="I27" i="89"/>
  <c r="G27" i="89"/>
  <c r="F16" i="89"/>
  <c r="J16" i="89"/>
  <c r="E5" i="89"/>
  <c r="I5" i="89"/>
  <c r="E20" i="90"/>
  <c r="E7" i="89"/>
  <c r="E18" i="89"/>
  <c r="H39" i="87"/>
  <c r="F14" i="87" s="1"/>
  <c r="G6" i="89"/>
  <c r="G17" i="89"/>
  <c r="K17" i="89"/>
  <c r="F6" i="89"/>
  <c r="J6" i="89"/>
  <c r="I20" i="90"/>
  <c r="H19" i="90"/>
  <c r="H20" i="90"/>
  <c r="K19" i="90"/>
  <c r="G19" i="90"/>
  <c r="H10" i="90"/>
  <c r="K20" i="90"/>
  <c r="F19" i="90"/>
  <c r="G20" i="90"/>
  <c r="J19" i="90"/>
  <c r="J20" i="90"/>
  <c r="I19" i="90"/>
  <c r="J10" i="90"/>
  <c r="I38" i="89"/>
  <c r="H38" i="89"/>
  <c r="K37" i="89"/>
  <c r="G37" i="89"/>
  <c r="K28" i="89"/>
  <c r="G28" i="89"/>
  <c r="J27" i="89"/>
  <c r="F27" i="89"/>
  <c r="J17" i="89"/>
  <c r="F17" i="89"/>
  <c r="I16" i="89"/>
  <c r="E16" i="89"/>
  <c r="I6" i="89"/>
  <c r="E6" i="89"/>
  <c r="H5" i="89"/>
  <c r="E38" i="89"/>
  <c r="H28" i="89"/>
  <c r="K38" i="89"/>
  <c r="G38" i="89"/>
  <c r="J37" i="89"/>
  <c r="F37" i="89"/>
  <c r="J28" i="89"/>
  <c r="F28" i="89"/>
  <c r="I17" i="89"/>
  <c r="E17" i="89"/>
  <c r="H16" i="89"/>
  <c r="H6" i="89"/>
  <c r="K5" i="89"/>
  <c r="G5" i="89"/>
  <c r="H37" i="89"/>
  <c r="J38" i="89"/>
  <c r="F38" i="89"/>
  <c r="I37" i="89"/>
  <c r="I28" i="89"/>
  <c r="H17" i="89"/>
  <c r="K16" i="89"/>
  <c r="K6" i="89"/>
  <c r="J5" i="89"/>
  <c r="F7" i="88"/>
  <c r="J7" i="88"/>
  <c r="H18" i="88"/>
  <c r="I7" i="88"/>
  <c r="G7" i="88"/>
  <c r="K7" i="88"/>
  <c r="E18" i="88"/>
  <c r="I18" i="88"/>
  <c r="E7" i="88"/>
  <c r="G18" i="88"/>
  <c r="H7" i="88"/>
  <c r="F18" i="88"/>
  <c r="J18" i="88"/>
  <c r="K18" i="88"/>
  <c r="G8" i="88"/>
  <c r="K8" i="88"/>
  <c r="H8" i="88"/>
  <c r="F8" i="88"/>
  <c r="J8" i="88"/>
  <c r="E8" i="88"/>
  <c r="I8" i="88"/>
  <c r="G30" i="88"/>
  <c r="K30" i="88"/>
  <c r="H30" i="88"/>
  <c r="J30" i="88"/>
  <c r="E30" i="88"/>
  <c r="I30" i="88"/>
  <c r="F30" i="88"/>
  <c r="K39" i="88"/>
  <c r="K40" i="88"/>
  <c r="G40" i="88"/>
  <c r="J39" i="88"/>
  <c r="F39" i="88"/>
  <c r="H29" i="88"/>
  <c r="K19" i="88"/>
  <c r="G19" i="88"/>
  <c r="G39" i="88"/>
  <c r="E29" i="88"/>
  <c r="H19" i="88"/>
  <c r="J40" i="88"/>
  <c r="F40" i="88"/>
  <c r="I39" i="88"/>
  <c r="E39" i="88"/>
  <c r="K29" i="88"/>
  <c r="G29" i="88"/>
  <c r="J19" i="88"/>
  <c r="F19" i="88"/>
  <c r="H40" i="88"/>
  <c r="I29" i="88"/>
  <c r="I40" i="88"/>
  <c r="H39" i="88"/>
  <c r="J29" i="88"/>
  <c r="I19" i="88"/>
  <c r="H43" i="87"/>
  <c r="L6" i="89" l="1"/>
  <c r="L17" i="89"/>
  <c r="L20" i="90"/>
  <c r="H14" i="87"/>
  <c r="K6" i="87"/>
  <c r="J6" i="87"/>
  <c r="I14" i="87"/>
  <c r="E14" i="87"/>
  <c r="H6" i="87"/>
  <c r="G6" i="87"/>
  <c r="F6" i="87"/>
  <c r="I6" i="87"/>
  <c r="K14" i="87"/>
  <c r="J14" i="87"/>
  <c r="E6" i="87"/>
  <c r="G14" i="87"/>
  <c r="F22" i="87"/>
  <c r="J22" i="87"/>
  <c r="F30" i="87"/>
  <c r="J30" i="87"/>
  <c r="G22" i="87"/>
  <c r="K22" i="87"/>
  <c r="G30" i="87"/>
  <c r="K30" i="87"/>
  <c r="H22" i="87"/>
  <c r="H30" i="87"/>
  <c r="E22" i="87"/>
  <c r="I22" i="87"/>
  <c r="E30" i="87"/>
  <c r="I30" i="87"/>
  <c r="H48" i="85" l="1"/>
  <c r="H49" i="85"/>
  <c r="H55" i="85"/>
  <c r="H56" i="85"/>
  <c r="H57" i="85"/>
  <c r="F7" i="84"/>
  <c r="J7" i="84"/>
  <c r="K44" i="84"/>
  <c r="K45" i="84"/>
  <c r="H16" i="84" s="1"/>
  <c r="K46" i="84"/>
  <c r="K47" i="84"/>
  <c r="H35" i="84" s="1"/>
  <c r="K50" i="84"/>
  <c r="G7" i="84" s="1"/>
  <c r="K51" i="84"/>
  <c r="K52" i="84"/>
  <c r="K53" i="84"/>
  <c r="E36" i="84" s="1"/>
  <c r="K57" i="84"/>
  <c r="K58" i="84"/>
  <c r="K61" i="84"/>
  <c r="K62" i="84"/>
  <c r="E7" i="83"/>
  <c r="E36" i="83"/>
  <c r="F36" i="83"/>
  <c r="G36" i="83"/>
  <c r="H36" i="83"/>
  <c r="I36" i="83"/>
  <c r="J36" i="83"/>
  <c r="K36" i="83"/>
  <c r="F6" i="83"/>
  <c r="H45" i="83"/>
  <c r="F16" i="83" s="1"/>
  <c r="H46" i="83"/>
  <c r="F26" i="83" s="1"/>
  <c r="H47" i="83"/>
  <c r="F35" i="83" s="1"/>
  <c r="G10" i="82"/>
  <c r="H10" i="82"/>
  <c r="I10" i="82"/>
  <c r="J10" i="82"/>
  <c r="K10" i="82"/>
  <c r="L10" i="82"/>
  <c r="F11" i="82"/>
  <c r="G11" i="82"/>
  <c r="H11" i="82"/>
  <c r="I11" i="82"/>
  <c r="J11" i="82"/>
  <c r="K11" i="82"/>
  <c r="L11" i="82"/>
  <c r="F13" i="82"/>
  <c r="G13" i="82"/>
  <c r="H13" i="82"/>
  <c r="I13" i="82"/>
  <c r="J13" i="82"/>
  <c r="K13" i="82"/>
  <c r="L13" i="82"/>
  <c r="G23" i="82"/>
  <c r="H26" i="82"/>
  <c r="I26" i="82" s="1"/>
  <c r="H15" i="82" s="1"/>
  <c r="E17" i="84" l="1"/>
  <c r="H17" i="84"/>
  <c r="H36" i="84"/>
  <c r="K63" i="84"/>
  <c r="F37" i="84" s="1"/>
  <c r="K59" i="84"/>
  <c r="E40" i="85"/>
  <c r="I40" i="85"/>
  <c r="F40" i="85"/>
  <c r="J40" i="85"/>
  <c r="H40" i="85"/>
  <c r="G40" i="85"/>
  <c r="K40" i="85"/>
  <c r="F7" i="85"/>
  <c r="J7" i="85"/>
  <c r="G18" i="85"/>
  <c r="K18" i="85"/>
  <c r="E7" i="85"/>
  <c r="G7" i="85"/>
  <c r="K7" i="85"/>
  <c r="H18" i="85"/>
  <c r="I7" i="85"/>
  <c r="J18" i="85"/>
  <c r="H7" i="85"/>
  <c r="E18" i="85"/>
  <c r="I18" i="85"/>
  <c r="F18" i="85"/>
  <c r="H19" i="85"/>
  <c r="E30" i="85"/>
  <c r="I30" i="85"/>
  <c r="K19" i="85"/>
  <c r="E19" i="85"/>
  <c r="I19" i="85"/>
  <c r="F30" i="85"/>
  <c r="J30" i="85"/>
  <c r="F19" i="85"/>
  <c r="J19" i="85"/>
  <c r="G30" i="85"/>
  <c r="K30" i="85"/>
  <c r="G19" i="85"/>
  <c r="H30" i="85"/>
  <c r="G8" i="85"/>
  <c r="K8" i="85"/>
  <c r="H8" i="85"/>
  <c r="E8" i="85"/>
  <c r="I8" i="85"/>
  <c r="F8" i="85"/>
  <c r="J8" i="85"/>
  <c r="H29" i="85"/>
  <c r="H39" i="85"/>
  <c r="G29" i="85"/>
  <c r="E29" i="85"/>
  <c r="I29" i="85"/>
  <c r="E39" i="85"/>
  <c r="I39" i="85"/>
  <c r="K29" i="85"/>
  <c r="G39" i="85"/>
  <c r="F29" i="85"/>
  <c r="J29" i="85"/>
  <c r="F39" i="85"/>
  <c r="J39" i="85"/>
  <c r="K39" i="85"/>
  <c r="F26" i="84"/>
  <c r="J26" i="84"/>
  <c r="G26" i="84"/>
  <c r="K26" i="84"/>
  <c r="H26" i="84"/>
  <c r="E26" i="84"/>
  <c r="I26" i="84"/>
  <c r="G27" i="84"/>
  <c r="K27" i="84"/>
  <c r="J27" i="84"/>
  <c r="H27" i="84"/>
  <c r="F27" i="84"/>
  <c r="E27" i="84"/>
  <c r="I27" i="84"/>
  <c r="F6" i="84"/>
  <c r="J6" i="84"/>
  <c r="I6" i="84"/>
  <c r="G6" i="84"/>
  <c r="K6" i="84"/>
  <c r="E6" i="84"/>
  <c r="H6" i="84"/>
  <c r="K35" i="84"/>
  <c r="K16" i="84"/>
  <c r="K36" i="84"/>
  <c r="G36" i="84"/>
  <c r="J35" i="84"/>
  <c r="F35" i="84"/>
  <c r="K17" i="84"/>
  <c r="G17" i="84"/>
  <c r="J16" i="84"/>
  <c r="F16" i="84"/>
  <c r="I7" i="84"/>
  <c r="E7" i="84"/>
  <c r="G35" i="84"/>
  <c r="G16" i="84"/>
  <c r="J36" i="84"/>
  <c r="F36" i="84"/>
  <c r="I35" i="84"/>
  <c r="E35" i="84"/>
  <c r="J17" i="84"/>
  <c r="F17" i="84"/>
  <c r="I16" i="84"/>
  <c r="E16" i="84"/>
  <c r="H7" i="84"/>
  <c r="I36" i="84"/>
  <c r="I17" i="84"/>
  <c r="K7" i="84"/>
  <c r="I35" i="83"/>
  <c r="E35" i="83"/>
  <c r="I26" i="83"/>
  <c r="E26" i="83"/>
  <c r="I16" i="83"/>
  <c r="E16" i="83"/>
  <c r="I6" i="83"/>
  <c r="E6" i="83"/>
  <c r="H35" i="83"/>
  <c r="H26" i="83"/>
  <c r="H16" i="83"/>
  <c r="H6" i="83"/>
  <c r="K35" i="83"/>
  <c r="G35" i="83"/>
  <c r="K26" i="83"/>
  <c r="G26" i="83"/>
  <c r="K16" i="83"/>
  <c r="G16" i="83"/>
  <c r="K6" i="83"/>
  <c r="G6" i="83"/>
  <c r="J35" i="83"/>
  <c r="J26" i="83"/>
  <c r="J16" i="83"/>
  <c r="J6" i="83"/>
  <c r="G14" i="82"/>
  <c r="K14" i="82"/>
  <c r="H14" i="82"/>
  <c r="L14" i="82"/>
  <c r="J14" i="82"/>
  <c r="I14" i="82"/>
  <c r="F14" i="82"/>
  <c r="K15" i="82"/>
  <c r="J15" i="82"/>
  <c r="F15" i="82"/>
  <c r="I15" i="82"/>
  <c r="G15" i="82"/>
  <c r="L15" i="82"/>
  <c r="J18" i="84" l="1"/>
  <c r="E8" i="84"/>
  <c r="I8" i="84"/>
  <c r="E18" i="84"/>
  <c r="I18" i="84"/>
  <c r="F18" i="84"/>
  <c r="H18" i="84"/>
  <c r="F8" i="84"/>
  <c r="K18" i="84"/>
  <c r="G8" i="84"/>
  <c r="K8" i="84"/>
  <c r="L8" i="84" s="1"/>
  <c r="H8" i="84"/>
  <c r="J8" i="84"/>
  <c r="G18" i="84"/>
  <c r="J28" i="84"/>
  <c r="E28" i="84"/>
  <c r="I37" i="84"/>
  <c r="G28" i="84"/>
  <c r="K28" i="84"/>
  <c r="J37" i="84"/>
  <c r="H37" i="84"/>
  <c r="K37" i="84"/>
  <c r="H28" i="84"/>
  <c r="I28" i="84"/>
  <c r="E37" i="84"/>
  <c r="F28" i="84"/>
  <c r="G37" i="84"/>
  <c r="E10" i="80" l="1"/>
  <c r="H53" i="80"/>
  <c r="I53" i="80" s="1"/>
  <c r="H54" i="80"/>
  <c r="I54" i="80" s="1"/>
  <c r="H56" i="80"/>
  <c r="I56" i="80" s="1"/>
  <c r="H58" i="80"/>
  <c r="I58" i="80" s="1"/>
  <c r="H59" i="80"/>
  <c r="I59" i="80" s="1"/>
  <c r="H61" i="80"/>
  <c r="I61" i="80" s="1"/>
  <c r="G32" i="80" s="1"/>
  <c r="H63" i="80"/>
  <c r="I63" i="80" s="1"/>
  <c r="H9" i="80" s="1"/>
  <c r="F7" i="79"/>
  <c r="J7" i="79"/>
  <c r="G18" i="79"/>
  <c r="K18" i="79"/>
  <c r="G25" i="79"/>
  <c r="H25" i="79" s="1"/>
  <c r="G7" i="79"/>
  <c r="G33" i="79"/>
  <c r="H33" i="79" s="1"/>
  <c r="H8" i="79" s="1"/>
  <c r="G34" i="79"/>
  <c r="H34" i="79" s="1"/>
  <c r="G35" i="79"/>
  <c r="H35" i="79" s="1"/>
  <c r="G17" i="79" s="1"/>
  <c r="G39" i="79"/>
  <c r="H39" i="79" s="1"/>
  <c r="H43" i="79"/>
  <c r="H47" i="79"/>
  <c r="H18" i="79"/>
  <c r="E8" i="78"/>
  <c r="G25" i="78"/>
  <c r="H25" i="78" s="1"/>
  <c r="F6" i="78" s="1"/>
  <c r="G26" i="78"/>
  <c r="H26" i="78" s="1"/>
  <c r="E16" i="78" s="1"/>
  <c r="G29" i="78"/>
  <c r="H29" i="78" s="1"/>
  <c r="G7" i="78" s="1"/>
  <c r="G32" i="78"/>
  <c r="G33" i="78"/>
  <c r="H33" i="78" s="1"/>
  <c r="H19" i="78" s="1"/>
  <c r="F34" i="78"/>
  <c r="E10" i="77"/>
  <c r="H10" i="77"/>
  <c r="I10" i="77"/>
  <c r="E11" i="77"/>
  <c r="E21" i="77"/>
  <c r="F10" i="77"/>
  <c r="H47" i="77"/>
  <c r="F20" i="77" s="1"/>
  <c r="H48" i="77"/>
  <c r="F30" i="77" s="1"/>
  <c r="H49" i="77"/>
  <c r="F39" i="77" s="1"/>
  <c r="G34" i="78" l="1"/>
  <c r="F10" i="78" s="1"/>
  <c r="I30" i="77"/>
  <c r="E30" i="77"/>
  <c r="I20" i="77"/>
  <c r="H20" i="77"/>
  <c r="E20" i="77"/>
  <c r="H32" i="78"/>
  <c r="E9" i="78" s="1"/>
  <c r="I60" i="80"/>
  <c r="K42" i="80" s="1"/>
  <c r="I55" i="80"/>
  <c r="E7" i="80" s="1"/>
  <c r="J32" i="80"/>
  <c r="H16" i="78"/>
  <c r="I10" i="78"/>
  <c r="H43" i="80"/>
  <c r="F32" i="80"/>
  <c r="G8" i="80"/>
  <c r="K8" i="80"/>
  <c r="E20" i="80"/>
  <c r="I20" i="80"/>
  <c r="J8" i="80"/>
  <c r="H20" i="80"/>
  <c r="H8" i="80"/>
  <c r="F20" i="80"/>
  <c r="J20" i="80"/>
  <c r="F8" i="80"/>
  <c r="E8" i="80"/>
  <c r="I8" i="80"/>
  <c r="G20" i="80"/>
  <c r="K20" i="80"/>
  <c r="I44" i="80"/>
  <c r="E44" i="80"/>
  <c r="K33" i="80"/>
  <c r="G33" i="80"/>
  <c r="I21" i="80"/>
  <c r="K9" i="80"/>
  <c r="H44" i="80"/>
  <c r="K43" i="80"/>
  <c r="G43" i="80"/>
  <c r="J33" i="80"/>
  <c r="F33" i="80"/>
  <c r="I32" i="80"/>
  <c r="E32" i="80"/>
  <c r="H21" i="80"/>
  <c r="J9" i="80"/>
  <c r="F9" i="80"/>
  <c r="E21" i="80"/>
  <c r="G9" i="80"/>
  <c r="K44" i="80"/>
  <c r="G44" i="80"/>
  <c r="J43" i="80"/>
  <c r="F43" i="80"/>
  <c r="I33" i="80"/>
  <c r="E33" i="80"/>
  <c r="H32" i="80"/>
  <c r="K21" i="80"/>
  <c r="G21" i="80"/>
  <c r="I9" i="80"/>
  <c r="E9" i="80"/>
  <c r="J44" i="80"/>
  <c r="F44" i="80"/>
  <c r="I43" i="80"/>
  <c r="E43" i="80"/>
  <c r="H33" i="80"/>
  <c r="K32" i="80"/>
  <c r="J21" i="80"/>
  <c r="F21" i="80"/>
  <c r="G12" i="79"/>
  <c r="K12" i="79"/>
  <c r="L12" i="79" s="1"/>
  <c r="F12" i="79"/>
  <c r="H12" i="79"/>
  <c r="J12" i="79"/>
  <c r="E12" i="79"/>
  <c r="I12" i="79"/>
  <c r="F6" i="79"/>
  <c r="J6" i="79"/>
  <c r="I6" i="79"/>
  <c r="G6" i="79"/>
  <c r="K6" i="79"/>
  <c r="E6" i="79"/>
  <c r="H6" i="79"/>
  <c r="J17" i="79"/>
  <c r="K8" i="79"/>
  <c r="J18" i="79"/>
  <c r="F18" i="79"/>
  <c r="I17" i="79"/>
  <c r="E17" i="79"/>
  <c r="C32" i="79" s="1"/>
  <c r="J8" i="79"/>
  <c r="F8" i="79"/>
  <c r="I7" i="79"/>
  <c r="E7" i="79"/>
  <c r="I18" i="79"/>
  <c r="E18" i="79"/>
  <c r="H17" i="79"/>
  <c r="I8" i="79"/>
  <c r="E8" i="79"/>
  <c r="H7" i="79"/>
  <c r="F17" i="79"/>
  <c r="G8" i="79"/>
  <c r="K17" i="79"/>
  <c r="L17" i="79" s="1"/>
  <c r="K7" i="79"/>
  <c r="E17" i="78"/>
  <c r="J7" i="78"/>
  <c r="E6" i="78"/>
  <c r="G20" i="78"/>
  <c r="J19" i="78"/>
  <c r="F19" i="78"/>
  <c r="H17" i="78"/>
  <c r="K16" i="78"/>
  <c r="G16" i="78"/>
  <c r="H10" i="78"/>
  <c r="I7" i="78"/>
  <c r="E7" i="78"/>
  <c r="H6" i="78"/>
  <c r="K19" i="78"/>
  <c r="F7" i="78"/>
  <c r="J20" i="78"/>
  <c r="F20" i="78"/>
  <c r="I19" i="78"/>
  <c r="E19" i="78"/>
  <c r="K17" i="78"/>
  <c r="G17" i="78"/>
  <c r="J16" i="78"/>
  <c r="F16" i="78"/>
  <c r="K10" i="78"/>
  <c r="G10" i="78"/>
  <c r="H7" i="78"/>
  <c r="K6" i="78"/>
  <c r="G6" i="78"/>
  <c r="G19" i="78"/>
  <c r="I17" i="78"/>
  <c r="I6" i="78"/>
  <c r="I20" i="78"/>
  <c r="J17" i="78"/>
  <c r="F17" i="78"/>
  <c r="I16" i="78"/>
  <c r="K7" i="78"/>
  <c r="J6" i="78"/>
  <c r="E39" i="77"/>
  <c r="K39" i="77"/>
  <c r="G39" i="77"/>
  <c r="K30" i="77"/>
  <c r="G30" i="77"/>
  <c r="K20" i="77"/>
  <c r="G20" i="77"/>
  <c r="K10" i="77"/>
  <c r="G10" i="77"/>
  <c r="I39" i="77"/>
  <c r="H39" i="77"/>
  <c r="H30" i="77"/>
  <c r="J39" i="77"/>
  <c r="J30" i="77"/>
  <c r="J20" i="77"/>
  <c r="J10" i="77"/>
  <c r="H20" i="78" l="1"/>
  <c r="J9" i="78"/>
  <c r="E31" i="80"/>
  <c r="G31" i="80"/>
  <c r="F42" i="80"/>
  <c r="H42" i="80"/>
  <c r="G42" i="80"/>
  <c r="F31" i="80"/>
  <c r="E42" i="80"/>
  <c r="C30" i="79"/>
  <c r="J10" i="78"/>
  <c r="E20" i="78"/>
  <c r="F9" i="78"/>
  <c r="K20" i="78"/>
  <c r="E10" i="78"/>
  <c r="G9" i="78"/>
  <c r="K9" i="78"/>
  <c r="H9" i="78"/>
  <c r="I9" i="78"/>
  <c r="I31" i="80"/>
  <c r="H31" i="80"/>
  <c r="K31" i="80"/>
  <c r="J31" i="80"/>
  <c r="J42" i="80"/>
  <c r="I42" i="80"/>
  <c r="I19" i="80"/>
  <c r="K7" i="80"/>
  <c r="F7" i="80"/>
  <c r="C31" i="79"/>
  <c r="L8" i="79"/>
  <c r="J19" i="80"/>
  <c r="G19" i="80"/>
  <c r="H7" i="80"/>
  <c r="H19" i="80"/>
  <c r="K19" i="80"/>
  <c r="I7" i="80"/>
  <c r="G7" i="80"/>
  <c r="J7" i="80"/>
  <c r="F19" i="80"/>
  <c r="E19" i="80"/>
  <c r="E14" i="75" l="1"/>
  <c r="I14" i="75"/>
  <c r="E26" i="75"/>
  <c r="I26" i="75"/>
  <c r="E38" i="75"/>
  <c r="I38" i="75"/>
  <c r="I50" i="75"/>
  <c r="F14" i="75"/>
  <c r="F63" i="75"/>
  <c r="I67" i="75" s="1"/>
  <c r="F26" i="75"/>
  <c r="F64" i="75"/>
  <c r="G39" i="75" s="1"/>
  <c r="F38" i="75"/>
  <c r="F50" i="75"/>
  <c r="E10" i="74"/>
  <c r="H10" i="74"/>
  <c r="I10" i="74"/>
  <c r="E12" i="74"/>
  <c r="F22" i="74"/>
  <c r="G22" i="74"/>
  <c r="J22" i="74"/>
  <c r="K22" i="74"/>
  <c r="E23" i="74"/>
  <c r="G31" i="74"/>
  <c r="K31" i="74"/>
  <c r="G32" i="74"/>
  <c r="H32" i="74"/>
  <c r="K32" i="74"/>
  <c r="F40" i="74"/>
  <c r="G40" i="74"/>
  <c r="J40" i="74"/>
  <c r="K40" i="74"/>
  <c r="H41" i="74"/>
  <c r="F10" i="74"/>
  <c r="H31" i="74"/>
  <c r="G11" i="74"/>
  <c r="E32" i="74"/>
  <c r="G21" i="74"/>
  <c r="H40" i="74"/>
  <c r="H22" i="74"/>
  <c r="G57" i="74"/>
  <c r="E12" i="73"/>
  <c r="E23" i="73"/>
  <c r="G50" i="73"/>
  <c r="H50" i="73" s="1"/>
  <c r="G51" i="73"/>
  <c r="H51" i="73" s="1"/>
  <c r="H31" i="73" s="1"/>
  <c r="E57" i="73"/>
  <c r="E58" i="73"/>
  <c r="F58" i="73" s="1"/>
  <c r="F22" i="72"/>
  <c r="G22" i="72" s="1"/>
  <c r="F28" i="72"/>
  <c r="G28" i="72" s="1"/>
  <c r="G30" i="72" l="1"/>
  <c r="F57" i="73"/>
  <c r="G11" i="73" s="1"/>
  <c r="G15" i="75"/>
  <c r="H32" i="73"/>
  <c r="J27" i="75"/>
  <c r="J15" i="75"/>
  <c r="F27" i="75"/>
  <c r="F15" i="75"/>
  <c r="I51" i="75"/>
  <c r="E51" i="75"/>
  <c r="H50" i="75"/>
  <c r="I39" i="75"/>
  <c r="E39" i="75"/>
  <c r="H38" i="75"/>
  <c r="I27" i="75"/>
  <c r="E27" i="75"/>
  <c r="H26" i="75"/>
  <c r="I15" i="75"/>
  <c r="E15" i="75"/>
  <c r="H14" i="75"/>
  <c r="F51" i="75"/>
  <c r="J39" i="75"/>
  <c r="H51" i="75"/>
  <c r="K50" i="75"/>
  <c r="G50" i="75"/>
  <c r="H39" i="75"/>
  <c r="K38" i="75"/>
  <c r="G38" i="75"/>
  <c r="H27" i="75"/>
  <c r="K26" i="75"/>
  <c r="G26" i="75"/>
  <c r="H15" i="75"/>
  <c r="K14" i="75"/>
  <c r="G14" i="75"/>
  <c r="J51" i="75"/>
  <c r="F39" i="75"/>
  <c r="K51" i="75"/>
  <c r="G51" i="75"/>
  <c r="J50" i="75"/>
  <c r="K39" i="75"/>
  <c r="J38" i="75"/>
  <c r="K27" i="75"/>
  <c r="G27" i="75"/>
  <c r="J26" i="75"/>
  <c r="K15" i="75"/>
  <c r="J14" i="75"/>
  <c r="F21" i="74"/>
  <c r="J11" i="74"/>
  <c r="K41" i="74"/>
  <c r="J31" i="74"/>
  <c r="I21" i="74"/>
  <c r="I11" i="74"/>
  <c r="E11" i="74"/>
  <c r="G52" i="74"/>
  <c r="J41" i="74"/>
  <c r="F41" i="74"/>
  <c r="I40" i="74"/>
  <c r="J32" i="74"/>
  <c r="F32" i="74"/>
  <c r="I31" i="74"/>
  <c r="E31" i="74"/>
  <c r="I22" i="74"/>
  <c r="E22" i="74"/>
  <c r="H21" i="74"/>
  <c r="H11" i="74"/>
  <c r="K10" i="74"/>
  <c r="G10" i="74"/>
  <c r="J21" i="74"/>
  <c r="F11" i="74"/>
  <c r="L52" i="74"/>
  <c r="G41" i="74"/>
  <c r="F31" i="74"/>
  <c r="E21" i="74"/>
  <c r="L57" i="74"/>
  <c r="I41" i="74"/>
  <c r="I32" i="74"/>
  <c r="K21" i="74"/>
  <c r="K11" i="74"/>
  <c r="J10" i="74"/>
  <c r="F10" i="73"/>
  <c r="J10" i="73"/>
  <c r="G21" i="73"/>
  <c r="K21" i="73"/>
  <c r="G10" i="73"/>
  <c r="K10" i="73"/>
  <c r="H21" i="73"/>
  <c r="E10" i="73"/>
  <c r="F21" i="73"/>
  <c r="H10" i="73"/>
  <c r="E21" i="73"/>
  <c r="I21" i="73"/>
  <c r="I10" i="73"/>
  <c r="J21" i="73"/>
  <c r="H22" i="73"/>
  <c r="F41" i="73"/>
  <c r="J41" i="73"/>
  <c r="E22" i="73"/>
  <c r="I22" i="73"/>
  <c r="G41" i="73"/>
  <c r="K41" i="73"/>
  <c r="G22" i="73"/>
  <c r="K22" i="73"/>
  <c r="E41" i="73"/>
  <c r="F22" i="73"/>
  <c r="J22" i="73"/>
  <c r="H41" i="73"/>
  <c r="I41" i="73"/>
  <c r="H40" i="73"/>
  <c r="K31" i="73"/>
  <c r="G31" i="73"/>
  <c r="K40" i="73"/>
  <c r="G40" i="73"/>
  <c r="K32" i="73"/>
  <c r="G32" i="73"/>
  <c r="J31" i="73"/>
  <c r="F31" i="73"/>
  <c r="I11" i="73"/>
  <c r="E11" i="73"/>
  <c r="J40" i="73"/>
  <c r="F40" i="73"/>
  <c r="J32" i="73"/>
  <c r="F32" i="73"/>
  <c r="I31" i="73"/>
  <c r="E31" i="73"/>
  <c r="H11" i="73"/>
  <c r="I40" i="73"/>
  <c r="E40" i="73"/>
  <c r="I32" i="73"/>
  <c r="E32" i="73"/>
  <c r="K11" i="73"/>
  <c r="F11" i="73" l="1"/>
  <c r="J11" i="73"/>
  <c r="F10" i="72"/>
  <c r="J10" i="72"/>
  <c r="K10" i="72"/>
  <c r="G10" i="72"/>
  <c r="H10" i="72"/>
  <c r="E10" i="72"/>
  <c r="I10" i="72"/>
  <c r="E11" i="70" l="1"/>
  <c r="E21" i="70"/>
  <c r="G48" i="70"/>
  <c r="H48" i="70"/>
  <c r="G49" i="70"/>
  <c r="H49" i="70" s="1"/>
  <c r="G53" i="70"/>
  <c r="H53" i="70" s="1"/>
  <c r="G54" i="70"/>
  <c r="H54" i="70" s="1"/>
  <c r="E11" i="69"/>
  <c r="E21" i="69"/>
  <c r="G48" i="69"/>
  <c r="H48" i="69" s="1"/>
  <c r="G49" i="69"/>
  <c r="H49" i="69"/>
  <c r="G53" i="69"/>
  <c r="H53" i="69" s="1"/>
  <c r="G54" i="69"/>
  <c r="H54" i="69" s="1"/>
  <c r="E11" i="68"/>
  <c r="E21" i="68"/>
  <c r="G48" i="68"/>
  <c r="H48" i="68" s="1"/>
  <c r="G49" i="68"/>
  <c r="H49" i="68" s="1"/>
  <c r="G53" i="68"/>
  <c r="H53" i="68" s="1"/>
  <c r="G54" i="68"/>
  <c r="H54" i="68" s="1"/>
  <c r="E11" i="67"/>
  <c r="E21" i="67"/>
  <c r="H48" i="67"/>
  <c r="F10" i="67" s="1"/>
  <c r="H49" i="67"/>
  <c r="F30" i="67" s="1"/>
  <c r="H50" i="69" l="1"/>
  <c r="J20" i="69" s="1"/>
  <c r="H55" i="68"/>
  <c r="J39" i="68" s="1"/>
  <c r="H50" i="70"/>
  <c r="J10" i="70" s="1"/>
  <c r="E10" i="67"/>
  <c r="H55" i="69"/>
  <c r="F30" i="69" s="1"/>
  <c r="I20" i="67"/>
  <c r="H50" i="68"/>
  <c r="F20" i="68" s="1"/>
  <c r="H20" i="67"/>
  <c r="I10" i="67"/>
  <c r="E20" i="67"/>
  <c r="H10" i="67"/>
  <c r="F10" i="70"/>
  <c r="H55" i="70"/>
  <c r="F39" i="68"/>
  <c r="I30" i="68"/>
  <c r="K39" i="68"/>
  <c r="I39" i="67"/>
  <c r="I30" i="67"/>
  <c r="E30" i="67"/>
  <c r="H39" i="67"/>
  <c r="K39" i="67"/>
  <c r="G39" i="67"/>
  <c r="K30" i="67"/>
  <c r="G30" i="67"/>
  <c r="K20" i="67"/>
  <c r="G20" i="67"/>
  <c r="K10" i="67"/>
  <c r="G10" i="67"/>
  <c r="E39" i="67"/>
  <c r="H30" i="67"/>
  <c r="J39" i="67"/>
  <c r="F39" i="67"/>
  <c r="J30" i="67"/>
  <c r="J20" i="67"/>
  <c r="F20" i="67"/>
  <c r="J10" i="67"/>
  <c r="K10" i="69" l="1"/>
  <c r="I20" i="69"/>
  <c r="F20" i="69"/>
  <c r="E20" i="69"/>
  <c r="E10" i="69"/>
  <c r="G10" i="69"/>
  <c r="J10" i="69"/>
  <c r="H20" i="69"/>
  <c r="K20" i="69"/>
  <c r="I10" i="69"/>
  <c r="F10" i="69"/>
  <c r="H10" i="69"/>
  <c r="G20" i="69"/>
  <c r="I30" i="69"/>
  <c r="J30" i="69"/>
  <c r="H10" i="68"/>
  <c r="K10" i="68"/>
  <c r="H20" i="68"/>
  <c r="J10" i="68"/>
  <c r="I39" i="68"/>
  <c r="G39" i="68"/>
  <c r="E30" i="68"/>
  <c r="J30" i="68"/>
  <c r="E39" i="68"/>
  <c r="K30" i="68"/>
  <c r="H39" i="68"/>
  <c r="F30" i="68"/>
  <c r="E39" i="69"/>
  <c r="H30" i="68"/>
  <c r="G30" i="68"/>
  <c r="K30" i="69"/>
  <c r="G10" i="68"/>
  <c r="F10" i="68"/>
  <c r="E20" i="68"/>
  <c r="E10" i="68"/>
  <c r="H10" i="70"/>
  <c r="E20" i="70"/>
  <c r="G20" i="70"/>
  <c r="K10" i="70"/>
  <c r="I10" i="70"/>
  <c r="J20" i="70"/>
  <c r="K20" i="68"/>
  <c r="I20" i="68"/>
  <c r="J20" i="68"/>
  <c r="E10" i="70"/>
  <c r="G10" i="70"/>
  <c r="F20" i="70"/>
  <c r="G20" i="68"/>
  <c r="I10" i="68"/>
  <c r="H20" i="70"/>
  <c r="K20" i="70"/>
  <c r="I20" i="70"/>
  <c r="H30" i="69"/>
  <c r="K39" i="69"/>
  <c r="J39" i="69"/>
  <c r="I39" i="69"/>
  <c r="G39" i="69"/>
  <c r="F39" i="69"/>
  <c r="H39" i="69"/>
  <c r="E30" i="69"/>
  <c r="G30" i="69"/>
  <c r="F30" i="70"/>
  <c r="J30" i="70"/>
  <c r="F39" i="70"/>
  <c r="J39" i="70"/>
  <c r="I30" i="70"/>
  <c r="E39" i="70"/>
  <c r="G30" i="70"/>
  <c r="K30" i="70"/>
  <c r="G39" i="70"/>
  <c r="K39" i="70"/>
  <c r="I39" i="70"/>
  <c r="H30" i="70"/>
  <c r="H39" i="70"/>
  <c r="E30" i="70"/>
  <c r="H48" i="65"/>
  <c r="H49" i="65"/>
  <c r="H53" i="65"/>
  <c r="H54" i="65"/>
  <c r="F6" i="64"/>
  <c r="G6" i="64"/>
  <c r="H6" i="64"/>
  <c r="I6" i="64"/>
  <c r="J6" i="64"/>
  <c r="K6" i="64"/>
  <c r="F7" i="64"/>
  <c r="G7" i="64"/>
  <c r="H7" i="64"/>
  <c r="I7" i="64"/>
  <c r="J7" i="64"/>
  <c r="K7" i="64"/>
  <c r="E8" i="64"/>
  <c r="F8" i="64"/>
  <c r="G8" i="64"/>
  <c r="H8" i="64"/>
  <c r="I8" i="64"/>
  <c r="J8" i="64"/>
  <c r="K8" i="64"/>
  <c r="E9" i="64"/>
  <c r="F9" i="64" s="1"/>
  <c r="E11" i="64"/>
  <c r="F11" i="64" s="1"/>
  <c r="E12" i="64"/>
  <c r="G12" i="64" s="1"/>
  <c r="E18" i="64"/>
  <c r="F18" i="64" s="1"/>
  <c r="E19" i="64"/>
  <c r="F19" i="64" s="1"/>
  <c r="H25" i="64"/>
  <c r="F25" i="64"/>
  <c r="G25" i="64"/>
  <c r="K25" i="64"/>
  <c r="E26" i="64"/>
  <c r="I26" i="64" s="1"/>
  <c r="E34" i="64"/>
  <c r="E36" i="64" s="1"/>
  <c r="F34" i="64"/>
  <c r="F36" i="64" s="1"/>
  <c r="G34" i="64"/>
  <c r="G36" i="64" s="1"/>
  <c r="H34" i="64"/>
  <c r="I34" i="64"/>
  <c r="I36" i="64" s="1"/>
  <c r="J34" i="64"/>
  <c r="J36" i="64" s="1"/>
  <c r="K34" i="64"/>
  <c r="K36" i="64" s="1"/>
  <c r="H36" i="64"/>
  <c r="H37" i="64"/>
  <c r="E38" i="64"/>
  <c r="F38" i="64"/>
  <c r="G38" i="64"/>
  <c r="H38" i="64"/>
  <c r="I38" i="64"/>
  <c r="J38" i="64"/>
  <c r="K38" i="64"/>
  <c r="E39" i="64"/>
  <c r="G39" i="64" s="1"/>
  <c r="E40" i="64"/>
  <c r="F40" i="64"/>
  <c r="G40" i="64"/>
  <c r="H40" i="64"/>
  <c r="I40" i="64"/>
  <c r="J40" i="64"/>
  <c r="K40" i="64"/>
  <c r="E41" i="64"/>
  <c r="G41" i="64" s="1"/>
  <c r="E42" i="64"/>
  <c r="E48" i="64"/>
  <c r="G48" i="64" s="1"/>
  <c r="K48" i="64"/>
  <c r="E49" i="64"/>
  <c r="H49" i="64" s="1"/>
  <c r="E55" i="64"/>
  <c r="H55" i="64" s="1"/>
  <c r="H48" i="63"/>
  <c r="H49" i="63"/>
  <c r="E11" i="62"/>
  <c r="E21" i="62"/>
  <c r="H48" i="62"/>
  <c r="F10" i="62" s="1"/>
  <c r="H49" i="62"/>
  <c r="F30" i="62" s="1"/>
  <c r="E11" i="61"/>
  <c r="E21" i="61"/>
  <c r="G45" i="61"/>
  <c r="H45" i="61" s="1"/>
  <c r="G46" i="61"/>
  <c r="H48" i="61"/>
  <c r="G49" i="61"/>
  <c r="G50" i="61"/>
  <c r="H50" i="61" s="1"/>
  <c r="I41" i="64" l="1"/>
  <c r="F12" i="64"/>
  <c r="J41" i="64"/>
  <c r="F39" i="64"/>
  <c r="I49" i="64"/>
  <c r="E51" i="64"/>
  <c r="G49" i="64"/>
  <c r="J48" i="64"/>
  <c r="J51" i="64" s="1"/>
  <c r="K55" i="64"/>
  <c r="J49" i="64"/>
  <c r="K49" i="64"/>
  <c r="F49" i="64"/>
  <c r="F48" i="64"/>
  <c r="F41" i="64"/>
  <c r="J39" i="64"/>
  <c r="G18" i="64"/>
  <c r="I11" i="64"/>
  <c r="K51" i="64"/>
  <c r="L50" i="64"/>
  <c r="K9" i="64"/>
  <c r="J55" i="64"/>
  <c r="J56" i="64" s="1"/>
  <c r="E27" i="64"/>
  <c r="H26" i="64"/>
  <c r="H27" i="64" s="1"/>
  <c r="K18" i="64"/>
  <c r="I9" i="64"/>
  <c r="G55" i="64"/>
  <c r="I48" i="64"/>
  <c r="I51" i="64" s="1"/>
  <c r="H41" i="64"/>
  <c r="K26" i="64"/>
  <c r="K27" i="64" s="1"/>
  <c r="G26" i="64"/>
  <c r="G27" i="64" s="1"/>
  <c r="J25" i="64"/>
  <c r="F55" i="64"/>
  <c r="F56" i="64" s="1"/>
  <c r="K41" i="64"/>
  <c r="L43" i="64" s="1"/>
  <c r="J26" i="64"/>
  <c r="F26" i="64"/>
  <c r="F27" i="64" s="1"/>
  <c r="I25" i="64"/>
  <c r="I27" i="64" s="1"/>
  <c r="I19" i="64"/>
  <c r="H18" i="64"/>
  <c r="I12" i="64"/>
  <c r="G9" i="64"/>
  <c r="I18" i="64"/>
  <c r="J12" i="64"/>
  <c r="H9" i="64"/>
  <c r="E14" i="64"/>
  <c r="E9" i="63" s="1"/>
  <c r="H50" i="65"/>
  <c r="G10" i="65" s="1"/>
  <c r="H55" i="65"/>
  <c r="J30" i="65" s="1"/>
  <c r="H46" i="61"/>
  <c r="H47" i="61" s="1"/>
  <c r="E20" i="62"/>
  <c r="E10" i="62"/>
  <c r="H49" i="61"/>
  <c r="H51" i="61" s="1"/>
  <c r="F30" i="61" s="1"/>
  <c r="I20" i="62"/>
  <c r="I10" i="62"/>
  <c r="F42" i="64"/>
  <c r="J42" i="64"/>
  <c r="K42" i="64"/>
  <c r="H42" i="64"/>
  <c r="G42" i="64"/>
  <c r="G56" i="64"/>
  <c r="H48" i="64"/>
  <c r="H51" i="64" s="1"/>
  <c r="G51" i="64"/>
  <c r="E37" i="64"/>
  <c r="E44" i="64" s="1"/>
  <c r="E19" i="63" s="1"/>
  <c r="I37" i="64"/>
  <c r="J37" i="64"/>
  <c r="K37" i="64"/>
  <c r="F37" i="64"/>
  <c r="G37" i="64"/>
  <c r="I42" i="64"/>
  <c r="F21" i="64"/>
  <c r="F14" i="64"/>
  <c r="F9" i="63" s="1"/>
  <c r="I39" i="64"/>
  <c r="H19" i="64"/>
  <c r="H21" i="64" s="1"/>
  <c r="H11" i="64"/>
  <c r="K19" i="64"/>
  <c r="K21" i="64" s="1"/>
  <c r="G19" i="64"/>
  <c r="G21" i="64" s="1"/>
  <c r="J18" i="64"/>
  <c r="H12" i="64"/>
  <c r="K11" i="64"/>
  <c r="G11" i="64"/>
  <c r="J9" i="64"/>
  <c r="E21" i="64"/>
  <c r="I55" i="64"/>
  <c r="H56" i="64"/>
  <c r="H39" i="64"/>
  <c r="E56" i="64"/>
  <c r="K56" i="64"/>
  <c r="K39" i="64"/>
  <c r="J19" i="64"/>
  <c r="K12" i="64"/>
  <c r="J11" i="64"/>
  <c r="E39" i="62"/>
  <c r="I30" i="62"/>
  <c r="H39" i="62"/>
  <c r="H30" i="62"/>
  <c r="H20" i="62"/>
  <c r="H10" i="62"/>
  <c r="I39" i="62"/>
  <c r="K39" i="62"/>
  <c r="G39" i="62"/>
  <c r="K30" i="62"/>
  <c r="G30" i="62"/>
  <c r="K20" i="62"/>
  <c r="G20" i="62"/>
  <c r="K10" i="62"/>
  <c r="G10" i="62"/>
  <c r="E30" i="62"/>
  <c r="J39" i="62"/>
  <c r="F39" i="62"/>
  <c r="J30" i="62"/>
  <c r="J20" i="62"/>
  <c r="F20" i="62"/>
  <c r="J10" i="62"/>
  <c r="H44" i="64" l="1"/>
  <c r="I14" i="64"/>
  <c r="I9" i="63" s="1"/>
  <c r="J44" i="64"/>
  <c r="F44" i="64"/>
  <c r="F19" i="63" s="1"/>
  <c r="G14" i="64"/>
  <c r="G9" i="63" s="1"/>
  <c r="J14" i="64"/>
  <c r="J9" i="63" s="1"/>
  <c r="F51" i="64"/>
  <c r="K44" i="64"/>
  <c r="K19" i="63" s="1"/>
  <c r="G44" i="64"/>
  <c r="G19" i="63" s="1"/>
  <c r="L13" i="64"/>
  <c r="H14" i="64"/>
  <c r="H9" i="63" s="1"/>
  <c r="L26" i="64"/>
  <c r="H19" i="63"/>
  <c r="J27" i="64"/>
  <c r="L20" i="64"/>
  <c r="I21" i="64"/>
  <c r="I44" i="64"/>
  <c r="I19" i="63" s="1"/>
  <c r="H30" i="61"/>
  <c r="E39" i="61"/>
  <c r="I30" i="61"/>
  <c r="F39" i="61"/>
  <c r="K39" i="61"/>
  <c r="I39" i="61"/>
  <c r="G30" i="61"/>
  <c r="J30" i="61"/>
  <c r="E10" i="65"/>
  <c r="F10" i="65"/>
  <c r="H10" i="65"/>
  <c r="K10" i="65"/>
  <c r="J10" i="65"/>
  <c r="G30" i="65"/>
  <c r="I10" i="65"/>
  <c r="I30" i="65"/>
  <c r="K30" i="61"/>
  <c r="J39" i="61"/>
  <c r="H30" i="65"/>
  <c r="F30" i="65"/>
  <c r="K30" i="65"/>
  <c r="H39" i="61"/>
  <c r="G39" i="61"/>
  <c r="E30" i="61"/>
  <c r="E30" i="65"/>
  <c r="K20" i="61"/>
  <c r="E10" i="61"/>
  <c r="G10" i="61"/>
  <c r="J20" i="61"/>
  <c r="K10" i="61"/>
  <c r="H10" i="61"/>
  <c r="E20" i="61"/>
  <c r="I20" i="61"/>
  <c r="F20" i="61"/>
  <c r="F10" i="61"/>
  <c r="I10" i="61"/>
  <c r="G20" i="61"/>
  <c r="H20" i="61"/>
  <c r="J10" i="61"/>
  <c r="G29" i="64"/>
  <c r="E58" i="64"/>
  <c r="K14" i="64"/>
  <c r="K9" i="63" s="1"/>
  <c r="E29" i="64"/>
  <c r="G58" i="64"/>
  <c r="I56" i="64"/>
  <c r="H58" i="64"/>
  <c r="J21" i="64"/>
  <c r="F29" i="64"/>
  <c r="H29" i="64" l="1"/>
  <c r="F58" i="64"/>
  <c r="K58" i="64"/>
  <c r="I29" i="64"/>
  <c r="K29" i="64"/>
  <c r="J29" i="64"/>
  <c r="J19" i="63"/>
  <c r="J58" i="64"/>
  <c r="I58" i="64"/>
  <c r="E11" i="59" l="1"/>
  <c r="E21" i="59"/>
  <c r="G48" i="59"/>
  <c r="H48" i="59" s="1"/>
  <c r="G49" i="59"/>
  <c r="H49" i="59" s="1"/>
  <c r="F30" i="59" s="1"/>
  <c r="J65" i="59"/>
  <c r="E8" i="57"/>
  <c r="H47" i="57"/>
  <c r="J47" i="57" s="1"/>
  <c r="H48" i="57"/>
  <c r="J48" i="57" s="1"/>
  <c r="H50" i="57"/>
  <c r="J50" i="57" s="1"/>
  <c r="H53" i="57"/>
  <c r="J53" i="57" s="1"/>
  <c r="H54" i="57"/>
  <c r="J54" i="57" s="1"/>
  <c r="H56" i="57"/>
  <c r="J56" i="57" s="1"/>
  <c r="F59" i="57"/>
  <c r="H7" i="57" s="1"/>
  <c r="F60" i="57"/>
  <c r="H29" i="57" s="1"/>
  <c r="E11" i="56"/>
  <c r="E21" i="56"/>
  <c r="G48" i="56"/>
  <c r="H48" i="56" s="1"/>
  <c r="G49" i="56"/>
  <c r="H49" i="56" s="1"/>
  <c r="G52" i="56"/>
  <c r="H52" i="56" s="1"/>
  <c r="G53" i="56"/>
  <c r="H53" i="56" s="1"/>
  <c r="K29" i="57" l="1"/>
  <c r="E39" i="57"/>
  <c r="G28" i="57"/>
  <c r="J28" i="57"/>
  <c r="F28" i="57"/>
  <c r="H38" i="57"/>
  <c r="J49" i="57"/>
  <c r="F16" i="57" s="1"/>
  <c r="F10" i="59"/>
  <c r="E10" i="59"/>
  <c r="E20" i="59"/>
  <c r="I10" i="59"/>
  <c r="I20" i="59"/>
  <c r="H50" i="56"/>
  <c r="F20" i="56" s="1"/>
  <c r="J55" i="57"/>
  <c r="F37" i="57" s="1"/>
  <c r="G6" i="57"/>
  <c r="F6" i="57"/>
  <c r="H17" i="57"/>
  <c r="J6" i="57"/>
  <c r="J29" i="57"/>
  <c r="H18" i="57"/>
  <c r="F7" i="57"/>
  <c r="I39" i="57"/>
  <c r="G29" i="57"/>
  <c r="E18" i="57"/>
  <c r="K7" i="57"/>
  <c r="H39" i="57"/>
  <c r="F29" i="57"/>
  <c r="J7" i="57"/>
  <c r="I18" i="57"/>
  <c r="G7" i="57"/>
  <c r="I39" i="59"/>
  <c r="E30" i="59"/>
  <c r="H39" i="59"/>
  <c r="H30" i="59"/>
  <c r="H20" i="59"/>
  <c r="H10" i="59"/>
  <c r="I30" i="59"/>
  <c r="K39" i="59"/>
  <c r="G39" i="59"/>
  <c r="K30" i="59"/>
  <c r="G30" i="59"/>
  <c r="K20" i="59"/>
  <c r="G20" i="59"/>
  <c r="K10" i="59"/>
  <c r="G10" i="59"/>
  <c r="E39" i="59"/>
  <c r="J39" i="59"/>
  <c r="F39" i="59"/>
  <c r="J30" i="59"/>
  <c r="J20" i="59"/>
  <c r="F20" i="59"/>
  <c r="J10" i="59"/>
  <c r="K38" i="57"/>
  <c r="K17" i="57"/>
  <c r="I6" i="57"/>
  <c r="E6" i="57"/>
  <c r="K39" i="57"/>
  <c r="G39" i="57"/>
  <c r="J38" i="57"/>
  <c r="F38" i="57"/>
  <c r="I29" i="57"/>
  <c r="E29" i="57"/>
  <c r="H28" i="57"/>
  <c r="K18" i="57"/>
  <c r="G18" i="57"/>
  <c r="J17" i="57"/>
  <c r="F17" i="57"/>
  <c r="I7" i="57"/>
  <c r="E7" i="57"/>
  <c r="H6" i="57"/>
  <c r="G38" i="57"/>
  <c r="I28" i="57"/>
  <c r="E28" i="57"/>
  <c r="G17" i="57"/>
  <c r="J39" i="57"/>
  <c r="F39" i="57"/>
  <c r="I38" i="57"/>
  <c r="E38" i="57"/>
  <c r="K28" i="57"/>
  <c r="J18" i="57"/>
  <c r="F18" i="57"/>
  <c r="I17" i="57"/>
  <c r="E17" i="57"/>
  <c r="K6" i="57"/>
  <c r="K10" i="56"/>
  <c r="H54" i="56"/>
  <c r="I16" i="57" l="1"/>
  <c r="G16" i="57"/>
  <c r="E27" i="57"/>
  <c r="J10" i="56"/>
  <c r="I20" i="56"/>
  <c r="H20" i="56"/>
  <c r="H16" i="57"/>
  <c r="E5" i="57"/>
  <c r="E16" i="57"/>
  <c r="J5" i="57"/>
  <c r="K16" i="57"/>
  <c r="J51" i="57"/>
  <c r="J16" i="57"/>
  <c r="K5" i="57"/>
  <c r="I5" i="57"/>
  <c r="F5" i="57"/>
  <c r="H5" i="57"/>
  <c r="G5" i="57"/>
  <c r="G10" i="56"/>
  <c r="F10" i="56"/>
  <c r="E20" i="56"/>
  <c r="H10" i="56"/>
  <c r="I10" i="56"/>
  <c r="K20" i="56"/>
  <c r="J20" i="56"/>
  <c r="E10" i="56"/>
  <c r="G20" i="56"/>
  <c r="G37" i="57"/>
  <c r="H27" i="57"/>
  <c r="J27" i="57"/>
  <c r="E37" i="57"/>
  <c r="G27" i="57"/>
  <c r="J57" i="57"/>
  <c r="I37" i="57"/>
  <c r="K37" i="57"/>
  <c r="H37" i="57"/>
  <c r="J37" i="57"/>
  <c r="K27" i="57"/>
  <c r="I27" i="57"/>
  <c r="F27" i="57"/>
  <c r="F30" i="56"/>
  <c r="J30" i="56"/>
  <c r="F39" i="56"/>
  <c r="J39" i="56"/>
  <c r="G39" i="56"/>
  <c r="G30" i="56"/>
  <c r="K30" i="56"/>
  <c r="K39" i="56"/>
  <c r="I39" i="56"/>
  <c r="H30" i="56"/>
  <c r="H39" i="56"/>
  <c r="E30" i="56"/>
  <c r="I30" i="56"/>
  <c r="E39" i="56"/>
  <c r="F13" i="54" l="1"/>
  <c r="G13" i="54"/>
  <c r="H13" i="54"/>
  <c r="I13" i="54"/>
  <c r="J13" i="54"/>
  <c r="K13" i="54"/>
  <c r="G27" i="54"/>
  <c r="G31" i="54" s="1"/>
  <c r="H31" i="54" s="1"/>
  <c r="H29" i="54"/>
  <c r="H32" i="54" s="1"/>
  <c r="D11" i="53"/>
  <c r="D21" i="53"/>
  <c r="G48" i="53"/>
  <c r="I48" i="53" s="1"/>
  <c r="G49" i="53"/>
  <c r="F51" i="52"/>
  <c r="G51" i="52" s="1"/>
  <c r="E10" i="52" s="1"/>
  <c r="F52" i="52"/>
  <c r="G52" i="52" s="1"/>
  <c r="G32" i="52" s="1"/>
  <c r="E56" i="52"/>
  <c r="F11" i="52" s="1"/>
  <c r="D11" i="51"/>
  <c r="D21" i="51"/>
  <c r="G48" i="51"/>
  <c r="I48" i="51" s="1"/>
  <c r="E10" i="51" s="1"/>
  <c r="G49" i="51"/>
  <c r="I49" i="51" s="1"/>
  <c r="E30" i="51" s="1"/>
  <c r="I14" i="54" l="1"/>
  <c r="E14" i="54"/>
  <c r="F14" i="54"/>
  <c r="I49" i="53"/>
  <c r="E30" i="53" s="1"/>
  <c r="D43" i="52"/>
  <c r="H43" i="52"/>
  <c r="F22" i="52"/>
  <c r="F43" i="52"/>
  <c r="G33" i="52"/>
  <c r="E10" i="53"/>
  <c r="D10" i="53"/>
  <c r="D20" i="53"/>
  <c r="H10" i="53"/>
  <c r="H20" i="53"/>
  <c r="D20" i="51"/>
  <c r="D10" i="51"/>
  <c r="J43" i="52"/>
  <c r="E21" i="52"/>
  <c r="E11" i="52"/>
  <c r="H27" i="54"/>
  <c r="G11" i="54" s="1"/>
  <c r="J22" i="52"/>
  <c r="H10" i="52"/>
  <c r="D10" i="52"/>
  <c r="H20" i="51"/>
  <c r="H10" i="51"/>
  <c r="I21" i="52"/>
  <c r="I11" i="52"/>
  <c r="G15" i="54"/>
  <c r="K15" i="54"/>
  <c r="F15" i="54"/>
  <c r="H15" i="54"/>
  <c r="J15" i="54"/>
  <c r="E15" i="54"/>
  <c r="I15" i="54"/>
  <c r="H14" i="54"/>
  <c r="K14" i="54"/>
  <c r="G14" i="54"/>
  <c r="J14" i="54"/>
  <c r="G20" i="53"/>
  <c r="G10" i="53"/>
  <c r="J20" i="53"/>
  <c r="F20" i="53"/>
  <c r="J10" i="53"/>
  <c r="F10" i="53"/>
  <c r="I20" i="53"/>
  <c r="E20" i="53"/>
  <c r="I10" i="53"/>
  <c r="G42" i="52"/>
  <c r="G43" i="52"/>
  <c r="J42" i="52"/>
  <c r="F42" i="52"/>
  <c r="J33" i="52"/>
  <c r="F33" i="52"/>
  <c r="I32" i="52"/>
  <c r="E32" i="52"/>
  <c r="I22" i="52"/>
  <c r="E22" i="52"/>
  <c r="H21" i="52"/>
  <c r="D21" i="52"/>
  <c r="H11" i="52"/>
  <c r="D11" i="52"/>
  <c r="G10" i="52"/>
  <c r="J32" i="52"/>
  <c r="I42" i="52"/>
  <c r="E42" i="52"/>
  <c r="I33" i="52"/>
  <c r="E33" i="52"/>
  <c r="H32" i="52"/>
  <c r="D32" i="52"/>
  <c r="H22" i="52"/>
  <c r="D22" i="52"/>
  <c r="G21" i="52"/>
  <c r="G11" i="52"/>
  <c r="J10" i="52"/>
  <c r="F10" i="52"/>
  <c r="F32" i="52"/>
  <c r="I43" i="52"/>
  <c r="E43" i="52"/>
  <c r="H42" i="52"/>
  <c r="D42" i="52"/>
  <c r="H33" i="52"/>
  <c r="D33" i="52"/>
  <c r="G22" i="52"/>
  <c r="J21" i="52"/>
  <c r="F21" i="52"/>
  <c r="J11" i="52"/>
  <c r="I10" i="52"/>
  <c r="D39" i="51"/>
  <c r="H30" i="51"/>
  <c r="G39" i="51"/>
  <c r="G30" i="51"/>
  <c r="G20" i="51"/>
  <c r="G10" i="51"/>
  <c r="D30" i="51"/>
  <c r="J39" i="51"/>
  <c r="F39" i="51"/>
  <c r="J30" i="51"/>
  <c r="F30" i="51"/>
  <c r="J20" i="51"/>
  <c r="F20" i="51"/>
  <c r="J10" i="51"/>
  <c r="F10" i="51"/>
  <c r="H39" i="51"/>
  <c r="I39" i="51"/>
  <c r="E39" i="51"/>
  <c r="I30" i="51"/>
  <c r="I20" i="51"/>
  <c r="E20" i="51"/>
  <c r="I10" i="51"/>
  <c r="K48" i="52" l="1"/>
  <c r="H39" i="53"/>
  <c r="J39" i="53"/>
  <c r="I30" i="53"/>
  <c r="F30" i="53"/>
  <c r="D30" i="53"/>
  <c r="G30" i="53"/>
  <c r="E39" i="53"/>
  <c r="J30" i="53"/>
  <c r="D39" i="53"/>
  <c r="G39" i="53"/>
  <c r="I39" i="53"/>
  <c r="F39" i="53"/>
  <c r="H30" i="53"/>
  <c r="I11" i="54"/>
  <c r="F11" i="54"/>
  <c r="K11" i="54"/>
  <c r="H11" i="54"/>
  <c r="E11" i="54"/>
  <c r="J11" i="54"/>
  <c r="D11" i="49" l="1"/>
  <c r="D21" i="49"/>
  <c r="G48" i="49"/>
  <c r="I48" i="49" s="1"/>
  <c r="E10" i="49" s="1"/>
  <c r="G49" i="49"/>
  <c r="I49" i="49" s="1"/>
  <c r="E30" i="49" s="1"/>
  <c r="D11" i="48"/>
  <c r="G28" i="48"/>
  <c r="I28" i="48" s="1"/>
  <c r="G29" i="48"/>
  <c r="I29" i="48" s="1"/>
  <c r="D11" i="47"/>
  <c r="D21" i="47"/>
  <c r="G48" i="47"/>
  <c r="I48" i="47" s="1"/>
  <c r="E10" i="47" s="1"/>
  <c r="G49" i="47"/>
  <c r="I49" i="47" s="1"/>
  <c r="F34" i="46"/>
  <c r="G34" i="46" s="1"/>
  <c r="D15" i="46" s="1"/>
  <c r="E20" i="48" l="1"/>
  <c r="D20" i="48"/>
  <c r="E30" i="47"/>
  <c r="E39" i="47"/>
  <c r="E10" i="48"/>
  <c r="D10" i="48"/>
  <c r="G10" i="48"/>
  <c r="H10" i="48"/>
  <c r="H20" i="47"/>
  <c r="H10" i="47"/>
  <c r="D20" i="47"/>
  <c r="D10" i="47"/>
  <c r="H39" i="49"/>
  <c r="D39" i="49"/>
  <c r="H30" i="49"/>
  <c r="D30" i="49"/>
  <c r="H20" i="49"/>
  <c r="D20" i="49"/>
  <c r="H10" i="49"/>
  <c r="D10" i="49"/>
  <c r="G39" i="49"/>
  <c r="G30" i="49"/>
  <c r="G20" i="49"/>
  <c r="G10" i="49"/>
  <c r="J39" i="49"/>
  <c r="F39" i="49"/>
  <c r="J30" i="49"/>
  <c r="J20" i="49"/>
  <c r="F20" i="49"/>
  <c r="J10" i="49"/>
  <c r="F10" i="49"/>
  <c r="F30" i="49"/>
  <c r="I39" i="49"/>
  <c r="E39" i="49"/>
  <c r="I30" i="49"/>
  <c r="I20" i="49"/>
  <c r="E20" i="49"/>
  <c r="I10" i="49"/>
  <c r="H20" i="48"/>
  <c r="G20" i="48"/>
  <c r="J20" i="48"/>
  <c r="F20" i="48"/>
  <c r="J10" i="48"/>
  <c r="F10" i="48"/>
  <c r="I20" i="48"/>
  <c r="I10" i="48"/>
  <c r="D39" i="47"/>
  <c r="H30" i="47"/>
  <c r="G39" i="47"/>
  <c r="G30" i="47"/>
  <c r="G20" i="47"/>
  <c r="G10" i="47"/>
  <c r="H39" i="47"/>
  <c r="D30" i="47"/>
  <c r="J39" i="47"/>
  <c r="F39" i="47"/>
  <c r="J30" i="47"/>
  <c r="F30" i="47"/>
  <c r="J20" i="47"/>
  <c r="F20" i="47"/>
  <c r="J10" i="47"/>
  <c r="F10" i="47"/>
  <c r="I39" i="47"/>
  <c r="I30" i="47"/>
  <c r="I20" i="47"/>
  <c r="E20" i="47"/>
  <c r="I10" i="47"/>
  <c r="E7" i="46"/>
  <c r="I7" i="46"/>
  <c r="H15" i="46"/>
  <c r="G24" i="46"/>
  <c r="J15" i="46"/>
  <c r="E24" i="46"/>
  <c r="I24" i="46"/>
  <c r="D7" i="46"/>
  <c r="H7" i="46"/>
  <c r="F24" i="46"/>
  <c r="F7" i="46"/>
  <c r="J7" i="46"/>
  <c r="E15" i="46"/>
  <c r="I15" i="46"/>
  <c r="D24" i="46"/>
  <c r="H24" i="46"/>
  <c r="G7" i="46"/>
  <c r="F15" i="46"/>
  <c r="G15" i="46"/>
  <c r="J24" i="46"/>
  <c r="G34" i="44" l="1"/>
  <c r="I34" i="44" s="1"/>
  <c r="E10" i="44" s="1"/>
  <c r="G35" i="44"/>
  <c r="I35" i="44" s="1"/>
  <c r="G39" i="44"/>
  <c r="I39" i="44" s="1"/>
  <c r="F11" i="44" s="1"/>
  <c r="G43" i="44"/>
  <c r="I43" i="44" s="1"/>
  <c r="G44" i="44"/>
  <c r="I44" i="44" s="1"/>
  <c r="F31" i="43"/>
  <c r="E10" i="43" s="1"/>
  <c r="F36" i="43"/>
  <c r="C39" i="43"/>
  <c r="F37" i="43" s="1"/>
  <c r="E23" i="42"/>
  <c r="F23" i="42"/>
  <c r="G23" i="42"/>
  <c r="H23" i="42"/>
  <c r="I23" i="42"/>
  <c r="J23" i="42"/>
  <c r="K23" i="42"/>
  <c r="G31" i="42"/>
  <c r="H31" i="42" s="1"/>
  <c r="F10" i="42" s="1"/>
  <c r="H32" i="42"/>
  <c r="G36" i="42"/>
  <c r="H36" i="42" s="1"/>
  <c r="G11" i="42" s="1"/>
  <c r="E10" i="41"/>
  <c r="G12" i="44" l="1"/>
  <c r="J12" i="44"/>
  <c r="F12" i="44"/>
  <c r="I20" i="43"/>
  <c r="H10" i="43"/>
  <c r="E20" i="43"/>
  <c r="D10" i="43"/>
  <c r="I11" i="44"/>
  <c r="I12" i="44"/>
  <c r="E12" i="44"/>
  <c r="H11" i="44"/>
  <c r="D11" i="44"/>
  <c r="G10" i="44"/>
  <c r="H10" i="44"/>
  <c r="H12" i="44"/>
  <c r="D12" i="44"/>
  <c r="G11" i="44"/>
  <c r="J10" i="44"/>
  <c r="F10" i="44"/>
  <c r="E11" i="44"/>
  <c r="D10" i="44"/>
  <c r="J11" i="44"/>
  <c r="I10" i="44"/>
  <c r="F11" i="43"/>
  <c r="J11" i="43"/>
  <c r="D11" i="43"/>
  <c r="I11" i="43"/>
  <c r="G11" i="43"/>
  <c r="H11" i="43"/>
  <c r="E11" i="43"/>
  <c r="F38" i="43"/>
  <c r="D21" i="43" s="1"/>
  <c r="D20" i="43"/>
  <c r="G20" i="43"/>
  <c r="J10" i="43"/>
  <c r="F10" i="43"/>
  <c r="H20" i="43"/>
  <c r="G10" i="43"/>
  <c r="J20" i="43"/>
  <c r="F20" i="43"/>
  <c r="I10" i="43"/>
  <c r="G21" i="42"/>
  <c r="K21" i="42"/>
  <c r="H21" i="42"/>
  <c r="E21" i="42"/>
  <c r="I21" i="42"/>
  <c r="F21" i="42"/>
  <c r="J21" i="42"/>
  <c r="K22" i="42"/>
  <c r="G22" i="42"/>
  <c r="J11" i="42"/>
  <c r="F11" i="42"/>
  <c r="I10" i="42"/>
  <c r="E10" i="42"/>
  <c r="J22" i="42"/>
  <c r="F22" i="42"/>
  <c r="I11" i="42"/>
  <c r="E11" i="42"/>
  <c r="H10" i="42"/>
  <c r="I22" i="42"/>
  <c r="E22" i="42"/>
  <c r="H11" i="42"/>
  <c r="K10" i="42"/>
  <c r="G10" i="42"/>
  <c r="H22" i="42"/>
  <c r="K11" i="42"/>
  <c r="J10" i="42"/>
  <c r="I10" i="41"/>
  <c r="F10" i="41"/>
  <c r="J10" i="41"/>
  <c r="G10" i="41"/>
  <c r="H10" i="41"/>
  <c r="D10" i="41"/>
  <c r="G21" i="43" l="1"/>
  <c r="I21" i="43"/>
  <c r="J21" i="43"/>
  <c r="H21" i="43"/>
  <c r="E21" i="43"/>
  <c r="F21" i="43"/>
  <c r="Q10" i="28" l="1"/>
  <c r="P10" i="28"/>
  <c r="O10" i="28"/>
  <c r="N10" i="28"/>
  <c r="Q8" i="28"/>
  <c r="P8" i="28"/>
  <c r="N8" i="28"/>
  <c r="Q10" i="29"/>
  <c r="P10" i="29"/>
  <c r="O10" i="29"/>
  <c r="N10" i="29"/>
  <c r="N8" i="29"/>
  <c r="Q8" i="29"/>
  <c r="P8" i="29"/>
  <c r="L34" i="26" l="1"/>
  <c r="M34" i="26"/>
  <c r="N34" i="26"/>
  <c r="O34" i="26"/>
  <c r="P34" i="26"/>
  <c r="Q34" i="26"/>
  <c r="R34" i="26"/>
  <c r="L35" i="26"/>
  <c r="M35" i="26"/>
  <c r="N35" i="26"/>
  <c r="O35" i="26"/>
  <c r="P35" i="26"/>
  <c r="Q35" i="26"/>
  <c r="R35" i="26"/>
  <c r="L36" i="26"/>
  <c r="M36" i="26"/>
  <c r="N36" i="26"/>
  <c r="O36" i="26"/>
  <c r="P36" i="26"/>
  <c r="Q36" i="26"/>
  <c r="R36" i="26"/>
  <c r="L37" i="26"/>
  <c r="M37" i="26"/>
  <c r="N37" i="26"/>
  <c r="O37" i="26"/>
  <c r="P37" i="26"/>
  <c r="Q37" i="26"/>
  <c r="R37" i="26"/>
  <c r="L38" i="26"/>
  <c r="M38" i="26"/>
  <c r="N38" i="26"/>
  <c r="O38" i="26"/>
  <c r="P38" i="26"/>
  <c r="Q38" i="26"/>
  <c r="R38" i="26"/>
  <c r="L39" i="26"/>
  <c r="M39" i="26"/>
  <c r="N39" i="26"/>
  <c r="O39" i="26"/>
  <c r="P39" i="26"/>
  <c r="Q39" i="26"/>
  <c r="R39" i="26"/>
  <c r="L40" i="26"/>
  <c r="M40" i="26"/>
  <c r="N40" i="26"/>
  <c r="O40" i="26"/>
  <c r="P40" i="26"/>
  <c r="Q40" i="26"/>
  <c r="R40" i="26"/>
  <c r="L41" i="26"/>
  <c r="M41" i="26"/>
  <c r="N41" i="26"/>
  <c r="O41" i="26"/>
  <c r="P41" i="26"/>
  <c r="Q41" i="26"/>
  <c r="R41" i="26"/>
  <c r="L42" i="26"/>
  <c r="M42" i="26"/>
  <c r="N42" i="26"/>
  <c r="O42" i="26"/>
  <c r="P42" i="26"/>
  <c r="Q42" i="26"/>
  <c r="R42" i="26"/>
  <c r="L43" i="26"/>
  <c r="M43" i="26"/>
  <c r="N43" i="26"/>
  <c r="O43" i="26"/>
  <c r="P43" i="26"/>
  <c r="Q43" i="26"/>
  <c r="R43" i="26"/>
  <c r="L44" i="26"/>
  <c r="M44" i="26"/>
  <c r="N44" i="26"/>
  <c r="O44" i="26"/>
  <c r="P44" i="26"/>
  <c r="Q44" i="26"/>
  <c r="R44" i="26"/>
  <c r="L45" i="26"/>
  <c r="M45" i="26"/>
  <c r="N45" i="26"/>
  <c r="O45" i="26"/>
  <c r="P45" i="26"/>
  <c r="Q45" i="26"/>
  <c r="R45" i="26"/>
  <c r="L46" i="26"/>
  <c r="M46" i="26"/>
  <c r="N46" i="26"/>
  <c r="O46" i="26"/>
  <c r="P46" i="26"/>
  <c r="Q46" i="26"/>
  <c r="R46" i="26"/>
  <c r="L47" i="26"/>
  <c r="M47" i="26"/>
  <c r="N47" i="26"/>
  <c r="O47" i="26"/>
  <c r="P47" i="26"/>
  <c r="Q47" i="26"/>
  <c r="R47" i="26"/>
  <c r="L48" i="26"/>
  <c r="M48" i="26"/>
  <c r="N48" i="26"/>
  <c r="O48" i="26"/>
  <c r="P48" i="26"/>
  <c r="Q48" i="26"/>
  <c r="R48" i="26"/>
  <c r="L49" i="26"/>
  <c r="M49" i="26"/>
  <c r="N49" i="26"/>
  <c r="O49" i="26"/>
  <c r="P49" i="26"/>
  <c r="Q49" i="26"/>
  <c r="R49" i="26"/>
  <c r="AK53" i="29" l="1"/>
  <c r="AE53" i="29"/>
  <c r="AC53" i="29"/>
  <c r="X53" i="29"/>
  <c r="AI53" i="29" s="1"/>
  <c r="W53" i="29"/>
  <c r="AH53" i="29" s="1"/>
  <c r="V53" i="29"/>
  <c r="U53" i="29"/>
  <c r="AD53" i="29" s="1"/>
  <c r="AK52" i="29"/>
  <c r="AE52" i="29"/>
  <c r="X52" i="29"/>
  <c r="AI52" i="29" s="1"/>
  <c r="W52" i="29"/>
  <c r="AH52" i="29" s="1"/>
  <c r="V52" i="29"/>
  <c r="U52" i="29"/>
  <c r="AD52" i="29" s="1"/>
  <c r="L52" i="29"/>
  <c r="AK51" i="29"/>
  <c r="X51" i="29"/>
  <c r="AI51" i="29" s="1"/>
  <c r="W51" i="29"/>
  <c r="AH51" i="29" s="1"/>
  <c r="V51" i="29"/>
  <c r="P51" i="29" s="1"/>
  <c r="U51" i="29"/>
  <c r="AD51" i="29" s="1"/>
  <c r="AK50" i="29"/>
  <c r="AE50" i="29"/>
  <c r="X50" i="29"/>
  <c r="AI50" i="29" s="1"/>
  <c r="W50" i="29"/>
  <c r="AH50" i="29" s="1"/>
  <c r="V50" i="29"/>
  <c r="U50" i="29"/>
  <c r="AD50" i="29" s="1"/>
  <c r="P50" i="29"/>
  <c r="L50" i="29"/>
  <c r="AK49" i="29"/>
  <c r="AE49" i="29"/>
  <c r="AC49" i="29"/>
  <c r="X49" i="29"/>
  <c r="AI49" i="29" s="1"/>
  <c r="W49" i="29"/>
  <c r="AH49" i="29" s="1"/>
  <c r="V49" i="29"/>
  <c r="U49" i="29"/>
  <c r="AD49" i="29" s="1"/>
  <c r="AK48" i="29"/>
  <c r="AH48" i="29"/>
  <c r="X48" i="29"/>
  <c r="AI48" i="29" s="1"/>
  <c r="W48" i="29"/>
  <c r="V48" i="29"/>
  <c r="U48" i="29"/>
  <c r="AD48" i="29" s="1"/>
  <c r="AK47" i="29"/>
  <c r="AE47" i="29"/>
  <c r="AC47" i="29"/>
  <c r="X47" i="29"/>
  <c r="AI47" i="29" s="1"/>
  <c r="W47" i="29"/>
  <c r="AH47" i="29" s="1"/>
  <c r="V47" i="29"/>
  <c r="U47" i="29"/>
  <c r="AD47" i="29" s="1"/>
  <c r="AK46" i="29"/>
  <c r="AH46" i="29"/>
  <c r="X46" i="29"/>
  <c r="AI46" i="29" s="1"/>
  <c r="W46" i="29"/>
  <c r="V46" i="29"/>
  <c r="U46" i="29"/>
  <c r="AD46" i="29" s="1"/>
  <c r="AK45" i="29"/>
  <c r="AE45" i="29"/>
  <c r="AC45" i="29"/>
  <c r="X45" i="29"/>
  <c r="AI45" i="29" s="1"/>
  <c r="W45" i="29"/>
  <c r="AH45" i="29" s="1"/>
  <c r="V45" i="29"/>
  <c r="U45" i="29"/>
  <c r="AD45" i="29" s="1"/>
  <c r="AK44" i="29"/>
  <c r="AH44" i="29"/>
  <c r="X44" i="29"/>
  <c r="AI44" i="29" s="1"/>
  <c r="W44" i="29"/>
  <c r="V44" i="29"/>
  <c r="U44" i="29"/>
  <c r="AD44" i="29" s="1"/>
  <c r="AK43" i="29"/>
  <c r="AE43" i="29"/>
  <c r="AC43" i="29"/>
  <c r="X43" i="29"/>
  <c r="AI43" i="29" s="1"/>
  <c r="W43" i="29"/>
  <c r="AH43" i="29" s="1"/>
  <c r="V43" i="29"/>
  <c r="U43" i="29"/>
  <c r="AD43" i="29" s="1"/>
  <c r="AK42" i="29"/>
  <c r="AH42" i="29"/>
  <c r="X42" i="29"/>
  <c r="AI42" i="29" s="1"/>
  <c r="W42" i="29"/>
  <c r="V42" i="29"/>
  <c r="U42" i="29"/>
  <c r="AD42" i="29" s="1"/>
  <c r="AK41" i="29"/>
  <c r="X41" i="29"/>
  <c r="AI41" i="29" s="1"/>
  <c r="W41" i="29"/>
  <c r="AH41" i="29" s="1"/>
  <c r="V41" i="29"/>
  <c r="N41" i="29" s="1"/>
  <c r="U41" i="29"/>
  <c r="AD41" i="29" s="1"/>
  <c r="AK40" i="29"/>
  <c r="AH40" i="29"/>
  <c r="AG40" i="29"/>
  <c r="X40" i="29"/>
  <c r="AI40" i="29" s="1"/>
  <c r="W40" i="29"/>
  <c r="V40" i="29"/>
  <c r="P40" i="29" s="1"/>
  <c r="U40" i="29"/>
  <c r="AD40" i="29" s="1"/>
  <c r="R40" i="29"/>
  <c r="N40" i="29"/>
  <c r="L40" i="29"/>
  <c r="AK39" i="29"/>
  <c r="AH39" i="29"/>
  <c r="X39" i="29"/>
  <c r="AI39" i="29" s="1"/>
  <c r="W39" i="29"/>
  <c r="V39" i="29"/>
  <c r="P39" i="29" s="1"/>
  <c r="U39" i="29"/>
  <c r="AK38" i="29"/>
  <c r="AH38" i="29"/>
  <c r="AD38" i="29"/>
  <c r="AC38" i="29"/>
  <c r="X38" i="29"/>
  <c r="AI38" i="29" s="1"/>
  <c r="W38" i="29"/>
  <c r="V38" i="29"/>
  <c r="N38" i="29" s="1"/>
  <c r="U38" i="29"/>
  <c r="AA38" i="29" s="1"/>
  <c r="L38" i="29"/>
  <c r="AK37" i="29"/>
  <c r="AH37" i="29"/>
  <c r="X37" i="29"/>
  <c r="AI37" i="29" s="1"/>
  <c r="W37" i="29"/>
  <c r="V37" i="29"/>
  <c r="R37" i="29" s="1"/>
  <c r="U37" i="29"/>
  <c r="AD37" i="29" s="1"/>
  <c r="P37" i="29"/>
  <c r="N37" i="29"/>
  <c r="AK36" i="29"/>
  <c r="AI36" i="29"/>
  <c r="AH36" i="29"/>
  <c r="AF36" i="29"/>
  <c r="AE36" i="29"/>
  <c r="AD36" i="29"/>
  <c r="AC36" i="29"/>
  <c r="AB36" i="29"/>
  <c r="AA36" i="29"/>
  <c r="Z36" i="29"/>
  <c r="R36" i="29"/>
  <c r="Q36" i="29"/>
  <c r="P36" i="29"/>
  <c r="O36" i="29"/>
  <c r="N36" i="29"/>
  <c r="M36" i="29"/>
  <c r="L36" i="29"/>
  <c r="AK35" i="29"/>
  <c r="AH35" i="29"/>
  <c r="AE35" i="29"/>
  <c r="AC35" i="29"/>
  <c r="X35" i="29"/>
  <c r="AI35" i="29" s="1"/>
  <c r="W35" i="29"/>
  <c r="V35" i="29"/>
  <c r="U35" i="29"/>
  <c r="AD35" i="29" s="1"/>
  <c r="AK34" i="29"/>
  <c r="AH34" i="29"/>
  <c r="AE34" i="29"/>
  <c r="AC34" i="29"/>
  <c r="X34" i="29"/>
  <c r="AI34" i="29" s="1"/>
  <c r="W34" i="29"/>
  <c r="V34" i="29"/>
  <c r="U34" i="29"/>
  <c r="AD34" i="29" s="1"/>
  <c r="AK33" i="29"/>
  <c r="AH33" i="29"/>
  <c r="AE33" i="29"/>
  <c r="AC33" i="29"/>
  <c r="X33" i="29"/>
  <c r="AI33" i="29" s="1"/>
  <c r="W33" i="29"/>
  <c r="V33" i="29"/>
  <c r="P33" i="29" s="1"/>
  <c r="U33" i="29"/>
  <c r="AD33" i="29" s="1"/>
  <c r="AK32" i="29"/>
  <c r="AI32" i="29"/>
  <c r="X32" i="29"/>
  <c r="W32" i="29"/>
  <c r="AH32" i="29" s="1"/>
  <c r="V32" i="29"/>
  <c r="P32" i="29" s="1"/>
  <c r="U32" i="29"/>
  <c r="L32" i="29"/>
  <c r="AK31" i="29"/>
  <c r="AI31" i="29"/>
  <c r="X31" i="29"/>
  <c r="W31" i="29"/>
  <c r="AH31" i="29" s="1"/>
  <c r="V31" i="29"/>
  <c r="P31" i="29" s="1"/>
  <c r="U31" i="29"/>
  <c r="L31" i="29"/>
  <c r="AK30" i="29"/>
  <c r="AI30" i="29"/>
  <c r="X30" i="29"/>
  <c r="W30" i="29"/>
  <c r="AH30" i="29" s="1"/>
  <c r="V30" i="29"/>
  <c r="P30" i="29" s="1"/>
  <c r="U30" i="29"/>
  <c r="L30" i="29"/>
  <c r="AK29" i="29"/>
  <c r="AI29" i="29"/>
  <c r="X29" i="29"/>
  <c r="W29" i="29"/>
  <c r="AH29" i="29" s="1"/>
  <c r="V29" i="29"/>
  <c r="P29" i="29" s="1"/>
  <c r="U29" i="29"/>
  <c r="L29" i="29"/>
  <c r="AK28" i="29"/>
  <c r="AI28" i="29"/>
  <c r="X28" i="29"/>
  <c r="W28" i="29"/>
  <c r="AH28" i="29" s="1"/>
  <c r="V28" i="29"/>
  <c r="P28" i="29" s="1"/>
  <c r="U28" i="29"/>
  <c r="L28" i="29"/>
  <c r="AK27" i="29"/>
  <c r="AI27" i="29"/>
  <c r="X27" i="29"/>
  <c r="W27" i="29"/>
  <c r="AH27" i="29" s="1"/>
  <c r="V27" i="29"/>
  <c r="P27" i="29" s="1"/>
  <c r="U27" i="29"/>
  <c r="L27" i="29"/>
  <c r="AK26" i="29"/>
  <c r="AI26" i="29"/>
  <c r="AE26" i="29"/>
  <c r="X26" i="29"/>
  <c r="W26" i="29"/>
  <c r="AH26" i="29" s="1"/>
  <c r="V26" i="29"/>
  <c r="P26" i="29" s="1"/>
  <c r="U26" i="29"/>
  <c r="AD26" i="29" s="1"/>
  <c r="L26" i="29"/>
  <c r="AK25" i="29"/>
  <c r="AE25" i="29"/>
  <c r="X25" i="29"/>
  <c r="AI25" i="29" s="1"/>
  <c r="W25" i="29"/>
  <c r="AH25" i="29" s="1"/>
  <c r="V25" i="29"/>
  <c r="U25" i="29"/>
  <c r="AD25" i="29" s="1"/>
  <c r="AK24" i="29"/>
  <c r="X24" i="29"/>
  <c r="AI24" i="29" s="1"/>
  <c r="W24" i="29"/>
  <c r="AH24" i="29" s="1"/>
  <c r="V24" i="29"/>
  <c r="U24" i="29"/>
  <c r="AD24" i="29" s="1"/>
  <c r="P24" i="29"/>
  <c r="L24" i="29"/>
  <c r="AK23" i="29"/>
  <c r="AE23" i="29"/>
  <c r="X23" i="29"/>
  <c r="AI23" i="29" s="1"/>
  <c r="W23" i="29"/>
  <c r="AH23" i="29" s="1"/>
  <c r="V23" i="29"/>
  <c r="U23" i="29"/>
  <c r="AD23" i="29" s="1"/>
  <c r="AK22" i="29"/>
  <c r="AH22" i="29"/>
  <c r="X22" i="29"/>
  <c r="AI22" i="29" s="1"/>
  <c r="W22" i="29"/>
  <c r="V22" i="29"/>
  <c r="P22" i="29" s="1"/>
  <c r="U22" i="29"/>
  <c r="AK21" i="29"/>
  <c r="AH21" i="29"/>
  <c r="X21" i="29"/>
  <c r="AI21" i="29" s="1"/>
  <c r="W21" i="29"/>
  <c r="V21" i="29"/>
  <c r="U21" i="29"/>
  <c r="AK20" i="29"/>
  <c r="AE20" i="29"/>
  <c r="X20" i="29"/>
  <c r="AI20" i="29" s="1"/>
  <c r="W20" i="29"/>
  <c r="AH20" i="29" s="1"/>
  <c r="V20" i="29"/>
  <c r="L20" i="29" s="1"/>
  <c r="U20" i="29"/>
  <c r="AD20" i="29" s="1"/>
  <c r="P20" i="29"/>
  <c r="AK19" i="29"/>
  <c r="X19" i="29"/>
  <c r="AI19" i="29" s="1"/>
  <c r="W19" i="29"/>
  <c r="AH19" i="29" s="1"/>
  <c r="V19" i="29"/>
  <c r="U19" i="29"/>
  <c r="P19" i="29"/>
  <c r="O19" i="29"/>
  <c r="L19" i="29"/>
  <c r="AK18" i="29"/>
  <c r="AH18" i="29"/>
  <c r="X18" i="29"/>
  <c r="AI18" i="29" s="1"/>
  <c r="W18" i="29"/>
  <c r="V18" i="29"/>
  <c r="U18" i="29"/>
  <c r="AE18" i="29" s="1"/>
  <c r="O18" i="29"/>
  <c r="AK17" i="29"/>
  <c r="AH17" i="29"/>
  <c r="X17" i="29"/>
  <c r="AI17" i="29" s="1"/>
  <c r="W17" i="29"/>
  <c r="V17" i="29"/>
  <c r="U17" i="29"/>
  <c r="AE17" i="29" s="1"/>
  <c r="L17" i="29"/>
  <c r="AK16" i="29"/>
  <c r="X16" i="29"/>
  <c r="AI16" i="29" s="1"/>
  <c r="W16" i="29"/>
  <c r="AH16" i="29" s="1"/>
  <c r="V16" i="29"/>
  <c r="U16" i="29"/>
  <c r="R16" i="29"/>
  <c r="P16" i="29"/>
  <c r="O16" i="29"/>
  <c r="N16" i="29"/>
  <c r="L16" i="29"/>
  <c r="AK15" i="29"/>
  <c r="AD15" i="29"/>
  <c r="X15" i="29"/>
  <c r="AI15" i="29" s="1"/>
  <c r="W15" i="29"/>
  <c r="AH15" i="29" s="1"/>
  <c r="V15" i="29"/>
  <c r="N15" i="29" s="1"/>
  <c r="U15" i="29"/>
  <c r="AC15" i="29" s="1"/>
  <c r="P15" i="29"/>
  <c r="O15" i="29"/>
  <c r="L15" i="29"/>
  <c r="AK14" i="29"/>
  <c r="AH14" i="29"/>
  <c r="X14" i="29"/>
  <c r="AI14" i="29" s="1"/>
  <c r="W14" i="29"/>
  <c r="V14" i="29"/>
  <c r="N14" i="29" s="1"/>
  <c r="U14" i="29"/>
  <c r="AA14" i="29" s="1"/>
  <c r="O14" i="29"/>
  <c r="AK13" i="29"/>
  <c r="AI13" i="29"/>
  <c r="AE13" i="29"/>
  <c r="X13" i="29"/>
  <c r="W13" i="29"/>
  <c r="AH13" i="29" s="1"/>
  <c r="V13" i="29"/>
  <c r="AJ13" i="29" s="1"/>
  <c r="U13" i="29"/>
  <c r="P13" i="29"/>
  <c r="M13" i="29"/>
  <c r="L13" i="29"/>
  <c r="AK12" i="29"/>
  <c r="AJ12" i="29"/>
  <c r="X12" i="29"/>
  <c r="AI12" i="29" s="1"/>
  <c r="W12" i="29"/>
  <c r="AH12" i="29" s="1"/>
  <c r="V12" i="29"/>
  <c r="O12" i="29" s="1"/>
  <c r="U12" i="29"/>
  <c r="AF12" i="29" s="1"/>
  <c r="Q12" i="29"/>
  <c r="P12" i="29"/>
  <c r="M12" i="29"/>
  <c r="L12" i="29"/>
  <c r="AK11" i="29"/>
  <c r="AF11" i="29"/>
  <c r="AB11" i="29"/>
  <c r="X11" i="29"/>
  <c r="AI11" i="29" s="1"/>
  <c r="W11" i="29"/>
  <c r="AH11" i="29" s="1"/>
  <c r="V11" i="29"/>
  <c r="U11" i="29"/>
  <c r="AD11" i="29" s="1"/>
  <c r="Q11" i="29"/>
  <c r="AK10" i="29"/>
  <c r="AI10" i="29"/>
  <c r="AE10" i="29"/>
  <c r="X10" i="29"/>
  <c r="W10" i="29"/>
  <c r="AH10" i="29" s="1"/>
  <c r="V10" i="29"/>
  <c r="U10" i="29"/>
  <c r="M10" i="29"/>
  <c r="L10" i="29"/>
  <c r="AK9" i="29"/>
  <c r="X9" i="29"/>
  <c r="AI9" i="29" s="1"/>
  <c r="W9" i="29"/>
  <c r="AH9" i="29" s="1"/>
  <c r="V9" i="29"/>
  <c r="Q9" i="29" s="1"/>
  <c r="U9" i="29"/>
  <c r="AD9" i="29" s="1"/>
  <c r="AK8" i="29"/>
  <c r="AF8" i="29"/>
  <c r="AB8" i="29"/>
  <c r="X8" i="29"/>
  <c r="AI8" i="29" s="1"/>
  <c r="W8" i="29"/>
  <c r="AH8" i="29" s="1"/>
  <c r="V8" i="29"/>
  <c r="U8" i="29"/>
  <c r="AD8" i="29" s="1"/>
  <c r="M8" i="29"/>
  <c r="AK6" i="29"/>
  <c r="X6" i="29"/>
  <c r="AI6" i="29" s="1"/>
  <c r="W6" i="29"/>
  <c r="AH6" i="29" s="1"/>
  <c r="V6" i="29"/>
  <c r="AG6" i="29" s="1"/>
  <c r="U6" i="29"/>
  <c r="AB9" i="29" l="1"/>
  <c r="AF9" i="29"/>
  <c r="AD14" i="29"/>
  <c r="AC14" i="29"/>
  <c r="AD21" i="29"/>
  <c r="AE21" i="29"/>
  <c r="AA21" i="29"/>
  <c r="M9" i="29"/>
  <c r="AJ9" i="29"/>
  <c r="O11" i="29"/>
  <c r="L11" i="29"/>
  <c r="P11" i="29"/>
  <c r="P18" i="29"/>
  <c r="L18" i="29"/>
  <c r="AD19" i="29"/>
  <c r="AE19" i="29"/>
  <c r="AA19" i="29"/>
  <c r="AD10" i="29"/>
  <c r="AF10" i="29"/>
  <c r="AB10" i="29"/>
  <c r="AA10" i="29"/>
  <c r="M11" i="29"/>
  <c r="AJ11" i="29"/>
  <c r="AA15" i="29"/>
  <c r="O9" i="29"/>
  <c r="P9" i="29"/>
  <c r="L9" i="29"/>
  <c r="AE12" i="29"/>
  <c r="AB12" i="29"/>
  <c r="AA12" i="29"/>
  <c r="O8" i="29"/>
  <c r="L8" i="29"/>
  <c r="AF13" i="29"/>
  <c r="AB13" i="29"/>
  <c r="AA13" i="29"/>
  <c r="AD22" i="29"/>
  <c r="AE22" i="29"/>
  <c r="AA22" i="29"/>
  <c r="P23" i="29"/>
  <c r="L23" i="29"/>
  <c r="AD27" i="29"/>
  <c r="AE27" i="29"/>
  <c r="AC27" i="29"/>
  <c r="AA27" i="29"/>
  <c r="AD28" i="29"/>
  <c r="AE28" i="29"/>
  <c r="AC28" i="29"/>
  <c r="AA28" i="29"/>
  <c r="AD29" i="29"/>
  <c r="AE29" i="29"/>
  <c r="AC29" i="29"/>
  <c r="AA29" i="29"/>
  <c r="AD30" i="29"/>
  <c r="AE30" i="29"/>
  <c r="AC30" i="29"/>
  <c r="AA30" i="29"/>
  <c r="AD31" i="29"/>
  <c r="AE31" i="29"/>
  <c r="AC31" i="29"/>
  <c r="AA31" i="29"/>
  <c r="AD32" i="29"/>
  <c r="AE32" i="29"/>
  <c r="AC32" i="29"/>
  <c r="AA32" i="29"/>
  <c r="P34" i="29"/>
  <c r="L34" i="29"/>
  <c r="P35" i="29"/>
  <c r="L35" i="29"/>
  <c r="L39" i="29"/>
  <c r="R39" i="29"/>
  <c r="AA41" i="29"/>
  <c r="AA51" i="29"/>
  <c r="AE8" i="29"/>
  <c r="AA9" i="29"/>
  <c r="AJ10" i="29"/>
  <c r="AE11" i="29"/>
  <c r="AA17" i="29"/>
  <c r="AA20" i="29"/>
  <c r="AA26" i="29"/>
  <c r="AC37" i="29"/>
  <c r="O38" i="29"/>
  <c r="N39" i="29"/>
  <c r="AG39" i="29"/>
  <c r="AA40" i="29"/>
  <c r="AC41" i="29"/>
  <c r="AA42" i="29"/>
  <c r="AA44" i="29"/>
  <c r="AA46" i="29"/>
  <c r="AA48" i="29"/>
  <c r="AC51" i="29"/>
  <c r="AC40" i="29"/>
  <c r="AE41" i="29"/>
  <c r="AC42" i="29"/>
  <c r="AC44" i="29"/>
  <c r="AC46" i="29"/>
  <c r="AC48" i="29"/>
  <c r="AA50" i="29"/>
  <c r="AE51" i="29"/>
  <c r="AA52" i="29"/>
  <c r="AA24" i="29"/>
  <c r="R38" i="29"/>
  <c r="O39" i="29"/>
  <c r="AA8" i="29"/>
  <c r="AE9" i="29"/>
  <c r="AA11" i="29"/>
  <c r="Q13" i="29"/>
  <c r="AG13" i="29"/>
  <c r="P14" i="29"/>
  <c r="R15" i="29"/>
  <c r="AD18" i="29"/>
  <c r="L22" i="29"/>
  <c r="AA23" i="29"/>
  <c r="AE24" i="29"/>
  <c r="AA25" i="29"/>
  <c r="AA33" i="29"/>
  <c r="AA34" i="29"/>
  <c r="AA35" i="29"/>
  <c r="O37" i="29"/>
  <c r="AE40" i="29"/>
  <c r="AE42" i="29"/>
  <c r="AA43" i="29"/>
  <c r="AE44" i="29"/>
  <c r="AA45" i="29"/>
  <c r="AE46" i="29"/>
  <c r="AA47" i="29"/>
  <c r="AE48" i="29"/>
  <c r="AA49" i="29"/>
  <c r="AC50" i="29"/>
  <c r="AC52" i="29"/>
  <c r="AA53" i="29"/>
  <c r="AL13" i="29"/>
  <c r="AJ6" i="29"/>
  <c r="AL6" i="29" s="1"/>
  <c r="AJ8" i="29"/>
  <c r="AC16" i="29"/>
  <c r="AF16" i="29"/>
  <c r="AB16" i="29"/>
  <c r="Z16" i="29"/>
  <c r="AG17" i="29"/>
  <c r="R17" i="29"/>
  <c r="N17" i="29"/>
  <c r="AJ17" i="29"/>
  <c r="Q17" i="29"/>
  <c r="M17" i="29"/>
  <c r="O21" i="29"/>
  <c r="AG21" i="29"/>
  <c r="R21" i="29"/>
  <c r="N21" i="29"/>
  <c r="AJ21" i="29"/>
  <c r="Q21" i="29"/>
  <c r="M21" i="29"/>
  <c r="O25" i="29"/>
  <c r="AG25" i="29"/>
  <c r="R25" i="29"/>
  <c r="N25" i="29"/>
  <c r="AJ25" i="29"/>
  <c r="Q25" i="29"/>
  <c r="M25" i="29"/>
  <c r="AD39" i="29"/>
  <c r="AF39" i="29"/>
  <c r="AB39" i="29"/>
  <c r="AE39" i="29"/>
  <c r="AC39" i="29"/>
  <c r="AA39" i="29"/>
  <c r="Z39" i="29"/>
  <c r="O43" i="29"/>
  <c r="AG43" i="29"/>
  <c r="R43" i="29"/>
  <c r="N43" i="29"/>
  <c r="AJ43" i="29"/>
  <c r="Q43" i="29"/>
  <c r="M43" i="29"/>
  <c r="P43" i="29"/>
  <c r="L43" i="29"/>
  <c r="O45" i="29"/>
  <c r="AG45" i="29"/>
  <c r="R45" i="29"/>
  <c r="N45" i="29"/>
  <c r="AJ45" i="29"/>
  <c r="Q45" i="29"/>
  <c r="M45" i="29"/>
  <c r="P45" i="29"/>
  <c r="L45" i="29"/>
  <c r="O47" i="29"/>
  <c r="AG47" i="29"/>
  <c r="R47" i="29"/>
  <c r="N47" i="29"/>
  <c r="AJ47" i="29"/>
  <c r="Q47" i="29"/>
  <c r="M47" i="29"/>
  <c r="P47" i="29"/>
  <c r="L47" i="29"/>
  <c r="O49" i="29"/>
  <c r="AG49" i="29"/>
  <c r="R49" i="29"/>
  <c r="N49" i="29"/>
  <c r="AJ49" i="29"/>
  <c r="Q49" i="29"/>
  <c r="M49" i="29"/>
  <c r="P49" i="29"/>
  <c r="L49" i="29"/>
  <c r="O53" i="29"/>
  <c r="AG53" i="29"/>
  <c r="R53" i="29"/>
  <c r="N53" i="29"/>
  <c r="AJ53" i="29"/>
  <c r="Q53" i="29"/>
  <c r="M53" i="29"/>
  <c r="P53" i="29"/>
  <c r="L53" i="29"/>
  <c r="R8" i="29"/>
  <c r="AC8" i="29"/>
  <c r="AG8" i="29"/>
  <c r="N9" i="29"/>
  <c r="R9" i="29"/>
  <c r="AC9" i="29"/>
  <c r="AG9" i="29"/>
  <c r="AL9" i="29" s="1"/>
  <c r="R10" i="29"/>
  <c r="AC10" i="29"/>
  <c r="AG10" i="29"/>
  <c r="AL10" i="29" s="1"/>
  <c r="N11" i="29"/>
  <c r="R11" i="29"/>
  <c r="AC11" i="29"/>
  <c r="AG11" i="29"/>
  <c r="AL11" i="29" s="1"/>
  <c r="N12" i="29"/>
  <c r="R12" i="29"/>
  <c r="AC12" i="29"/>
  <c r="AG12" i="29"/>
  <c r="AL12" i="29" s="1"/>
  <c r="N13" i="29"/>
  <c r="R13" i="29"/>
  <c r="AC13" i="29"/>
  <c r="L14" i="29"/>
  <c r="R14" i="29"/>
  <c r="AF15" i="29"/>
  <c r="AB15" i="29"/>
  <c r="Z15" i="29"/>
  <c r="AE15" i="29"/>
  <c r="AG16" i="29"/>
  <c r="AJ16" i="29"/>
  <c r="Q16" i="29"/>
  <c r="M16" i="29"/>
  <c r="AA16" i="29"/>
  <c r="O17" i="29"/>
  <c r="AD17" i="29"/>
  <c r="O20" i="29"/>
  <c r="AG20" i="29"/>
  <c r="R20" i="29"/>
  <c r="N20" i="29"/>
  <c r="AJ20" i="29"/>
  <c r="Q20" i="29"/>
  <c r="M20" i="29"/>
  <c r="L21" i="29"/>
  <c r="O24" i="29"/>
  <c r="AG24" i="29"/>
  <c r="R24" i="29"/>
  <c r="N24" i="29"/>
  <c r="AJ24" i="29"/>
  <c r="Q24" i="29"/>
  <c r="M24" i="29"/>
  <c r="L25" i="29"/>
  <c r="O41" i="29"/>
  <c r="AG41" i="29"/>
  <c r="AJ41" i="29"/>
  <c r="Q41" i="29"/>
  <c r="M41" i="29"/>
  <c r="L41" i="29"/>
  <c r="R41" i="29"/>
  <c r="P41" i="29"/>
  <c r="Z8" i="29"/>
  <c r="Z9" i="29"/>
  <c r="Z10" i="29"/>
  <c r="Z11" i="29"/>
  <c r="Z12" i="29"/>
  <c r="AD12" i="29"/>
  <c r="O13" i="29"/>
  <c r="Z13" i="29"/>
  <c r="AD13" i="29"/>
  <c r="AF14" i="29"/>
  <c r="AB14" i="29"/>
  <c r="Z14" i="29"/>
  <c r="AE14" i="29"/>
  <c r="AJ15" i="29"/>
  <c r="Q15" i="29"/>
  <c r="M15" i="29"/>
  <c r="AG15" i="29"/>
  <c r="AD16" i="29"/>
  <c r="P17" i="29"/>
  <c r="AC18" i="29"/>
  <c r="AF18" i="29"/>
  <c r="AB18" i="29"/>
  <c r="Z18" i="29"/>
  <c r="AG19" i="29"/>
  <c r="R19" i="29"/>
  <c r="N19" i="29"/>
  <c r="AJ19" i="29"/>
  <c r="Q19" i="29"/>
  <c r="M19" i="29"/>
  <c r="P21" i="29"/>
  <c r="O23" i="29"/>
  <c r="AG23" i="29"/>
  <c r="R23" i="29"/>
  <c r="N23" i="29"/>
  <c r="AJ23" i="29"/>
  <c r="Q23" i="29"/>
  <c r="M23" i="29"/>
  <c r="P25" i="29"/>
  <c r="O27" i="29"/>
  <c r="AG27" i="29"/>
  <c r="R27" i="29"/>
  <c r="N27" i="29"/>
  <c r="AJ27" i="29"/>
  <c r="Q27" i="29"/>
  <c r="M27" i="29"/>
  <c r="O28" i="29"/>
  <c r="AG28" i="29"/>
  <c r="R28" i="29"/>
  <c r="N28" i="29"/>
  <c r="AJ28" i="29"/>
  <c r="Q28" i="29"/>
  <c r="M28" i="29"/>
  <c r="O29" i="29"/>
  <c r="AG29" i="29"/>
  <c r="R29" i="29"/>
  <c r="N29" i="29"/>
  <c r="AJ29" i="29"/>
  <c r="Q29" i="29"/>
  <c r="M29" i="29"/>
  <c r="O30" i="29"/>
  <c r="AG30" i="29"/>
  <c r="R30" i="29"/>
  <c r="N30" i="29"/>
  <c r="AJ30" i="29"/>
  <c r="Q30" i="29"/>
  <c r="M30" i="29"/>
  <c r="O31" i="29"/>
  <c r="AG31" i="29"/>
  <c r="R31" i="29"/>
  <c r="N31" i="29"/>
  <c r="AJ31" i="29"/>
  <c r="Q31" i="29"/>
  <c r="M31" i="29"/>
  <c r="O32" i="29"/>
  <c r="AG32" i="29"/>
  <c r="R32" i="29"/>
  <c r="N32" i="29"/>
  <c r="AJ32" i="29"/>
  <c r="Q32" i="29"/>
  <c r="M32" i="29"/>
  <c r="O33" i="29"/>
  <c r="AG33" i="29"/>
  <c r="R33" i="29"/>
  <c r="N33" i="29"/>
  <c r="AJ33" i="29"/>
  <c r="Q33" i="29"/>
  <c r="M33" i="29"/>
  <c r="O34" i="29"/>
  <c r="AG34" i="29"/>
  <c r="R34" i="29"/>
  <c r="N34" i="29"/>
  <c r="AJ34" i="29"/>
  <c r="Q34" i="29"/>
  <c r="M34" i="29"/>
  <c r="O35" i="29"/>
  <c r="AG35" i="29"/>
  <c r="R35" i="29"/>
  <c r="N35" i="29"/>
  <c r="AJ35" i="29"/>
  <c r="Q35" i="29"/>
  <c r="M35" i="29"/>
  <c r="O42" i="29"/>
  <c r="AG42" i="29"/>
  <c r="R42" i="29"/>
  <c r="N42" i="29"/>
  <c r="AJ42" i="29"/>
  <c r="Q42" i="29"/>
  <c r="M42" i="29"/>
  <c r="P42" i="29"/>
  <c r="L42" i="29"/>
  <c r="O44" i="29"/>
  <c r="AG44" i="29"/>
  <c r="R44" i="29"/>
  <c r="N44" i="29"/>
  <c r="AJ44" i="29"/>
  <c r="Q44" i="29"/>
  <c r="M44" i="29"/>
  <c r="P44" i="29"/>
  <c r="L44" i="29"/>
  <c r="O46" i="29"/>
  <c r="AG46" i="29"/>
  <c r="R46" i="29"/>
  <c r="N46" i="29"/>
  <c r="AJ46" i="29"/>
  <c r="Q46" i="29"/>
  <c r="M46" i="29"/>
  <c r="P46" i="29"/>
  <c r="L46" i="29"/>
  <c r="O48" i="29"/>
  <c r="AG48" i="29"/>
  <c r="R48" i="29"/>
  <c r="N48" i="29"/>
  <c r="AJ48" i="29"/>
  <c r="Q48" i="29"/>
  <c r="M48" i="29"/>
  <c r="P48" i="29"/>
  <c r="L48" i="29"/>
  <c r="AJ14" i="29"/>
  <c r="Q14" i="29"/>
  <c r="M14" i="29"/>
  <c r="AG14" i="29"/>
  <c r="AE16" i="29"/>
  <c r="AC17" i="29"/>
  <c r="AF17" i="29"/>
  <c r="AB17" i="29"/>
  <c r="Z17" i="29"/>
  <c r="AG18" i="29"/>
  <c r="R18" i="29"/>
  <c r="N18" i="29"/>
  <c r="AJ18" i="29"/>
  <c r="Q18" i="29"/>
  <c r="M18" i="29"/>
  <c r="AA18" i="29"/>
  <c r="O22" i="29"/>
  <c r="AG22" i="29"/>
  <c r="R22" i="29"/>
  <c r="N22" i="29"/>
  <c r="AJ22" i="29"/>
  <c r="Q22" i="29"/>
  <c r="M22" i="29"/>
  <c r="O26" i="29"/>
  <c r="AG26" i="29"/>
  <c r="R26" i="29"/>
  <c r="N26" i="29"/>
  <c r="AJ26" i="29"/>
  <c r="Q26" i="29"/>
  <c r="M26" i="29"/>
  <c r="L33" i="29"/>
  <c r="AB19" i="29"/>
  <c r="AF19" i="29"/>
  <c r="AB20" i="29"/>
  <c r="AF20" i="29"/>
  <c r="AB21" i="29"/>
  <c r="AF21" i="29"/>
  <c r="AB22" i="29"/>
  <c r="AF22" i="29"/>
  <c r="AB23" i="29"/>
  <c r="AF23" i="29"/>
  <c r="AB24" i="29"/>
  <c r="AF24" i="29"/>
  <c r="AB25" i="29"/>
  <c r="AF25" i="29"/>
  <c r="AB26" i="29"/>
  <c r="AF26" i="29"/>
  <c r="AB27" i="29"/>
  <c r="AF27" i="29"/>
  <c r="AB28" i="29"/>
  <c r="AF28" i="29"/>
  <c r="AB29" i="29"/>
  <c r="AF29" i="29"/>
  <c r="AB30" i="29"/>
  <c r="AF30" i="29"/>
  <c r="AB31" i="29"/>
  <c r="AF31" i="29"/>
  <c r="AB32" i="29"/>
  <c r="AF32" i="29"/>
  <c r="AB33" i="29"/>
  <c r="AF33" i="29"/>
  <c r="AB34" i="29"/>
  <c r="AF34" i="29"/>
  <c r="AB35" i="29"/>
  <c r="AF35" i="29"/>
  <c r="L37" i="29"/>
  <c r="AF38" i="29"/>
  <c r="AB38" i="29"/>
  <c r="Z38" i="29"/>
  <c r="AE38" i="29"/>
  <c r="AJ39" i="29"/>
  <c r="AL39" i="29" s="1"/>
  <c r="Q39" i="29"/>
  <c r="M39" i="29"/>
  <c r="O40" i="29"/>
  <c r="AJ40" i="29"/>
  <c r="Q40" i="29"/>
  <c r="M40" i="29"/>
  <c r="O52" i="29"/>
  <c r="AG52" i="29"/>
  <c r="R52" i="29"/>
  <c r="N52" i="29"/>
  <c r="AJ52" i="29"/>
  <c r="Q52" i="29"/>
  <c r="M52" i="29"/>
  <c r="AC19" i="29"/>
  <c r="AC20" i="29"/>
  <c r="AC21" i="29"/>
  <c r="AC22" i="29"/>
  <c r="AC23" i="29"/>
  <c r="AC24" i="29"/>
  <c r="AC25" i="29"/>
  <c r="AC26" i="29"/>
  <c r="AF37" i="29"/>
  <c r="AB37" i="29"/>
  <c r="Z37" i="29"/>
  <c r="AE37" i="29"/>
  <c r="AJ38" i="29"/>
  <c r="Q38" i="29"/>
  <c r="M38" i="29"/>
  <c r="AG38" i="29"/>
  <c r="O51" i="29"/>
  <c r="AG51" i="29"/>
  <c r="R51" i="29"/>
  <c r="N51" i="29"/>
  <c r="AJ51" i="29"/>
  <c r="Q51" i="29"/>
  <c r="M51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AJ37" i="29"/>
  <c r="Q37" i="29"/>
  <c r="M37" i="29"/>
  <c r="AA37" i="29"/>
  <c r="AG37" i="29"/>
  <c r="AL37" i="29" s="1"/>
  <c r="P38" i="29"/>
  <c r="AL40" i="29"/>
  <c r="O50" i="29"/>
  <c r="AG50" i="29"/>
  <c r="R50" i="29"/>
  <c r="N50" i="29"/>
  <c r="AJ50" i="29"/>
  <c r="Q50" i="29"/>
  <c r="M50" i="29"/>
  <c r="L51" i="29"/>
  <c r="P52" i="29"/>
  <c r="AB40" i="29"/>
  <c r="AF40" i="29"/>
  <c r="AB41" i="29"/>
  <c r="AF41" i="29"/>
  <c r="AB42" i="29"/>
  <c r="AF42" i="29"/>
  <c r="AB43" i="29"/>
  <c r="AF43" i="29"/>
  <c r="AB44" i="29"/>
  <c r="AF44" i="29"/>
  <c r="AB45" i="29"/>
  <c r="AF45" i="29"/>
  <c r="AB46" i="29"/>
  <c r="AF46" i="29"/>
  <c r="AB47" i="29"/>
  <c r="AF47" i="29"/>
  <c r="AB48" i="29"/>
  <c r="AF48" i="29"/>
  <c r="AB49" i="29"/>
  <c r="AF49" i="29"/>
  <c r="AB50" i="29"/>
  <c r="AF50" i="29"/>
  <c r="AB51" i="29"/>
  <c r="AF51" i="29"/>
  <c r="AB52" i="29"/>
  <c r="AF52" i="29"/>
  <c r="AB53" i="29"/>
  <c r="AF53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L36" i="28"/>
  <c r="M36" i="28"/>
  <c r="N36" i="28"/>
  <c r="O36" i="28"/>
  <c r="P36" i="28"/>
  <c r="Q36" i="28"/>
  <c r="R36" i="28"/>
  <c r="V8" i="19"/>
  <c r="V8" i="28"/>
  <c r="O8" i="28" s="1"/>
  <c r="AK53" i="28"/>
  <c r="AG53" i="28"/>
  <c r="X53" i="28"/>
  <c r="AI53" i="28" s="1"/>
  <c r="W53" i="28"/>
  <c r="AH53" i="28" s="1"/>
  <c r="V53" i="28"/>
  <c r="L53" i="28" s="1"/>
  <c r="U53" i="28"/>
  <c r="AB53" i="28" s="1"/>
  <c r="AK52" i="28"/>
  <c r="AF52" i="28"/>
  <c r="X52" i="28"/>
  <c r="AI52" i="28" s="1"/>
  <c r="W52" i="28"/>
  <c r="AH52" i="28" s="1"/>
  <c r="V52" i="28"/>
  <c r="O52" i="28" s="1"/>
  <c r="U52" i="28"/>
  <c r="AD52" i="28" s="1"/>
  <c r="AK51" i="28"/>
  <c r="AJ51" i="28"/>
  <c r="AH51" i="28"/>
  <c r="X51" i="28"/>
  <c r="AI51" i="28" s="1"/>
  <c r="W51" i="28"/>
  <c r="V51" i="28"/>
  <c r="U51" i="28"/>
  <c r="AB51" i="28" s="1"/>
  <c r="AK50" i="28"/>
  <c r="AG50" i="28"/>
  <c r="AF50" i="28"/>
  <c r="AD50" i="28"/>
  <c r="X50" i="28"/>
  <c r="AI50" i="28" s="1"/>
  <c r="W50" i="28"/>
  <c r="AH50" i="28" s="1"/>
  <c r="V50" i="28"/>
  <c r="U50" i="28"/>
  <c r="AB50" i="28" s="1"/>
  <c r="AK49" i="28"/>
  <c r="AF49" i="28"/>
  <c r="AD49" i="28"/>
  <c r="X49" i="28"/>
  <c r="AI49" i="28" s="1"/>
  <c r="W49" i="28"/>
  <c r="AH49" i="28" s="1"/>
  <c r="V49" i="28"/>
  <c r="AG49" i="28" s="1"/>
  <c r="U49" i="28"/>
  <c r="AB49" i="28" s="1"/>
  <c r="AK48" i="28"/>
  <c r="AH48" i="28"/>
  <c r="X48" i="28"/>
  <c r="AI48" i="28" s="1"/>
  <c r="W48" i="28"/>
  <c r="V48" i="28"/>
  <c r="AG48" i="28" s="1"/>
  <c r="U48" i="28"/>
  <c r="AD48" i="28" s="1"/>
  <c r="AK47" i="28"/>
  <c r="X47" i="28"/>
  <c r="AI47" i="28" s="1"/>
  <c r="W47" i="28"/>
  <c r="AH47" i="28" s="1"/>
  <c r="V47" i="28"/>
  <c r="AJ47" i="28" s="1"/>
  <c r="U47" i="28"/>
  <c r="AD47" i="28" s="1"/>
  <c r="AK46" i="28"/>
  <c r="AG46" i="28"/>
  <c r="AD46" i="28"/>
  <c r="AC46" i="28"/>
  <c r="X46" i="28"/>
  <c r="AI46" i="28" s="1"/>
  <c r="W46" i="28"/>
  <c r="AH46" i="28" s="1"/>
  <c r="V46" i="28"/>
  <c r="AJ46" i="28" s="1"/>
  <c r="U46" i="28"/>
  <c r="AB46" i="28" s="1"/>
  <c r="AK45" i="28"/>
  <c r="AJ45" i="28"/>
  <c r="X45" i="28"/>
  <c r="AI45" i="28" s="1"/>
  <c r="W45" i="28"/>
  <c r="AH45" i="28" s="1"/>
  <c r="V45" i="28"/>
  <c r="U45" i="28"/>
  <c r="AF45" i="28" s="1"/>
  <c r="AK44" i="28"/>
  <c r="AJ44" i="28"/>
  <c r="AG44" i="28"/>
  <c r="X44" i="28"/>
  <c r="AI44" i="28" s="1"/>
  <c r="W44" i="28"/>
  <c r="AH44" i="28" s="1"/>
  <c r="V44" i="28"/>
  <c r="U44" i="28"/>
  <c r="AB44" i="28" s="1"/>
  <c r="AK43" i="28"/>
  <c r="AJ43" i="28"/>
  <c r="X43" i="28"/>
  <c r="AI43" i="28" s="1"/>
  <c r="W43" i="28"/>
  <c r="AH43" i="28" s="1"/>
  <c r="V43" i="28"/>
  <c r="U43" i="28"/>
  <c r="AD43" i="28" s="1"/>
  <c r="AK42" i="28"/>
  <c r="AD42" i="28"/>
  <c r="AC42" i="28"/>
  <c r="X42" i="28"/>
  <c r="AI42" i="28" s="1"/>
  <c r="W42" i="28"/>
  <c r="AH42" i="28" s="1"/>
  <c r="V42" i="28"/>
  <c r="AJ42" i="28" s="1"/>
  <c r="U42" i="28"/>
  <c r="AB42" i="28" s="1"/>
  <c r="AK41" i="28"/>
  <c r="AG41" i="28"/>
  <c r="X41" i="28"/>
  <c r="AI41" i="28" s="1"/>
  <c r="W41" i="28"/>
  <c r="AH41" i="28" s="1"/>
  <c r="V41" i="28"/>
  <c r="U41" i="28"/>
  <c r="AK40" i="28"/>
  <c r="AD40" i="28"/>
  <c r="X40" i="28"/>
  <c r="AI40" i="28" s="1"/>
  <c r="W40" i="28"/>
  <c r="AH40" i="28" s="1"/>
  <c r="V40" i="28"/>
  <c r="AJ40" i="28" s="1"/>
  <c r="U40" i="28"/>
  <c r="AB40" i="28" s="1"/>
  <c r="AK39" i="28"/>
  <c r="X39" i="28"/>
  <c r="AI39" i="28" s="1"/>
  <c r="W39" i="28"/>
  <c r="AH39" i="28" s="1"/>
  <c r="V39" i="28"/>
  <c r="U39" i="28"/>
  <c r="AD39" i="28" s="1"/>
  <c r="AK38" i="28"/>
  <c r="AJ38" i="28"/>
  <c r="AG38" i="28"/>
  <c r="X38" i="28"/>
  <c r="AI38" i="28" s="1"/>
  <c r="W38" i="28"/>
  <c r="AH38" i="28" s="1"/>
  <c r="V38" i="28"/>
  <c r="U38" i="28"/>
  <c r="AB38" i="28" s="1"/>
  <c r="AK37" i="28"/>
  <c r="AJ37" i="28"/>
  <c r="X37" i="28"/>
  <c r="AI37" i="28" s="1"/>
  <c r="W37" i="28"/>
  <c r="AH37" i="28" s="1"/>
  <c r="V37" i="28"/>
  <c r="U37" i="28"/>
  <c r="AF37" i="28" s="1"/>
  <c r="AK36" i="28"/>
  <c r="AI36" i="28"/>
  <c r="AH36" i="28"/>
  <c r="AF36" i="28"/>
  <c r="AE36" i="28"/>
  <c r="AD36" i="28"/>
  <c r="AC36" i="28"/>
  <c r="AB36" i="28"/>
  <c r="AA36" i="28"/>
  <c r="Z36" i="28"/>
  <c r="AK35" i="28"/>
  <c r="AH35" i="28"/>
  <c r="AG35" i="28"/>
  <c r="X35" i="28"/>
  <c r="AI35" i="28" s="1"/>
  <c r="W35" i="28"/>
  <c r="V35" i="28"/>
  <c r="U35" i="28"/>
  <c r="AF35" i="28" s="1"/>
  <c r="AK34" i="28"/>
  <c r="AE34" i="28"/>
  <c r="AC34" i="28"/>
  <c r="X34" i="28"/>
  <c r="AI34" i="28" s="1"/>
  <c r="W34" i="28"/>
  <c r="AH34" i="28" s="1"/>
  <c r="V34" i="28"/>
  <c r="AG34" i="28" s="1"/>
  <c r="U34" i="28"/>
  <c r="AF34" i="28" s="1"/>
  <c r="AK33" i="28"/>
  <c r="AH33" i="28"/>
  <c r="AG33" i="28"/>
  <c r="X33" i="28"/>
  <c r="AI33" i="28" s="1"/>
  <c r="W33" i="28"/>
  <c r="V33" i="28"/>
  <c r="U33" i="28"/>
  <c r="AF33" i="28" s="1"/>
  <c r="AK32" i="28"/>
  <c r="AI32" i="28"/>
  <c r="AE32" i="28"/>
  <c r="AC32" i="28"/>
  <c r="X32" i="28"/>
  <c r="W32" i="28"/>
  <c r="AH32" i="28" s="1"/>
  <c r="V32" i="28"/>
  <c r="U32" i="28"/>
  <c r="AF32" i="28" s="1"/>
  <c r="AK31" i="28"/>
  <c r="AH31" i="28"/>
  <c r="AG31" i="28"/>
  <c r="X31" i="28"/>
  <c r="AI31" i="28" s="1"/>
  <c r="W31" i="28"/>
  <c r="V31" i="28"/>
  <c r="U31" i="28"/>
  <c r="AA31" i="28" s="1"/>
  <c r="AK30" i="28"/>
  <c r="X30" i="28"/>
  <c r="AI30" i="28" s="1"/>
  <c r="W30" i="28"/>
  <c r="AH30" i="28" s="1"/>
  <c r="V30" i="28"/>
  <c r="U30" i="28"/>
  <c r="AC30" i="28" s="1"/>
  <c r="AK29" i="28"/>
  <c r="AH29" i="28"/>
  <c r="X29" i="28"/>
  <c r="AI29" i="28" s="1"/>
  <c r="W29" i="28"/>
  <c r="V29" i="28"/>
  <c r="U29" i="28"/>
  <c r="AD29" i="28" s="1"/>
  <c r="AK28" i="28"/>
  <c r="AI28" i="28"/>
  <c r="X28" i="28"/>
  <c r="W28" i="28"/>
  <c r="AH28" i="28" s="1"/>
  <c r="V28" i="28"/>
  <c r="U28" i="28"/>
  <c r="AD28" i="28" s="1"/>
  <c r="AK27" i="28"/>
  <c r="AE27" i="28"/>
  <c r="X27" i="28"/>
  <c r="AI27" i="28" s="1"/>
  <c r="W27" i="28"/>
  <c r="AH27" i="28" s="1"/>
  <c r="V27" i="28"/>
  <c r="U27" i="28"/>
  <c r="AD27" i="28" s="1"/>
  <c r="AK26" i="28"/>
  <c r="AE26" i="28"/>
  <c r="X26" i="28"/>
  <c r="AI26" i="28" s="1"/>
  <c r="W26" i="28"/>
  <c r="AH26" i="28" s="1"/>
  <c r="V26" i="28"/>
  <c r="U26" i="28"/>
  <c r="AD26" i="28" s="1"/>
  <c r="AK25" i="28"/>
  <c r="AE25" i="28"/>
  <c r="AC25" i="28"/>
  <c r="AB25" i="28"/>
  <c r="X25" i="28"/>
  <c r="AI25" i="28" s="1"/>
  <c r="W25" i="28"/>
  <c r="AH25" i="28" s="1"/>
  <c r="V25" i="28"/>
  <c r="U25" i="28"/>
  <c r="AD25" i="28" s="1"/>
  <c r="AK24" i="28"/>
  <c r="AI24" i="28"/>
  <c r="AA24" i="28"/>
  <c r="X24" i="28"/>
  <c r="W24" i="28"/>
  <c r="AH24" i="28" s="1"/>
  <c r="V24" i="28"/>
  <c r="U24" i="28"/>
  <c r="AD24" i="28" s="1"/>
  <c r="AK23" i="28"/>
  <c r="AE23" i="28"/>
  <c r="X23" i="28"/>
  <c r="AI23" i="28" s="1"/>
  <c r="W23" i="28"/>
  <c r="AH23" i="28" s="1"/>
  <c r="V23" i="28"/>
  <c r="U23" i="28"/>
  <c r="AD23" i="28" s="1"/>
  <c r="AK22" i="28"/>
  <c r="AE22" i="28"/>
  <c r="X22" i="28"/>
  <c r="AI22" i="28" s="1"/>
  <c r="W22" i="28"/>
  <c r="AH22" i="28" s="1"/>
  <c r="V22" i="28"/>
  <c r="U22" i="28"/>
  <c r="AD22" i="28" s="1"/>
  <c r="AK21" i="28"/>
  <c r="AE21" i="28"/>
  <c r="AC21" i="28"/>
  <c r="AB21" i="28"/>
  <c r="X21" i="28"/>
  <c r="AI21" i="28" s="1"/>
  <c r="W21" i="28"/>
  <c r="AH21" i="28" s="1"/>
  <c r="V21" i="28"/>
  <c r="U21" i="28"/>
  <c r="AD21" i="28" s="1"/>
  <c r="AK20" i="28"/>
  <c r="AI20" i="28"/>
  <c r="X20" i="28"/>
  <c r="W20" i="28"/>
  <c r="AH20" i="28" s="1"/>
  <c r="V20" i="28"/>
  <c r="U20" i="28"/>
  <c r="AD20" i="28" s="1"/>
  <c r="AK19" i="28"/>
  <c r="AE19" i="28"/>
  <c r="X19" i="28"/>
  <c r="AI19" i="28" s="1"/>
  <c r="W19" i="28"/>
  <c r="AH19" i="28" s="1"/>
  <c r="V19" i="28"/>
  <c r="AJ19" i="28" s="1"/>
  <c r="U19" i="28"/>
  <c r="AD19" i="28" s="1"/>
  <c r="AK18" i="28"/>
  <c r="X18" i="28"/>
  <c r="AI18" i="28" s="1"/>
  <c r="W18" i="28"/>
  <c r="AH18" i="28" s="1"/>
  <c r="V18" i="28"/>
  <c r="U18" i="28"/>
  <c r="AC18" i="28" s="1"/>
  <c r="AK17" i="28"/>
  <c r="X17" i="28"/>
  <c r="AI17" i="28" s="1"/>
  <c r="W17" i="28"/>
  <c r="AH17" i="28" s="1"/>
  <c r="V17" i="28"/>
  <c r="AJ17" i="28" s="1"/>
  <c r="U17" i="28"/>
  <c r="AC17" i="28" s="1"/>
  <c r="AK16" i="28"/>
  <c r="AF16" i="28"/>
  <c r="X16" i="28"/>
  <c r="AI16" i="28" s="1"/>
  <c r="W16" i="28"/>
  <c r="AH16" i="28" s="1"/>
  <c r="V16" i="28"/>
  <c r="U16" i="28"/>
  <c r="AC16" i="28" s="1"/>
  <c r="AK15" i="28"/>
  <c r="AJ15" i="28"/>
  <c r="AG15" i="28"/>
  <c r="X15" i="28"/>
  <c r="AI15" i="28" s="1"/>
  <c r="W15" i="28"/>
  <c r="AH15" i="28" s="1"/>
  <c r="V15" i="28"/>
  <c r="U15" i="28"/>
  <c r="AC15" i="28" s="1"/>
  <c r="AK14" i="28"/>
  <c r="AJ14" i="28"/>
  <c r="X14" i="28"/>
  <c r="AI14" i="28" s="1"/>
  <c r="W14" i="28"/>
  <c r="AH14" i="28" s="1"/>
  <c r="V14" i="28"/>
  <c r="U14" i="28"/>
  <c r="AC14" i="28" s="1"/>
  <c r="AK13" i="28"/>
  <c r="X13" i="28"/>
  <c r="AI13" i="28" s="1"/>
  <c r="W13" i="28"/>
  <c r="AH13" i="28" s="1"/>
  <c r="V13" i="28"/>
  <c r="AG13" i="28" s="1"/>
  <c r="U13" i="28"/>
  <c r="AC13" i="28" s="1"/>
  <c r="AK12" i="28"/>
  <c r="AF12" i="28"/>
  <c r="X12" i="28"/>
  <c r="AI12" i="28" s="1"/>
  <c r="W12" i="28"/>
  <c r="AH12" i="28" s="1"/>
  <c r="V12" i="28"/>
  <c r="AJ12" i="28" s="1"/>
  <c r="U12" i="28"/>
  <c r="AC12" i="28" s="1"/>
  <c r="AK11" i="28"/>
  <c r="AJ11" i="28"/>
  <c r="AG11" i="28"/>
  <c r="X11" i="28"/>
  <c r="AI11" i="28" s="1"/>
  <c r="W11" i="28"/>
  <c r="AH11" i="28" s="1"/>
  <c r="V11" i="28"/>
  <c r="U11" i="28"/>
  <c r="AC11" i="28" s="1"/>
  <c r="AK10" i="28"/>
  <c r="AJ10" i="28"/>
  <c r="X10" i="28"/>
  <c r="AI10" i="28" s="1"/>
  <c r="W10" i="28"/>
  <c r="AH10" i="28" s="1"/>
  <c r="V10" i="28"/>
  <c r="U10" i="28"/>
  <c r="AC10" i="28" s="1"/>
  <c r="AK9" i="28"/>
  <c r="X9" i="28"/>
  <c r="AI9" i="28" s="1"/>
  <c r="W9" i="28"/>
  <c r="AH9" i="28" s="1"/>
  <c r="V9" i="28"/>
  <c r="AJ9" i="28" s="1"/>
  <c r="U9" i="28"/>
  <c r="AC9" i="28" s="1"/>
  <c r="AK8" i="28"/>
  <c r="AJ8" i="28"/>
  <c r="AG8" i="28"/>
  <c r="X8" i="28"/>
  <c r="AI8" i="28" s="1"/>
  <c r="W8" i="28"/>
  <c r="AH8" i="28" s="1"/>
  <c r="U8" i="28"/>
  <c r="AC8" i="28" s="1"/>
  <c r="AK6" i="28"/>
  <c r="AH6" i="28"/>
  <c r="X6" i="28"/>
  <c r="AI6" i="28" s="1"/>
  <c r="W6" i="28"/>
  <c r="V6" i="28"/>
  <c r="AG6" i="28" s="1"/>
  <c r="U6" i="28"/>
  <c r="AL8" i="29" l="1"/>
  <c r="AL51" i="29"/>
  <c r="AL22" i="29"/>
  <c r="AL18" i="29"/>
  <c r="AL42" i="29"/>
  <c r="AL32" i="29"/>
  <c r="AL28" i="29"/>
  <c r="AL38" i="29"/>
  <c r="AL14" i="29"/>
  <c r="AL15" i="29"/>
  <c r="AL8" i="28"/>
  <c r="AL24" i="29"/>
  <c r="AL20" i="29"/>
  <c r="AL16" i="29"/>
  <c r="AL45" i="29"/>
  <c r="AL46" i="29"/>
  <c r="AL34" i="29"/>
  <c r="AL30" i="29"/>
  <c r="AL49" i="29"/>
  <c r="AL21" i="29"/>
  <c r="AF8" i="28"/>
  <c r="AB9" i="28"/>
  <c r="AB13" i="28"/>
  <c r="L16" i="28"/>
  <c r="P16" i="28"/>
  <c r="M16" i="28"/>
  <c r="Q16" i="28"/>
  <c r="N16" i="28"/>
  <c r="R16" i="28"/>
  <c r="O16" i="28"/>
  <c r="AB17" i="28"/>
  <c r="AA20" i="28"/>
  <c r="AF20" i="28"/>
  <c r="AG25" i="28"/>
  <c r="M25" i="28"/>
  <c r="Q25" i="28"/>
  <c r="N25" i="28"/>
  <c r="R25" i="28"/>
  <c r="O25" i="28"/>
  <c r="L25" i="28"/>
  <c r="P25" i="28"/>
  <c r="AB10" i="28"/>
  <c r="R10" i="28"/>
  <c r="L10" i="28"/>
  <c r="M10" i="28"/>
  <c r="AF10" i="28"/>
  <c r="AF14" i="28"/>
  <c r="AG18" i="28"/>
  <c r="N18" i="28"/>
  <c r="R18" i="28"/>
  <c r="O18" i="28"/>
  <c r="L18" i="28"/>
  <c r="P18" i="28"/>
  <c r="M18" i="28"/>
  <c r="Q18" i="28"/>
  <c r="AB19" i="28"/>
  <c r="AC20" i="28"/>
  <c r="AG22" i="28"/>
  <c r="N22" i="28"/>
  <c r="R22" i="28"/>
  <c r="O22" i="28"/>
  <c r="L22" i="28"/>
  <c r="P22" i="28"/>
  <c r="M22" i="28"/>
  <c r="Q22" i="28"/>
  <c r="AB22" i="28"/>
  <c r="AG23" i="28"/>
  <c r="O23" i="28"/>
  <c r="L23" i="28"/>
  <c r="P23" i="28"/>
  <c r="M23" i="28"/>
  <c r="Q23" i="28"/>
  <c r="N23" i="28"/>
  <c r="R23" i="28"/>
  <c r="AB23" i="28"/>
  <c r="AJ23" i="28"/>
  <c r="AC24" i="28"/>
  <c r="AG26" i="28"/>
  <c r="N26" i="28"/>
  <c r="R26" i="28"/>
  <c r="O26" i="28"/>
  <c r="L26" i="28"/>
  <c r="P26" i="28"/>
  <c r="M26" i="28"/>
  <c r="Q26" i="28"/>
  <c r="AB26" i="28"/>
  <c r="AG27" i="28"/>
  <c r="O27" i="28"/>
  <c r="L27" i="28"/>
  <c r="P27" i="28"/>
  <c r="M27" i="28"/>
  <c r="Q27" i="28"/>
  <c r="N27" i="28"/>
  <c r="R27" i="28"/>
  <c r="AB27" i="28"/>
  <c r="AJ27" i="28"/>
  <c r="AC28" i="28"/>
  <c r="AE30" i="28"/>
  <c r="AJ31" i="28"/>
  <c r="O31" i="28"/>
  <c r="L31" i="28"/>
  <c r="P31" i="28"/>
  <c r="M31" i="28"/>
  <c r="Q31" i="28"/>
  <c r="N31" i="28"/>
  <c r="R31" i="28"/>
  <c r="AC31" i="28"/>
  <c r="AJ33" i="28"/>
  <c r="AL33" i="28" s="1"/>
  <c r="M33" i="28"/>
  <c r="Q33" i="28"/>
  <c r="N33" i="28"/>
  <c r="R33" i="28"/>
  <c r="O33" i="28"/>
  <c r="L33" i="28"/>
  <c r="P33" i="28"/>
  <c r="AC33" i="28"/>
  <c r="AJ35" i="28"/>
  <c r="O35" i="28"/>
  <c r="L35" i="28"/>
  <c r="P35" i="28"/>
  <c r="M35" i="28"/>
  <c r="Q35" i="28"/>
  <c r="N35" i="28"/>
  <c r="R35" i="28"/>
  <c r="AC35" i="28"/>
  <c r="M37" i="28"/>
  <c r="Q37" i="28"/>
  <c r="N37" i="28"/>
  <c r="R37" i="28"/>
  <c r="O37" i="28"/>
  <c r="L37" i="28"/>
  <c r="P37" i="28"/>
  <c r="AG37" i="28"/>
  <c r="N38" i="28"/>
  <c r="R38" i="28"/>
  <c r="O38" i="28"/>
  <c r="L38" i="28"/>
  <c r="P38" i="28"/>
  <c r="M38" i="28"/>
  <c r="Q38" i="28"/>
  <c r="AC38" i="28"/>
  <c r="AG42" i="28"/>
  <c r="AL42" i="28" s="1"/>
  <c r="N43" i="28"/>
  <c r="R43" i="28"/>
  <c r="O43" i="28"/>
  <c r="L43" i="28"/>
  <c r="P43" i="28"/>
  <c r="M43" i="28"/>
  <c r="Q43" i="28"/>
  <c r="AG43" i="28"/>
  <c r="O44" i="28"/>
  <c r="L44" i="28"/>
  <c r="P44" i="28"/>
  <c r="M44" i="28"/>
  <c r="Q44" i="28"/>
  <c r="N44" i="28"/>
  <c r="R44" i="28"/>
  <c r="AD44" i="28"/>
  <c r="AF48" i="28"/>
  <c r="N51" i="28"/>
  <c r="R51" i="28"/>
  <c r="O51" i="28"/>
  <c r="L51" i="28"/>
  <c r="P51" i="28"/>
  <c r="M51" i="28"/>
  <c r="Q51" i="28"/>
  <c r="AG51" i="28"/>
  <c r="AL51" i="28" s="1"/>
  <c r="AD51" i="28"/>
  <c r="AG21" i="28"/>
  <c r="M21" i="28"/>
  <c r="Q21" i="28"/>
  <c r="N21" i="28"/>
  <c r="R21" i="28"/>
  <c r="O21" i="28"/>
  <c r="L21" i="28"/>
  <c r="P21" i="28"/>
  <c r="AF9" i="28"/>
  <c r="M13" i="28"/>
  <c r="Q13" i="28"/>
  <c r="N13" i="28"/>
  <c r="R13" i="28"/>
  <c r="O13" i="28"/>
  <c r="L13" i="28"/>
  <c r="P13" i="28"/>
  <c r="AB14" i="28"/>
  <c r="AG16" i="28"/>
  <c r="AG9" i="28"/>
  <c r="AL9" i="28" s="1"/>
  <c r="AB11" i="28"/>
  <c r="N14" i="28"/>
  <c r="R14" i="28"/>
  <c r="O14" i="28"/>
  <c r="L14" i="28"/>
  <c r="P14" i="28"/>
  <c r="M14" i="28"/>
  <c r="Q14" i="28"/>
  <c r="AB15" i="28"/>
  <c r="AJ16" i="28"/>
  <c r="AG17" i="28"/>
  <c r="AL17" i="28" s="1"/>
  <c r="AG19" i="28"/>
  <c r="AL19" i="28" s="1"/>
  <c r="O19" i="28"/>
  <c r="L19" i="28"/>
  <c r="P19" i="28"/>
  <c r="M19" i="28"/>
  <c r="Q19" i="28"/>
  <c r="N19" i="28"/>
  <c r="R19" i="28"/>
  <c r="AB8" i="28"/>
  <c r="AG10" i="28"/>
  <c r="AL10" i="28" s="1"/>
  <c r="O11" i="28"/>
  <c r="L11" i="28"/>
  <c r="P11" i="28"/>
  <c r="M11" i="28"/>
  <c r="Q11" i="28"/>
  <c r="N11" i="28"/>
  <c r="R11" i="28"/>
  <c r="AF11" i="28"/>
  <c r="AB12" i="28"/>
  <c r="AJ13" i="28"/>
  <c r="AL13" i="28" s="1"/>
  <c r="AG14" i="28"/>
  <c r="AL14" i="28" s="1"/>
  <c r="O15" i="28"/>
  <c r="L15" i="28"/>
  <c r="P15" i="28"/>
  <c r="M15" i="28"/>
  <c r="Q15" i="28"/>
  <c r="N15" i="28"/>
  <c r="R15" i="28"/>
  <c r="AF15" i="28"/>
  <c r="AB16" i="28"/>
  <c r="AJ18" i="28"/>
  <c r="AC19" i="28"/>
  <c r="AE20" i="28"/>
  <c r="AA21" i="28"/>
  <c r="AF21" i="28"/>
  <c r="AC22" i="28"/>
  <c r="AJ22" i="28"/>
  <c r="AC23" i="28"/>
  <c r="AE24" i="28"/>
  <c r="AA25" i="28"/>
  <c r="AF25" i="28"/>
  <c r="AC26" i="28"/>
  <c r="AJ26" i="28"/>
  <c r="AC27" i="28"/>
  <c r="AE28" i="28"/>
  <c r="AE29" i="28"/>
  <c r="AJ30" i="28"/>
  <c r="N30" i="28"/>
  <c r="R30" i="28"/>
  <c r="O30" i="28"/>
  <c r="L30" i="28"/>
  <c r="P30" i="28"/>
  <c r="M30" i="28"/>
  <c r="Q30" i="28"/>
  <c r="AD31" i="28"/>
  <c r="AA32" i="28"/>
  <c r="AE33" i="28"/>
  <c r="AA34" i="28"/>
  <c r="AE35" i="28"/>
  <c r="AD38" i="28"/>
  <c r="AC39" i="28"/>
  <c r="L45" i="28"/>
  <c r="P45" i="28"/>
  <c r="M45" i="28"/>
  <c r="Q45" i="28"/>
  <c r="N45" i="28"/>
  <c r="R45" i="28"/>
  <c r="O45" i="28"/>
  <c r="AG45" i="28"/>
  <c r="AL45" i="28" s="1"/>
  <c r="M46" i="28"/>
  <c r="Q46" i="28"/>
  <c r="N46" i="28"/>
  <c r="R46" i="28"/>
  <c r="O46" i="28"/>
  <c r="L46" i="28"/>
  <c r="P46" i="28"/>
  <c r="M50" i="28"/>
  <c r="Q50" i="28"/>
  <c r="N50" i="28"/>
  <c r="R50" i="28"/>
  <c r="O50" i="28"/>
  <c r="L50" i="28"/>
  <c r="P50" i="28"/>
  <c r="AJ50" i="28"/>
  <c r="AL50" i="28" s="1"/>
  <c r="AF51" i="28"/>
  <c r="AA28" i="28"/>
  <c r="AF28" i="28"/>
  <c r="AJ29" i="28"/>
  <c r="M29" i="28"/>
  <c r="Q29" i="28"/>
  <c r="N29" i="28"/>
  <c r="R29" i="28"/>
  <c r="O29" i="28"/>
  <c r="L29" i="28"/>
  <c r="P29" i="28"/>
  <c r="L32" i="28"/>
  <c r="P32" i="28"/>
  <c r="M32" i="28"/>
  <c r="Q32" i="28"/>
  <c r="N32" i="28"/>
  <c r="R32" i="28"/>
  <c r="O32" i="28"/>
  <c r="AJ34" i="28"/>
  <c r="N34" i="28"/>
  <c r="R34" i="28"/>
  <c r="O34" i="28"/>
  <c r="L34" i="28"/>
  <c r="P34" i="28"/>
  <c r="M34" i="28"/>
  <c r="Q34" i="28"/>
  <c r="AL38" i="28"/>
  <c r="O39" i="28"/>
  <c r="L39" i="28"/>
  <c r="P39" i="28"/>
  <c r="M39" i="28"/>
  <c r="Q39" i="28"/>
  <c r="N39" i="28"/>
  <c r="R39" i="28"/>
  <c r="AG39" i="28"/>
  <c r="L40" i="28"/>
  <c r="P40" i="28"/>
  <c r="M40" i="28"/>
  <c r="Q40" i="28"/>
  <c r="N40" i="28"/>
  <c r="R40" i="28"/>
  <c r="O40" i="28"/>
  <c r="N42" i="28"/>
  <c r="R42" i="28"/>
  <c r="O42" i="28"/>
  <c r="L42" i="28"/>
  <c r="P42" i="28"/>
  <c r="M42" i="28"/>
  <c r="Q42" i="28"/>
  <c r="AC47" i="28"/>
  <c r="AB48" i="28"/>
  <c r="L49" i="28"/>
  <c r="P49" i="28"/>
  <c r="M49" i="28"/>
  <c r="Q49" i="28"/>
  <c r="N49" i="28"/>
  <c r="R49" i="28"/>
  <c r="O49" i="28"/>
  <c r="AJ49" i="28"/>
  <c r="AL49" i="28" s="1"/>
  <c r="L12" i="28"/>
  <c r="P12" i="28"/>
  <c r="M12" i="28"/>
  <c r="Q12" i="28"/>
  <c r="N12" i="28"/>
  <c r="R12" i="28"/>
  <c r="O12" i="28"/>
  <c r="AF24" i="28"/>
  <c r="M9" i="28"/>
  <c r="Q9" i="28"/>
  <c r="N9" i="28"/>
  <c r="R9" i="28"/>
  <c r="O9" i="28"/>
  <c r="L9" i="28"/>
  <c r="P9" i="28"/>
  <c r="AG12" i="28"/>
  <c r="AL12" i="28" s="1"/>
  <c r="AF13" i="28"/>
  <c r="M17" i="28"/>
  <c r="Q17" i="28"/>
  <c r="N17" i="28"/>
  <c r="R17" i="28"/>
  <c r="O17" i="28"/>
  <c r="L17" i="28"/>
  <c r="P17" i="28"/>
  <c r="AF17" i="28"/>
  <c r="AA19" i="28"/>
  <c r="AF19" i="28"/>
  <c r="AG20" i="28"/>
  <c r="L20" i="28"/>
  <c r="P20" i="28"/>
  <c r="M20" i="28"/>
  <c r="Q20" i="28"/>
  <c r="N20" i="28"/>
  <c r="R20" i="28"/>
  <c r="O20" i="28"/>
  <c r="AB20" i="28"/>
  <c r="AA22" i="28"/>
  <c r="AF22" i="28"/>
  <c r="AA23" i="28"/>
  <c r="AF23" i="28"/>
  <c r="AG24" i="28"/>
  <c r="L24" i="28"/>
  <c r="P24" i="28"/>
  <c r="M24" i="28"/>
  <c r="Q24" i="28"/>
  <c r="N24" i="28"/>
  <c r="R24" i="28"/>
  <c r="O24" i="28"/>
  <c r="AB24" i="28"/>
  <c r="AA26" i="28"/>
  <c r="AF26" i="28"/>
  <c r="AA27" i="28"/>
  <c r="AF27" i="28"/>
  <c r="AG28" i="28"/>
  <c r="L28" i="28"/>
  <c r="P28" i="28"/>
  <c r="M28" i="28"/>
  <c r="Q28" i="28"/>
  <c r="N28" i="28"/>
  <c r="R28" i="28"/>
  <c r="O28" i="28"/>
  <c r="AB28" i="28"/>
  <c r="AA33" i="28"/>
  <c r="AA35" i="28"/>
  <c r="AJ39" i="28"/>
  <c r="AL39" i="28" s="1"/>
  <c r="AG40" i="28"/>
  <c r="AL40" i="28" s="1"/>
  <c r="M41" i="28"/>
  <c r="Q41" i="28"/>
  <c r="N41" i="28"/>
  <c r="R41" i="28"/>
  <c r="O41" i="28"/>
  <c r="L41" i="28"/>
  <c r="P41" i="28"/>
  <c r="AJ41" i="28"/>
  <c r="AL41" i="28" s="1"/>
  <c r="AC43" i="28"/>
  <c r="AL46" i="28"/>
  <c r="N47" i="28"/>
  <c r="R47" i="28"/>
  <c r="O47" i="28"/>
  <c r="L47" i="28"/>
  <c r="P47" i="28"/>
  <c r="M47" i="28"/>
  <c r="Q47" i="28"/>
  <c r="AG47" i="28"/>
  <c r="AL47" i="28" s="1"/>
  <c r="O48" i="28"/>
  <c r="L48" i="28"/>
  <c r="P48" i="28"/>
  <c r="M48" i="28"/>
  <c r="Q48" i="28"/>
  <c r="N48" i="28"/>
  <c r="R48" i="28"/>
  <c r="AJ48" i="28"/>
  <c r="AL48" i="28" s="1"/>
  <c r="AB52" i="28"/>
  <c r="AD53" i="28"/>
  <c r="AJ53" i="28"/>
  <c r="AL53" i="28" s="1"/>
  <c r="L8" i="28"/>
  <c r="O53" i="28"/>
  <c r="R52" i="28"/>
  <c r="N52" i="28"/>
  <c r="AJ52" i="28"/>
  <c r="AF53" i="28"/>
  <c r="M8" i="28"/>
  <c r="R53" i="28"/>
  <c r="N53" i="28"/>
  <c r="Q52" i="28"/>
  <c r="M52" i="28"/>
  <c r="R8" i="28"/>
  <c r="Q53" i="28"/>
  <c r="M53" i="28"/>
  <c r="P52" i="28"/>
  <c r="L52" i="28"/>
  <c r="AG52" i="28"/>
  <c r="P53" i="28"/>
  <c r="AL50" i="29"/>
  <c r="AL26" i="29"/>
  <c r="AL48" i="29"/>
  <c r="AL33" i="29"/>
  <c r="AL29" i="29"/>
  <c r="AL41" i="29"/>
  <c r="AL47" i="29"/>
  <c r="AL25" i="29"/>
  <c r="AL52" i="29"/>
  <c r="AL44" i="29"/>
  <c r="AL35" i="29"/>
  <c r="AL31" i="29"/>
  <c r="AL27" i="29"/>
  <c r="AL23" i="29"/>
  <c r="AL19" i="29"/>
  <c r="AL53" i="29"/>
  <c r="AL43" i="29"/>
  <c r="AL17" i="29"/>
  <c r="AL11" i="28"/>
  <c r="AL15" i="28"/>
  <c r="Z8" i="28"/>
  <c r="Z10" i="28"/>
  <c r="AD10" i="28"/>
  <c r="Z11" i="28"/>
  <c r="AD11" i="28"/>
  <c r="Z12" i="28"/>
  <c r="AD12" i="28"/>
  <c r="Z13" i="28"/>
  <c r="AD13" i="28"/>
  <c r="Z14" i="28"/>
  <c r="AD14" i="28"/>
  <c r="Z15" i="28"/>
  <c r="AD15" i="28"/>
  <c r="Z16" i="28"/>
  <c r="AD16" i="28"/>
  <c r="Z17" i="28"/>
  <c r="AD17" i="28"/>
  <c r="AD18" i="28"/>
  <c r="Z18" i="28"/>
  <c r="AA18" i="28"/>
  <c r="AF18" i="28"/>
  <c r="AJ21" i="28"/>
  <c r="AL21" i="28" s="1"/>
  <c r="AJ25" i="28"/>
  <c r="AA29" i="28"/>
  <c r="AA30" i="28"/>
  <c r="AJ6" i="28"/>
  <c r="AL6" i="28" s="1"/>
  <c r="AD8" i="28"/>
  <c r="Z9" i="28"/>
  <c r="AD9" i="28"/>
  <c r="AA8" i="28"/>
  <c r="AE8" i="28"/>
  <c r="AA9" i="28"/>
  <c r="AE9" i="28"/>
  <c r="AA10" i="28"/>
  <c r="AE10" i="28"/>
  <c r="AA11" i="28"/>
  <c r="AE11" i="28"/>
  <c r="AA12" i="28"/>
  <c r="AE12" i="28"/>
  <c r="AA13" i="28"/>
  <c r="AE13" i="28"/>
  <c r="AA14" i="28"/>
  <c r="AE14" i="28"/>
  <c r="AA15" i="28"/>
  <c r="AE15" i="28"/>
  <c r="AA16" i="28"/>
  <c r="AE16" i="28"/>
  <c r="AA17" i="28"/>
  <c r="AE17" i="28"/>
  <c r="AB18" i="28"/>
  <c r="AJ20" i="28"/>
  <c r="AJ24" i="28"/>
  <c r="AL24" i="28" s="1"/>
  <c r="AJ28" i="28"/>
  <c r="AJ32" i="28"/>
  <c r="AG32" i="28"/>
  <c r="AL31" i="28"/>
  <c r="AE18" i="28"/>
  <c r="AF29" i="28"/>
  <c r="AB29" i="28"/>
  <c r="AC29" i="28"/>
  <c r="Z29" i="28"/>
  <c r="AG29" i="28"/>
  <c r="AF30" i="28"/>
  <c r="AB30" i="28"/>
  <c r="AD30" i="28"/>
  <c r="Z30" i="28"/>
  <c r="AG30" i="28"/>
  <c r="AL30" i="28" s="1"/>
  <c r="Z19" i="28"/>
  <c r="Z20" i="28"/>
  <c r="Z21" i="28"/>
  <c r="Z22" i="28"/>
  <c r="Z23" i="28"/>
  <c r="Z24" i="28"/>
  <c r="Z25" i="28"/>
  <c r="Z26" i="28"/>
  <c r="Z27" i="28"/>
  <c r="Z28" i="28"/>
  <c r="AF31" i="28"/>
  <c r="AB31" i="28"/>
  <c r="Z31" i="28"/>
  <c r="AE31" i="28"/>
  <c r="AL35" i="28"/>
  <c r="AL37" i="28"/>
  <c r="AL43" i="28"/>
  <c r="AL44" i="28"/>
  <c r="AE45" i="28"/>
  <c r="AA45" i="28"/>
  <c r="AD45" i="28"/>
  <c r="AC45" i="28"/>
  <c r="AB45" i="28"/>
  <c r="Z45" i="28"/>
  <c r="AE41" i="28"/>
  <c r="AA41" i="28"/>
  <c r="AD41" i="28"/>
  <c r="AC41" i="28"/>
  <c r="AB41" i="28"/>
  <c r="Z41" i="28"/>
  <c r="AL34" i="28"/>
  <c r="AE37" i="28"/>
  <c r="AA37" i="28"/>
  <c r="AD37" i="28"/>
  <c r="AC37" i="28"/>
  <c r="AB37" i="28"/>
  <c r="Z37" i="28"/>
  <c r="AF41" i="28"/>
  <c r="Z32" i="28"/>
  <c r="AD32" i="28"/>
  <c r="Z33" i="28"/>
  <c r="AD33" i="28"/>
  <c r="Z34" i="28"/>
  <c r="AD34" i="28"/>
  <c r="Z35" i="28"/>
  <c r="AD35" i="28"/>
  <c r="AE40" i="28"/>
  <c r="AA40" i="28"/>
  <c r="Z40" i="28"/>
  <c r="AF40" i="28"/>
  <c r="AE44" i="28"/>
  <c r="AA44" i="28"/>
  <c r="Z44" i="28"/>
  <c r="AF44" i="28"/>
  <c r="AE39" i="28"/>
  <c r="AA39" i="28"/>
  <c r="Z39" i="28"/>
  <c r="AF39" i="28"/>
  <c r="AE43" i="28"/>
  <c r="AA43" i="28"/>
  <c r="Z43" i="28"/>
  <c r="AF43" i="28"/>
  <c r="AE47" i="28"/>
  <c r="AA47" i="28"/>
  <c r="Z47" i="28"/>
  <c r="AF47" i="28"/>
  <c r="AB32" i="28"/>
  <c r="AB33" i="28"/>
  <c r="AB34" i="28"/>
  <c r="AB35" i="28"/>
  <c r="AE38" i="28"/>
  <c r="AA38" i="28"/>
  <c r="Z38" i="28"/>
  <c r="AF38" i="28"/>
  <c r="AB39" i="28"/>
  <c r="AC40" i="28"/>
  <c r="AE42" i="28"/>
  <c r="AA42" i="28"/>
  <c r="Z42" i="28"/>
  <c r="AF42" i="28"/>
  <c r="AB43" i="28"/>
  <c r="AC44" i="28"/>
  <c r="AE46" i="28"/>
  <c r="AA46" i="28"/>
  <c r="Z46" i="28"/>
  <c r="AF46" i="28"/>
  <c r="AB47" i="28"/>
  <c r="AC48" i="28"/>
  <c r="AE48" i="28"/>
  <c r="AA48" i="28"/>
  <c r="Z48" i="28"/>
  <c r="AC49" i="28"/>
  <c r="AE49" i="28"/>
  <c r="AA49" i="28"/>
  <c r="Z49" i="28"/>
  <c r="AC50" i="28"/>
  <c r="AE50" i="28"/>
  <c r="AA50" i="28"/>
  <c r="Z50" i="28"/>
  <c r="AC51" i="28"/>
  <c r="AE51" i="28"/>
  <c r="AA51" i="28"/>
  <c r="Z51" i="28"/>
  <c r="AC52" i="28"/>
  <c r="AE52" i="28"/>
  <c r="AA52" i="28"/>
  <c r="Z52" i="28"/>
  <c r="AC53" i="28"/>
  <c r="AE53" i="28"/>
  <c r="AA53" i="28"/>
  <c r="Z53" i="28"/>
  <c r="V33" i="26"/>
  <c r="R33" i="26"/>
  <c r="Q33" i="26"/>
  <c r="P33" i="26"/>
  <c r="O33" i="26"/>
  <c r="N33" i="26"/>
  <c r="M33" i="26"/>
  <c r="L33" i="26"/>
  <c r="L31" i="26"/>
  <c r="M31" i="26"/>
  <c r="N31" i="26"/>
  <c r="O31" i="26"/>
  <c r="P31" i="26"/>
  <c r="Q31" i="26"/>
  <c r="R31" i="26"/>
  <c r="L9" i="26"/>
  <c r="M9" i="26"/>
  <c r="N9" i="26"/>
  <c r="O9" i="26"/>
  <c r="P9" i="26"/>
  <c r="Q9" i="26"/>
  <c r="R9" i="26"/>
  <c r="L11" i="26"/>
  <c r="M11" i="26"/>
  <c r="N11" i="26"/>
  <c r="O11" i="26"/>
  <c r="P11" i="26"/>
  <c r="Q11" i="26"/>
  <c r="R11" i="26"/>
  <c r="L12" i="26"/>
  <c r="M12" i="26"/>
  <c r="N12" i="26"/>
  <c r="O12" i="26"/>
  <c r="P12" i="26"/>
  <c r="Q12" i="26"/>
  <c r="R12" i="26"/>
  <c r="L13" i="26"/>
  <c r="M13" i="26"/>
  <c r="N13" i="26"/>
  <c r="O13" i="26"/>
  <c r="P13" i="26"/>
  <c r="Q13" i="26"/>
  <c r="R13" i="26"/>
  <c r="L14" i="26"/>
  <c r="M14" i="26"/>
  <c r="N14" i="26"/>
  <c r="O14" i="26"/>
  <c r="P14" i="26"/>
  <c r="Q14" i="26"/>
  <c r="R14" i="26"/>
  <c r="L15" i="26"/>
  <c r="M15" i="26"/>
  <c r="N15" i="26"/>
  <c r="O15" i="26"/>
  <c r="P15" i="26"/>
  <c r="Q15" i="26"/>
  <c r="R15" i="26"/>
  <c r="L16" i="26"/>
  <c r="M16" i="26"/>
  <c r="N16" i="26"/>
  <c r="O16" i="26"/>
  <c r="P16" i="26"/>
  <c r="Q16" i="26"/>
  <c r="R16" i="26"/>
  <c r="L17" i="26"/>
  <c r="M17" i="26"/>
  <c r="N17" i="26"/>
  <c r="O17" i="26"/>
  <c r="P17" i="26"/>
  <c r="Q17" i="26"/>
  <c r="R17" i="26"/>
  <c r="L18" i="26"/>
  <c r="M18" i="26"/>
  <c r="N18" i="26"/>
  <c r="O18" i="26"/>
  <c r="P18" i="26"/>
  <c r="Q18" i="26"/>
  <c r="R18" i="26"/>
  <c r="L19" i="26"/>
  <c r="M19" i="26"/>
  <c r="N19" i="26"/>
  <c r="O19" i="26"/>
  <c r="P19" i="26"/>
  <c r="Q19" i="26"/>
  <c r="R19" i="26"/>
  <c r="L20" i="26"/>
  <c r="M20" i="26"/>
  <c r="N20" i="26"/>
  <c r="O20" i="26"/>
  <c r="P20" i="26"/>
  <c r="Q20" i="26"/>
  <c r="R20" i="26"/>
  <c r="L21" i="26"/>
  <c r="M21" i="26"/>
  <c r="N21" i="26"/>
  <c r="O21" i="26"/>
  <c r="P21" i="26"/>
  <c r="Q21" i="26"/>
  <c r="R21" i="26"/>
  <c r="L22" i="26"/>
  <c r="M22" i="26"/>
  <c r="N22" i="26"/>
  <c r="O22" i="26"/>
  <c r="P22" i="26"/>
  <c r="Q22" i="26"/>
  <c r="R22" i="26"/>
  <c r="L23" i="26"/>
  <c r="M23" i="26"/>
  <c r="N23" i="26"/>
  <c r="O23" i="26"/>
  <c r="P23" i="26"/>
  <c r="Q23" i="26"/>
  <c r="R23" i="26"/>
  <c r="L24" i="26"/>
  <c r="M24" i="26"/>
  <c r="N24" i="26"/>
  <c r="O24" i="26"/>
  <c r="P24" i="26"/>
  <c r="Q24" i="26"/>
  <c r="R24" i="26"/>
  <c r="L25" i="26"/>
  <c r="M25" i="26"/>
  <c r="N25" i="26"/>
  <c r="O25" i="26"/>
  <c r="P25" i="26"/>
  <c r="Q25" i="26"/>
  <c r="R25" i="26"/>
  <c r="L26" i="26"/>
  <c r="M26" i="26"/>
  <c r="N26" i="26"/>
  <c r="O26" i="26"/>
  <c r="P26" i="26"/>
  <c r="Q26" i="26"/>
  <c r="R26" i="26"/>
  <c r="L27" i="26"/>
  <c r="M27" i="26"/>
  <c r="N27" i="26"/>
  <c r="O27" i="26"/>
  <c r="P27" i="26"/>
  <c r="Q27" i="26"/>
  <c r="R27" i="26"/>
  <c r="L28" i="26"/>
  <c r="M28" i="26"/>
  <c r="N28" i="26"/>
  <c r="O28" i="26"/>
  <c r="P28" i="26"/>
  <c r="Q28" i="26"/>
  <c r="R28" i="26"/>
  <c r="L29" i="26"/>
  <c r="M29" i="26"/>
  <c r="N29" i="26"/>
  <c r="O29" i="26"/>
  <c r="P29" i="26"/>
  <c r="Q29" i="26"/>
  <c r="R29" i="26"/>
  <c r="L30" i="26"/>
  <c r="M30" i="26"/>
  <c r="N30" i="26"/>
  <c r="O30" i="26"/>
  <c r="P30" i="26"/>
  <c r="Q30" i="26"/>
  <c r="R30" i="26"/>
  <c r="R8" i="26"/>
  <c r="Q8" i="26"/>
  <c r="P8" i="26"/>
  <c r="O8" i="26"/>
  <c r="N8" i="26"/>
  <c r="M8" i="26"/>
  <c r="L8" i="26"/>
  <c r="AL16" i="28" l="1"/>
  <c r="AL28" i="28"/>
  <c r="AL32" i="28"/>
  <c r="AL52" i="28"/>
  <c r="AL20" i="28"/>
  <c r="AL25" i="28"/>
  <c r="AL29" i="28"/>
  <c r="AL18" i="28"/>
  <c r="AL27" i="28"/>
  <c r="AL23" i="28"/>
  <c r="AL26" i="28"/>
  <c r="AL22" i="28"/>
  <c r="AK49" i="26"/>
  <c r="AH49" i="26"/>
  <c r="AG49" i="26"/>
  <c r="X49" i="26"/>
  <c r="W49" i="26"/>
  <c r="V49" i="26"/>
  <c r="U49" i="26"/>
  <c r="AK48" i="26"/>
  <c r="AH48" i="26"/>
  <c r="AG48" i="26"/>
  <c r="AD48" i="26"/>
  <c r="X48" i="26"/>
  <c r="AI48" i="26" s="1"/>
  <c r="W48" i="26"/>
  <c r="V48" i="26"/>
  <c r="U48" i="26"/>
  <c r="AC48" i="26" s="1"/>
  <c r="AK47" i="26"/>
  <c r="AH47" i="26"/>
  <c r="AG47" i="26"/>
  <c r="AD47" i="26"/>
  <c r="AC47" i="26"/>
  <c r="X47" i="26"/>
  <c r="AI47" i="26" s="1"/>
  <c r="W47" i="26"/>
  <c r="V47" i="26"/>
  <c r="U47" i="26"/>
  <c r="AB47" i="26" s="1"/>
  <c r="AK46" i="26"/>
  <c r="AH46" i="26"/>
  <c r="AG46" i="26"/>
  <c r="AD46" i="26"/>
  <c r="AC46" i="26"/>
  <c r="AB46" i="26"/>
  <c r="X46" i="26"/>
  <c r="AI46" i="26" s="1"/>
  <c r="W46" i="26"/>
  <c r="V46" i="26"/>
  <c r="U46" i="26"/>
  <c r="AK45" i="26"/>
  <c r="AH45" i="26"/>
  <c r="AG45" i="26"/>
  <c r="X45" i="26"/>
  <c r="AI45" i="26" s="1"/>
  <c r="W45" i="26"/>
  <c r="V45" i="26"/>
  <c r="U45" i="26"/>
  <c r="AD45" i="26" s="1"/>
  <c r="AK44" i="26"/>
  <c r="AH44" i="26"/>
  <c r="AG44" i="26"/>
  <c r="AD44" i="26"/>
  <c r="X44" i="26"/>
  <c r="AI44" i="26" s="1"/>
  <c r="W44" i="26"/>
  <c r="V44" i="26"/>
  <c r="U44" i="26"/>
  <c r="AC44" i="26" s="1"/>
  <c r="AK43" i="26"/>
  <c r="AH43" i="26"/>
  <c r="AG43" i="26"/>
  <c r="AD43" i="26"/>
  <c r="AC43" i="26"/>
  <c r="X43" i="26"/>
  <c r="AI43" i="26" s="1"/>
  <c r="W43" i="26"/>
  <c r="V43" i="26"/>
  <c r="U43" i="26"/>
  <c r="AB43" i="26" s="1"/>
  <c r="AK42" i="26"/>
  <c r="AH42" i="26"/>
  <c r="AG42" i="26"/>
  <c r="AD42" i="26"/>
  <c r="AC42" i="26"/>
  <c r="AB42" i="26"/>
  <c r="X42" i="26"/>
  <c r="AI42" i="26" s="1"/>
  <c r="W42" i="26"/>
  <c r="V42" i="26"/>
  <c r="U42" i="26"/>
  <c r="AK41" i="26"/>
  <c r="AH41" i="26"/>
  <c r="AG41" i="26"/>
  <c r="X41" i="26"/>
  <c r="AI41" i="26" s="1"/>
  <c r="W41" i="26"/>
  <c r="V41" i="26"/>
  <c r="U41" i="26"/>
  <c r="AD41" i="26" s="1"/>
  <c r="AK40" i="26"/>
  <c r="AH40" i="26"/>
  <c r="AG40" i="26"/>
  <c r="AD40" i="26"/>
  <c r="X40" i="26"/>
  <c r="AI40" i="26" s="1"/>
  <c r="W40" i="26"/>
  <c r="V40" i="26"/>
  <c r="U40" i="26"/>
  <c r="AC40" i="26" s="1"/>
  <c r="AK39" i="26"/>
  <c r="AH39" i="26"/>
  <c r="AG39" i="26"/>
  <c r="AD39" i="26"/>
  <c r="AC39" i="26"/>
  <c r="X39" i="26"/>
  <c r="AI39" i="26" s="1"/>
  <c r="W39" i="26"/>
  <c r="V39" i="26"/>
  <c r="U39" i="26"/>
  <c r="AB39" i="26" s="1"/>
  <c r="AK38" i="26"/>
  <c r="AH38" i="26"/>
  <c r="AG38" i="26"/>
  <c r="AD38" i="26"/>
  <c r="AC38" i="26"/>
  <c r="AB38" i="26"/>
  <c r="X38" i="26"/>
  <c r="AI38" i="26" s="1"/>
  <c r="W38" i="26"/>
  <c r="V38" i="26"/>
  <c r="U38" i="26"/>
  <c r="AK37" i="26"/>
  <c r="AH37" i="26"/>
  <c r="AG37" i="26"/>
  <c r="X37" i="26"/>
  <c r="AI37" i="26" s="1"/>
  <c r="W37" i="26"/>
  <c r="V37" i="26"/>
  <c r="U37" i="26"/>
  <c r="AD37" i="26" s="1"/>
  <c r="AK36" i="26"/>
  <c r="AH36" i="26"/>
  <c r="AG36" i="26"/>
  <c r="AD36" i="26"/>
  <c r="X36" i="26"/>
  <c r="AI36" i="26" s="1"/>
  <c r="W36" i="26"/>
  <c r="V36" i="26"/>
  <c r="U36" i="26"/>
  <c r="AC36" i="26" s="1"/>
  <c r="AK35" i="26"/>
  <c r="AH35" i="26"/>
  <c r="AG35" i="26"/>
  <c r="AD35" i="26"/>
  <c r="AC35" i="26"/>
  <c r="X35" i="26"/>
  <c r="AI35" i="26" s="1"/>
  <c r="W35" i="26"/>
  <c r="V35" i="26"/>
  <c r="U35" i="26"/>
  <c r="AB35" i="26" s="1"/>
  <c r="AK34" i="26"/>
  <c r="AH34" i="26"/>
  <c r="AG34" i="26"/>
  <c r="AD34" i="26"/>
  <c r="AC34" i="26"/>
  <c r="AB34" i="26"/>
  <c r="X34" i="26"/>
  <c r="AI34" i="26" s="1"/>
  <c r="W34" i="26"/>
  <c r="V34" i="26"/>
  <c r="U34" i="26"/>
  <c r="AK33" i="26"/>
  <c r="AH33" i="26"/>
  <c r="AG33" i="26"/>
  <c r="X33" i="26"/>
  <c r="AI33" i="26" s="1"/>
  <c r="W33" i="26"/>
  <c r="U33" i="26"/>
  <c r="AD33" i="26" s="1"/>
  <c r="AK31" i="26"/>
  <c r="AH31" i="26"/>
  <c r="AG31" i="26"/>
  <c r="AF31" i="26"/>
  <c r="AC31" i="26"/>
  <c r="AB31" i="26"/>
  <c r="X31" i="26"/>
  <c r="AJ31" i="26" s="1"/>
  <c r="W31" i="26"/>
  <c r="V31" i="26"/>
  <c r="U31" i="26"/>
  <c r="AD31" i="26" s="1"/>
  <c r="AK30" i="26"/>
  <c r="AH30" i="26"/>
  <c r="AG30" i="26"/>
  <c r="AF30" i="26"/>
  <c r="AC30" i="26"/>
  <c r="AB30" i="26"/>
  <c r="X30" i="26"/>
  <c r="AJ30" i="26" s="1"/>
  <c r="W30" i="26"/>
  <c r="V30" i="26"/>
  <c r="U30" i="26"/>
  <c r="AD30" i="26" s="1"/>
  <c r="AK29" i="26"/>
  <c r="AH29" i="26"/>
  <c r="AG29" i="26"/>
  <c r="AF29" i="26"/>
  <c r="AC29" i="26"/>
  <c r="AB29" i="26"/>
  <c r="X29" i="26"/>
  <c r="AJ29" i="26" s="1"/>
  <c r="W29" i="26"/>
  <c r="V29" i="26"/>
  <c r="U29" i="26"/>
  <c r="AD29" i="26" s="1"/>
  <c r="AK28" i="26"/>
  <c r="AH28" i="26"/>
  <c r="AG28" i="26"/>
  <c r="AF28" i="26"/>
  <c r="AC28" i="26"/>
  <c r="AB28" i="26"/>
  <c r="X28" i="26"/>
  <c r="AJ28" i="26" s="1"/>
  <c r="W28" i="26"/>
  <c r="V28" i="26"/>
  <c r="U28" i="26"/>
  <c r="AD28" i="26" s="1"/>
  <c r="AK27" i="26"/>
  <c r="AH27" i="26"/>
  <c r="AG27" i="26"/>
  <c r="AF27" i="26"/>
  <c r="AC27" i="26"/>
  <c r="AB27" i="26"/>
  <c r="X27" i="26"/>
  <c r="W27" i="26"/>
  <c r="V27" i="26"/>
  <c r="U27" i="26"/>
  <c r="AD27" i="26" s="1"/>
  <c r="AK26" i="26"/>
  <c r="AJ26" i="26"/>
  <c r="AH26" i="26"/>
  <c r="AG26" i="26"/>
  <c r="AF26" i="26"/>
  <c r="AC26" i="26"/>
  <c r="AB26" i="26"/>
  <c r="X26" i="26"/>
  <c r="AI26" i="26" s="1"/>
  <c r="W26" i="26"/>
  <c r="V26" i="26"/>
  <c r="U26" i="26"/>
  <c r="AD26" i="26" s="1"/>
  <c r="AK25" i="26"/>
  <c r="AJ25" i="26"/>
  <c r="AH25" i="26"/>
  <c r="AG25" i="26"/>
  <c r="AF25" i="26"/>
  <c r="AC25" i="26"/>
  <c r="AB25" i="26"/>
  <c r="X25" i="26"/>
  <c r="AI25" i="26" s="1"/>
  <c r="W25" i="26"/>
  <c r="V25" i="26"/>
  <c r="U25" i="26"/>
  <c r="AD25" i="26" s="1"/>
  <c r="AK24" i="26"/>
  <c r="AH24" i="26"/>
  <c r="AG24" i="26"/>
  <c r="AF24" i="26"/>
  <c r="AC24" i="26"/>
  <c r="AB24" i="26"/>
  <c r="X24" i="26"/>
  <c r="AI24" i="26" s="1"/>
  <c r="W24" i="26"/>
  <c r="V24" i="26"/>
  <c r="U24" i="26"/>
  <c r="AD24" i="26" s="1"/>
  <c r="AK23" i="26"/>
  <c r="AH23" i="26"/>
  <c r="AG23" i="26"/>
  <c r="X23" i="26"/>
  <c r="AI23" i="26" s="1"/>
  <c r="W23" i="26"/>
  <c r="V23" i="26"/>
  <c r="U23" i="26"/>
  <c r="AD23" i="26" s="1"/>
  <c r="AK22" i="26"/>
  <c r="AH22" i="26"/>
  <c r="AG22" i="26"/>
  <c r="AD22" i="26"/>
  <c r="AB22" i="26"/>
  <c r="X22" i="26"/>
  <c r="AI22" i="26" s="1"/>
  <c r="W22" i="26"/>
  <c r="V22" i="26"/>
  <c r="U22" i="26"/>
  <c r="AC22" i="26" s="1"/>
  <c r="AK21" i="26"/>
  <c r="AH21" i="26"/>
  <c r="AG21" i="26"/>
  <c r="AC21" i="26"/>
  <c r="X21" i="26"/>
  <c r="AI21" i="26" s="1"/>
  <c r="W21" i="26"/>
  <c r="V21" i="26"/>
  <c r="U21" i="26"/>
  <c r="AK20" i="26"/>
  <c r="AH20" i="26"/>
  <c r="AG20" i="26"/>
  <c r="AD20" i="26"/>
  <c r="AC20" i="26"/>
  <c r="AB20" i="26"/>
  <c r="X20" i="26"/>
  <c r="AI20" i="26" s="1"/>
  <c r="W20" i="26"/>
  <c r="V20" i="26"/>
  <c r="U20" i="26"/>
  <c r="AK19" i="26"/>
  <c r="AH19" i="26"/>
  <c r="AG19" i="26"/>
  <c r="X19" i="26"/>
  <c r="AI19" i="26" s="1"/>
  <c r="W19" i="26"/>
  <c r="V19" i="26"/>
  <c r="U19" i="26"/>
  <c r="AD19" i="26" s="1"/>
  <c r="AK18" i="26"/>
  <c r="AH18" i="26"/>
  <c r="AG18" i="26"/>
  <c r="AD18" i="26"/>
  <c r="AB18" i="26"/>
  <c r="X18" i="26"/>
  <c r="AI18" i="26" s="1"/>
  <c r="W18" i="26"/>
  <c r="V18" i="26"/>
  <c r="U18" i="26"/>
  <c r="AC18" i="26" s="1"/>
  <c r="AK17" i="26"/>
  <c r="AG17" i="26"/>
  <c r="AC17" i="26"/>
  <c r="X17" i="26"/>
  <c r="AI17" i="26" s="1"/>
  <c r="W17" i="26"/>
  <c r="V17" i="26"/>
  <c r="AH17" i="26" s="1"/>
  <c r="U17" i="26"/>
  <c r="AA17" i="26" s="1"/>
  <c r="AK16" i="26"/>
  <c r="AG16" i="26"/>
  <c r="AC16" i="26"/>
  <c r="X16" i="26"/>
  <c r="AJ16" i="26" s="1"/>
  <c r="W16" i="26"/>
  <c r="V16" i="26"/>
  <c r="AH16" i="26" s="1"/>
  <c r="U16" i="26"/>
  <c r="AE16" i="26" s="1"/>
  <c r="AK15" i="26"/>
  <c r="AH15" i="26"/>
  <c r="AG15" i="26"/>
  <c r="AC15" i="26"/>
  <c r="X15" i="26"/>
  <c r="AJ15" i="26" s="1"/>
  <c r="W15" i="26"/>
  <c r="V15" i="26"/>
  <c r="U15" i="26"/>
  <c r="AD15" i="26" s="1"/>
  <c r="AK14" i="26"/>
  <c r="AH14" i="26"/>
  <c r="AG14" i="26"/>
  <c r="AC14" i="26"/>
  <c r="X14" i="26"/>
  <c r="AJ14" i="26" s="1"/>
  <c r="W14" i="26"/>
  <c r="V14" i="26"/>
  <c r="U14" i="26"/>
  <c r="AE14" i="26" s="1"/>
  <c r="AK13" i="26"/>
  <c r="AH13" i="26"/>
  <c r="AG13" i="26"/>
  <c r="AC13" i="26"/>
  <c r="X13" i="26"/>
  <c r="AJ13" i="26" s="1"/>
  <c r="W13" i="26"/>
  <c r="V13" i="26"/>
  <c r="U13" i="26"/>
  <c r="AA13" i="26" s="1"/>
  <c r="AK12" i="26"/>
  <c r="AH12" i="26"/>
  <c r="AG12" i="26"/>
  <c r="AC12" i="26"/>
  <c r="X12" i="26"/>
  <c r="AI12" i="26" s="1"/>
  <c r="W12" i="26"/>
  <c r="V12" i="26"/>
  <c r="U12" i="26"/>
  <c r="AA12" i="26" s="1"/>
  <c r="AK11" i="26"/>
  <c r="AH11" i="26"/>
  <c r="AG11" i="26"/>
  <c r="AC11" i="26"/>
  <c r="X11" i="26"/>
  <c r="AJ11" i="26" s="1"/>
  <c r="W11" i="26"/>
  <c r="V11" i="26"/>
  <c r="U11" i="26"/>
  <c r="AE11" i="26" s="1"/>
  <c r="AK10" i="26"/>
  <c r="AH10" i="26"/>
  <c r="X10" i="26"/>
  <c r="AJ10" i="26" s="1"/>
  <c r="W10" i="26"/>
  <c r="V10" i="26"/>
  <c r="U10" i="26"/>
  <c r="AA10" i="26" s="1"/>
  <c r="AK9" i="26"/>
  <c r="AH9" i="26"/>
  <c r="AG9" i="26"/>
  <c r="AC9" i="26"/>
  <c r="X9" i="26"/>
  <c r="AJ9" i="26" s="1"/>
  <c r="W9" i="26"/>
  <c r="V9" i="26"/>
  <c r="U9" i="26"/>
  <c r="AE9" i="26" s="1"/>
  <c r="AK8" i="26"/>
  <c r="AH8" i="26"/>
  <c r="AG8" i="26"/>
  <c r="AC8" i="26"/>
  <c r="X8" i="26"/>
  <c r="AI8" i="26" s="1"/>
  <c r="W8" i="26"/>
  <c r="V8" i="26"/>
  <c r="U8" i="26"/>
  <c r="AA8" i="26" s="1"/>
  <c r="AK6" i="26"/>
  <c r="AI6" i="26"/>
  <c r="AH6" i="26"/>
  <c r="AG6" i="26"/>
  <c r="X6" i="26"/>
  <c r="AJ6" i="26" s="1"/>
  <c r="W6" i="26"/>
  <c r="V6" i="26"/>
  <c r="U6" i="26"/>
  <c r="AC10" i="26" l="1"/>
  <c r="N10" i="26"/>
  <c r="P10" i="26"/>
  <c r="M10" i="26"/>
  <c r="Q10" i="26"/>
  <c r="R10" i="26"/>
  <c r="O10" i="26"/>
  <c r="L10" i="26"/>
  <c r="AG10" i="26"/>
  <c r="AL6" i="26"/>
  <c r="AD8" i="26"/>
  <c r="AE8" i="26"/>
  <c r="AA9" i="26"/>
  <c r="AI9" i="26"/>
  <c r="AL9" i="26" s="1"/>
  <c r="AE10" i="26"/>
  <c r="AI10" i="26"/>
  <c r="AA11" i="26"/>
  <c r="AI11" i="26"/>
  <c r="AL11" i="26" s="1"/>
  <c r="AE12" i="26"/>
  <c r="AE13" i="26"/>
  <c r="AI13" i="26"/>
  <c r="AL13" i="26" s="1"/>
  <c r="AA14" i="26"/>
  <c r="AI14" i="26"/>
  <c r="AL14" i="26" s="1"/>
  <c r="AA15" i="26"/>
  <c r="AE15" i="26"/>
  <c r="AI15" i="26"/>
  <c r="AL15" i="26" s="1"/>
  <c r="AA16" i="26"/>
  <c r="AI16" i="26"/>
  <c r="AL16" i="26" s="1"/>
  <c r="AE17" i="26"/>
  <c r="AC19" i="26"/>
  <c r="AE21" i="26"/>
  <c r="AA21" i="26"/>
  <c r="AJ24" i="26"/>
  <c r="AL24" i="26" s="1"/>
  <c r="AL26" i="26"/>
  <c r="AB8" i="26"/>
  <c r="AF8" i="26"/>
  <c r="AJ8" i="26"/>
  <c r="AL8" i="26" s="1"/>
  <c r="AB9" i="26"/>
  <c r="AF9" i="26"/>
  <c r="AB10" i="26"/>
  <c r="AF10" i="26"/>
  <c r="AB11" i="26"/>
  <c r="AF11" i="26"/>
  <c r="AB12" i="26"/>
  <c r="AF12" i="26"/>
  <c r="AJ12" i="26"/>
  <c r="AL12" i="26" s="1"/>
  <c r="AB13" i="26"/>
  <c r="AF13" i="26"/>
  <c r="AB14" i="26"/>
  <c r="AF14" i="26"/>
  <c r="AB15" i="26"/>
  <c r="AF15" i="26"/>
  <c r="AB16" i="26"/>
  <c r="AF16" i="26"/>
  <c r="AB17" i="26"/>
  <c r="AF17" i="26"/>
  <c r="AJ17" i="26"/>
  <c r="AL17" i="26" s="1"/>
  <c r="AJ19" i="26"/>
  <c r="AL19" i="26" s="1"/>
  <c r="AE20" i="26"/>
  <c r="AA20" i="26"/>
  <c r="Z20" i="26"/>
  <c r="AF20" i="26"/>
  <c r="AB21" i="26"/>
  <c r="AJ23" i="26"/>
  <c r="AL23" i="26" s="1"/>
  <c r="AL25" i="26"/>
  <c r="AJ18" i="26"/>
  <c r="AL18" i="26" s="1"/>
  <c r="AE19" i="26"/>
  <c r="AA19" i="26"/>
  <c r="Z19" i="26"/>
  <c r="AF19" i="26"/>
  <c r="AJ22" i="26"/>
  <c r="AL22" i="26" s="1"/>
  <c r="AE23" i="26"/>
  <c r="AA23" i="26"/>
  <c r="Z23" i="26"/>
  <c r="AF23" i="26"/>
  <c r="Z8" i="26"/>
  <c r="Z9" i="26"/>
  <c r="AD10" i="26"/>
  <c r="AD11" i="26"/>
  <c r="Z12" i="26"/>
  <c r="AD12" i="26"/>
  <c r="Z13" i="26"/>
  <c r="AD13" i="26"/>
  <c r="Z14" i="26"/>
  <c r="AD14" i="26"/>
  <c r="Z15" i="26"/>
  <c r="Z16" i="26"/>
  <c r="AD16" i="26"/>
  <c r="Z17" i="26"/>
  <c r="AD17" i="26"/>
  <c r="AE18" i="26"/>
  <c r="AA18" i="26"/>
  <c r="Z18" i="26"/>
  <c r="AF18" i="26"/>
  <c r="AB19" i="26"/>
  <c r="AD21" i="26"/>
  <c r="AJ21" i="26"/>
  <c r="AL21" i="26" s="1"/>
  <c r="AE22" i="26"/>
  <c r="AA22" i="26"/>
  <c r="Z22" i="26"/>
  <c r="AF22" i="26"/>
  <c r="AB23" i="26"/>
  <c r="AJ27" i="26"/>
  <c r="AI27" i="26"/>
  <c r="AD9" i="26"/>
  <c r="Z10" i="26"/>
  <c r="Z11" i="26"/>
  <c r="AJ20" i="26"/>
  <c r="AL20" i="26" s="1"/>
  <c r="Z21" i="26"/>
  <c r="AF21" i="26"/>
  <c r="AC23" i="26"/>
  <c r="AA24" i="26"/>
  <c r="AE24" i="26"/>
  <c r="AA25" i="26"/>
  <c r="AE25" i="26"/>
  <c r="AA26" i="26"/>
  <c r="AE26" i="26"/>
  <c r="AA27" i="26"/>
  <c r="AE27" i="26"/>
  <c r="AA28" i="26"/>
  <c r="AE28" i="26"/>
  <c r="AI28" i="26"/>
  <c r="AL28" i="26" s="1"/>
  <c r="AA29" i="26"/>
  <c r="AE29" i="26"/>
  <c r="AI29" i="26"/>
  <c r="AL29" i="26" s="1"/>
  <c r="AA30" i="26"/>
  <c r="AE30" i="26"/>
  <c r="AI30" i="26"/>
  <c r="AL30" i="26" s="1"/>
  <c r="AA31" i="26"/>
  <c r="AE31" i="26"/>
  <c r="AI31" i="26"/>
  <c r="AL31" i="26" s="1"/>
  <c r="AJ33" i="26"/>
  <c r="AL33" i="26" s="1"/>
  <c r="AE34" i="26"/>
  <c r="AA34" i="26"/>
  <c r="Z34" i="26"/>
  <c r="AF34" i="26"/>
  <c r="AJ37" i="26"/>
  <c r="AL37" i="26" s="1"/>
  <c r="AE38" i="26"/>
  <c r="AA38" i="26"/>
  <c r="Z38" i="26"/>
  <c r="AF38" i="26"/>
  <c r="AJ41" i="26"/>
  <c r="AL41" i="26" s="1"/>
  <c r="AE42" i="26"/>
  <c r="AA42" i="26"/>
  <c r="Z42" i="26"/>
  <c r="AF42" i="26"/>
  <c r="AJ45" i="26"/>
  <c r="AL45" i="26" s="1"/>
  <c r="AE46" i="26"/>
  <c r="AA46" i="26"/>
  <c r="Z46" i="26"/>
  <c r="AF46" i="26"/>
  <c r="AJ49" i="26"/>
  <c r="AI49" i="26"/>
  <c r="AE33" i="26"/>
  <c r="AA33" i="26"/>
  <c r="Z33" i="26"/>
  <c r="AF33" i="26"/>
  <c r="AJ36" i="26"/>
  <c r="AL36" i="26" s="1"/>
  <c r="AE37" i="26"/>
  <c r="AA37" i="26"/>
  <c r="Z37" i="26"/>
  <c r="AF37" i="26"/>
  <c r="AJ40" i="26"/>
  <c r="AL40" i="26" s="1"/>
  <c r="AE41" i="26"/>
  <c r="AA41" i="26"/>
  <c r="Z41" i="26"/>
  <c r="AF41" i="26"/>
  <c r="AJ44" i="26"/>
  <c r="AL44" i="26" s="1"/>
  <c r="AE45" i="26"/>
  <c r="AA45" i="26"/>
  <c r="Z45" i="26"/>
  <c r="AF45" i="26"/>
  <c r="AJ48" i="26"/>
  <c r="AL48" i="26" s="1"/>
  <c r="AF49" i="26"/>
  <c r="AB49" i="26"/>
  <c r="AE49" i="26"/>
  <c r="AA49" i="26"/>
  <c r="Z49" i="26"/>
  <c r="AB33" i="26"/>
  <c r="AJ35" i="26"/>
  <c r="AL35" i="26" s="1"/>
  <c r="AE36" i="26"/>
  <c r="AA36" i="26"/>
  <c r="Z36" i="26"/>
  <c r="AF36" i="26"/>
  <c r="AB37" i="26"/>
  <c r="AJ39" i="26"/>
  <c r="AL39" i="26" s="1"/>
  <c r="AE40" i="26"/>
  <c r="AA40" i="26"/>
  <c r="Z40" i="26"/>
  <c r="AF40" i="26"/>
  <c r="AB41" i="26"/>
  <c r="AJ43" i="26"/>
  <c r="AL43" i="26" s="1"/>
  <c r="AE44" i="26"/>
  <c r="AA44" i="26"/>
  <c r="Z44" i="26"/>
  <c r="AF44" i="26"/>
  <c r="AB45" i="26"/>
  <c r="AJ47" i="26"/>
  <c r="AL47" i="26" s="1"/>
  <c r="AE48" i="26"/>
  <c r="AA48" i="26"/>
  <c r="Z48" i="26"/>
  <c r="AF48" i="26"/>
  <c r="AC49" i="26"/>
  <c r="Z24" i="26"/>
  <c r="Z25" i="26"/>
  <c r="Z26" i="26"/>
  <c r="Z27" i="26"/>
  <c r="Z28" i="26"/>
  <c r="Z29" i="26"/>
  <c r="Z30" i="26"/>
  <c r="Z31" i="26"/>
  <c r="AC33" i="26"/>
  <c r="AJ34" i="26"/>
  <c r="AL34" i="26" s="1"/>
  <c r="AE35" i="26"/>
  <c r="AA35" i="26"/>
  <c r="Z35" i="26"/>
  <c r="AF35" i="26"/>
  <c r="AB36" i="26"/>
  <c r="AC37" i="26"/>
  <c r="AJ38" i="26"/>
  <c r="AL38" i="26" s="1"/>
  <c r="AE39" i="26"/>
  <c r="AA39" i="26"/>
  <c r="Z39" i="26"/>
  <c r="AF39" i="26"/>
  <c r="AB40" i="26"/>
  <c r="AC41" i="26"/>
  <c r="AJ42" i="26"/>
  <c r="AL42" i="26" s="1"/>
  <c r="AE43" i="26"/>
  <c r="AA43" i="26"/>
  <c r="Z43" i="26"/>
  <c r="AF43" i="26"/>
  <c r="AB44" i="26"/>
  <c r="AC45" i="26"/>
  <c r="AJ46" i="26"/>
  <c r="AL46" i="26" s="1"/>
  <c r="AE47" i="26"/>
  <c r="AA47" i="26"/>
  <c r="Z47" i="26"/>
  <c r="AF47" i="26"/>
  <c r="AB48" i="26"/>
  <c r="AD49" i="26"/>
  <c r="AJ43" i="25"/>
  <c r="AJ18" i="25"/>
  <c r="AL56" i="25"/>
  <c r="X56" i="25"/>
  <c r="AJ56" i="25" s="1"/>
  <c r="W56" i="25"/>
  <c r="AH56" i="25" s="1"/>
  <c r="V56" i="25"/>
  <c r="U56" i="25"/>
  <c r="AD56" i="25" s="1"/>
  <c r="AL55" i="25"/>
  <c r="X55" i="25"/>
  <c r="AJ55" i="25" s="1"/>
  <c r="W55" i="25"/>
  <c r="AH55" i="25" s="1"/>
  <c r="V55" i="25"/>
  <c r="U55" i="25"/>
  <c r="AD55" i="25" s="1"/>
  <c r="AL54" i="25"/>
  <c r="X54" i="25"/>
  <c r="AJ54" i="25" s="1"/>
  <c r="W54" i="25"/>
  <c r="AH54" i="25" s="1"/>
  <c r="V54" i="25"/>
  <c r="U54" i="25"/>
  <c r="AD54" i="25" s="1"/>
  <c r="AL53" i="25"/>
  <c r="X53" i="25"/>
  <c r="AJ53" i="25" s="1"/>
  <c r="W53" i="25"/>
  <c r="AH53" i="25" s="1"/>
  <c r="V53" i="25"/>
  <c r="U53" i="25"/>
  <c r="AD53" i="25" s="1"/>
  <c r="AL52" i="25"/>
  <c r="X52" i="25"/>
  <c r="AJ52" i="25" s="1"/>
  <c r="W52" i="25"/>
  <c r="AH52" i="25" s="1"/>
  <c r="V52" i="25"/>
  <c r="U52" i="25"/>
  <c r="AD52" i="25" s="1"/>
  <c r="AL51" i="25"/>
  <c r="X51" i="25"/>
  <c r="AJ51" i="25" s="1"/>
  <c r="W51" i="25"/>
  <c r="AH51" i="25" s="1"/>
  <c r="V51" i="25"/>
  <c r="U51" i="25"/>
  <c r="AD51" i="25" s="1"/>
  <c r="AL50" i="25"/>
  <c r="X50" i="25"/>
  <c r="AJ50" i="25" s="1"/>
  <c r="W50" i="25"/>
  <c r="AH50" i="25" s="1"/>
  <c r="V50" i="25"/>
  <c r="U50" i="25"/>
  <c r="AD50" i="25" s="1"/>
  <c r="AL49" i="25"/>
  <c r="X49" i="25"/>
  <c r="AJ49" i="25" s="1"/>
  <c r="W49" i="25"/>
  <c r="AH49" i="25" s="1"/>
  <c r="V49" i="25"/>
  <c r="U49" i="25"/>
  <c r="AD49" i="25" s="1"/>
  <c r="AL48" i="25"/>
  <c r="X48" i="25"/>
  <c r="AJ48" i="25" s="1"/>
  <c r="W48" i="25"/>
  <c r="AH48" i="25" s="1"/>
  <c r="V48" i="25"/>
  <c r="U48" i="25"/>
  <c r="AD48" i="25" s="1"/>
  <c r="AL47" i="25"/>
  <c r="X47" i="25"/>
  <c r="AJ47" i="25" s="1"/>
  <c r="W47" i="25"/>
  <c r="AH47" i="25" s="1"/>
  <c r="V47" i="25"/>
  <c r="U47" i="25"/>
  <c r="AD47" i="25" s="1"/>
  <c r="AL46" i="25"/>
  <c r="X46" i="25"/>
  <c r="AJ46" i="25" s="1"/>
  <c r="W46" i="25"/>
  <c r="AH46" i="25" s="1"/>
  <c r="V46" i="25"/>
  <c r="U46" i="25"/>
  <c r="AD46" i="25" s="1"/>
  <c r="AL45" i="25"/>
  <c r="X45" i="25"/>
  <c r="AJ45" i="25" s="1"/>
  <c r="W45" i="25"/>
  <c r="AH45" i="25" s="1"/>
  <c r="V45" i="25"/>
  <c r="U45" i="25"/>
  <c r="AD45" i="25" s="1"/>
  <c r="AL44" i="25"/>
  <c r="X44" i="25"/>
  <c r="AJ44" i="25" s="1"/>
  <c r="W44" i="25"/>
  <c r="AH44" i="25" s="1"/>
  <c r="V44" i="25"/>
  <c r="U44" i="25"/>
  <c r="AD44" i="25" s="1"/>
  <c r="AL43" i="25"/>
  <c r="X43" i="25"/>
  <c r="AI43" i="25" s="1"/>
  <c r="W43" i="25"/>
  <c r="AH43" i="25" s="1"/>
  <c r="V43" i="25"/>
  <c r="U43" i="25"/>
  <c r="AD43" i="25" s="1"/>
  <c r="AL42" i="25"/>
  <c r="X42" i="25"/>
  <c r="AJ42" i="25" s="1"/>
  <c r="W42" i="25"/>
  <c r="AH42" i="25" s="1"/>
  <c r="V42" i="25"/>
  <c r="U42" i="25"/>
  <c r="AD42" i="25" s="1"/>
  <c r="AL41" i="25"/>
  <c r="X41" i="25"/>
  <c r="AJ41" i="25" s="1"/>
  <c r="W41" i="25"/>
  <c r="AH41" i="25" s="1"/>
  <c r="V41" i="25"/>
  <c r="AK41" i="25" s="1"/>
  <c r="U41" i="25"/>
  <c r="AL40" i="25"/>
  <c r="X40" i="25"/>
  <c r="AJ40" i="25" s="1"/>
  <c r="W40" i="25"/>
  <c r="AH40" i="25" s="1"/>
  <c r="V40" i="25"/>
  <c r="AK40" i="25" s="1"/>
  <c r="U40" i="25"/>
  <c r="AD40" i="25" s="1"/>
  <c r="AL38" i="25"/>
  <c r="X38" i="25"/>
  <c r="AJ38" i="25" s="1"/>
  <c r="W38" i="25"/>
  <c r="AH38" i="25" s="1"/>
  <c r="V38" i="25"/>
  <c r="AK38" i="25" s="1"/>
  <c r="U38" i="25"/>
  <c r="AL37" i="25"/>
  <c r="X37" i="25"/>
  <c r="AJ37" i="25" s="1"/>
  <c r="W37" i="25"/>
  <c r="AH37" i="25" s="1"/>
  <c r="V37" i="25"/>
  <c r="AK37" i="25" s="1"/>
  <c r="U37" i="25"/>
  <c r="AD37" i="25" s="1"/>
  <c r="AL36" i="25"/>
  <c r="X36" i="25"/>
  <c r="AJ36" i="25" s="1"/>
  <c r="W36" i="25"/>
  <c r="AH36" i="25" s="1"/>
  <c r="V36" i="25"/>
  <c r="AK36" i="25" s="1"/>
  <c r="U36" i="25"/>
  <c r="AL35" i="25"/>
  <c r="X35" i="25"/>
  <c r="AJ35" i="25" s="1"/>
  <c r="W35" i="25"/>
  <c r="AH35" i="25" s="1"/>
  <c r="V35" i="25"/>
  <c r="AK35" i="25" s="1"/>
  <c r="U35" i="25"/>
  <c r="AD35" i="25" s="1"/>
  <c r="AL34" i="25"/>
  <c r="X34" i="25"/>
  <c r="AJ34" i="25" s="1"/>
  <c r="W34" i="25"/>
  <c r="AH34" i="25" s="1"/>
  <c r="V34" i="25"/>
  <c r="AK34" i="25" s="1"/>
  <c r="U34" i="25"/>
  <c r="AD34" i="25" s="1"/>
  <c r="AL33" i="25"/>
  <c r="X33" i="25"/>
  <c r="AJ33" i="25" s="1"/>
  <c r="W33" i="25"/>
  <c r="AH33" i="25" s="1"/>
  <c r="V33" i="25"/>
  <c r="AK33" i="25" s="1"/>
  <c r="U33" i="25"/>
  <c r="AL32" i="25"/>
  <c r="AH32" i="25"/>
  <c r="X32" i="25"/>
  <c r="AJ32" i="25" s="1"/>
  <c r="W32" i="25"/>
  <c r="V32" i="25"/>
  <c r="AK32" i="25" s="1"/>
  <c r="U32" i="25"/>
  <c r="AL31" i="25"/>
  <c r="X31" i="25"/>
  <c r="AJ31" i="25" s="1"/>
  <c r="W31" i="25"/>
  <c r="AH31" i="25" s="1"/>
  <c r="V31" i="25"/>
  <c r="AK31" i="25" s="1"/>
  <c r="U31" i="25"/>
  <c r="AD31" i="25" s="1"/>
  <c r="AL30" i="25"/>
  <c r="X30" i="25"/>
  <c r="AJ30" i="25" s="1"/>
  <c r="W30" i="25"/>
  <c r="AH30" i="25" s="1"/>
  <c r="V30" i="25"/>
  <c r="AK30" i="25" s="1"/>
  <c r="U30" i="25"/>
  <c r="AD30" i="25" s="1"/>
  <c r="AL29" i="25"/>
  <c r="X29" i="25"/>
  <c r="AJ29" i="25" s="1"/>
  <c r="W29" i="25"/>
  <c r="AH29" i="25" s="1"/>
  <c r="V29" i="25"/>
  <c r="AK29" i="25" s="1"/>
  <c r="U29" i="25"/>
  <c r="AD29" i="25" s="1"/>
  <c r="AL28" i="25"/>
  <c r="X28" i="25"/>
  <c r="AJ28" i="25" s="1"/>
  <c r="W28" i="25"/>
  <c r="AH28" i="25" s="1"/>
  <c r="V28" i="25"/>
  <c r="U28" i="25"/>
  <c r="AF28" i="25" s="1"/>
  <c r="AL27" i="25"/>
  <c r="X27" i="25"/>
  <c r="AJ27" i="25" s="1"/>
  <c r="W27" i="25"/>
  <c r="AH27" i="25" s="1"/>
  <c r="V27" i="25"/>
  <c r="AK27" i="25" s="1"/>
  <c r="U27" i="25"/>
  <c r="AD27" i="25" s="1"/>
  <c r="AL26" i="25"/>
  <c r="X26" i="25"/>
  <c r="AJ26" i="25" s="1"/>
  <c r="W26" i="25"/>
  <c r="AH26" i="25" s="1"/>
  <c r="V26" i="25"/>
  <c r="AK26" i="25" s="1"/>
  <c r="U26" i="25"/>
  <c r="AD26" i="25" s="1"/>
  <c r="AL25" i="25"/>
  <c r="AJ25" i="25"/>
  <c r="X25" i="25"/>
  <c r="W25" i="25"/>
  <c r="AH25" i="25" s="1"/>
  <c r="V25" i="25"/>
  <c r="AK25" i="25" s="1"/>
  <c r="U25" i="25"/>
  <c r="AD25" i="25" s="1"/>
  <c r="AL23" i="25"/>
  <c r="X23" i="25"/>
  <c r="AJ23" i="25" s="1"/>
  <c r="W23" i="25"/>
  <c r="AH23" i="25" s="1"/>
  <c r="V23" i="25"/>
  <c r="AK23" i="25" s="1"/>
  <c r="U23" i="25"/>
  <c r="AD23" i="25" s="1"/>
  <c r="AL22" i="25"/>
  <c r="X22" i="25"/>
  <c r="AJ22" i="25" s="1"/>
  <c r="W22" i="25"/>
  <c r="AH22" i="25" s="1"/>
  <c r="V22" i="25"/>
  <c r="AK22" i="25" s="1"/>
  <c r="U22" i="25"/>
  <c r="AD22" i="25" s="1"/>
  <c r="AL21" i="25"/>
  <c r="X21" i="25"/>
  <c r="AJ21" i="25" s="1"/>
  <c r="W21" i="25"/>
  <c r="AH21" i="25" s="1"/>
  <c r="V21" i="25"/>
  <c r="AK21" i="25" s="1"/>
  <c r="U21" i="25"/>
  <c r="AD21" i="25" s="1"/>
  <c r="AL20" i="25"/>
  <c r="X20" i="25"/>
  <c r="AJ20" i="25" s="1"/>
  <c r="W20" i="25"/>
  <c r="AH20" i="25" s="1"/>
  <c r="V20" i="25"/>
  <c r="AK20" i="25" s="1"/>
  <c r="U20" i="25"/>
  <c r="AD20" i="25" s="1"/>
  <c r="AL19" i="25"/>
  <c r="X19" i="25"/>
  <c r="AJ19" i="25" s="1"/>
  <c r="W19" i="25"/>
  <c r="AH19" i="25" s="1"/>
  <c r="V19" i="25"/>
  <c r="AK19" i="25" s="1"/>
  <c r="U19" i="25"/>
  <c r="AD19" i="25" s="1"/>
  <c r="AL18" i="25"/>
  <c r="X18" i="25"/>
  <c r="W18" i="25"/>
  <c r="AH18" i="25" s="1"/>
  <c r="V18" i="25"/>
  <c r="AK18" i="25" s="1"/>
  <c r="U18" i="25"/>
  <c r="AD18" i="25" s="1"/>
  <c r="AL17" i="25"/>
  <c r="X17" i="25"/>
  <c r="AJ17" i="25" s="1"/>
  <c r="W17" i="25"/>
  <c r="AH17" i="25" s="1"/>
  <c r="V17" i="25"/>
  <c r="AK17" i="25" s="1"/>
  <c r="U17" i="25"/>
  <c r="AD17" i="25" s="1"/>
  <c r="AL16" i="25"/>
  <c r="X16" i="25"/>
  <c r="AJ16" i="25" s="1"/>
  <c r="W16" i="25"/>
  <c r="AH16" i="25" s="1"/>
  <c r="V16" i="25"/>
  <c r="AK16" i="25" s="1"/>
  <c r="U16" i="25"/>
  <c r="AD16" i="25" s="1"/>
  <c r="X15" i="25"/>
  <c r="AJ15" i="25" s="1"/>
  <c r="W15" i="25"/>
  <c r="AH15" i="25" s="1"/>
  <c r="V15" i="25"/>
  <c r="AK15" i="25" s="1"/>
  <c r="U15" i="25"/>
  <c r="AD15" i="25" s="1"/>
  <c r="X13" i="25"/>
  <c r="AJ13" i="25" s="1"/>
  <c r="W13" i="25"/>
  <c r="AH13" i="25" s="1"/>
  <c r="V13" i="25"/>
  <c r="AK13" i="25" s="1"/>
  <c r="U13" i="25"/>
  <c r="AD13" i="25" s="1"/>
  <c r="AL11" i="25"/>
  <c r="X11" i="25"/>
  <c r="AJ11" i="25" s="1"/>
  <c r="W11" i="25"/>
  <c r="AH11" i="25" s="1"/>
  <c r="V11" i="25"/>
  <c r="AK11" i="25" s="1"/>
  <c r="U11" i="25"/>
  <c r="AD11" i="25" s="1"/>
  <c r="AL10" i="25"/>
  <c r="X10" i="25"/>
  <c r="AJ10" i="25" s="1"/>
  <c r="W10" i="25"/>
  <c r="AH10" i="25" s="1"/>
  <c r="V10" i="25"/>
  <c r="AK10" i="25" s="1"/>
  <c r="U10" i="25"/>
  <c r="X9" i="25"/>
  <c r="AJ9" i="25" s="1"/>
  <c r="W9" i="25"/>
  <c r="AH9" i="25" s="1"/>
  <c r="V9" i="25"/>
  <c r="AK9" i="25" s="1"/>
  <c r="U9" i="25"/>
  <c r="AA9" i="25" s="1"/>
  <c r="X8" i="25"/>
  <c r="AJ8" i="25" s="1"/>
  <c r="W8" i="25"/>
  <c r="AH8" i="25" s="1"/>
  <c r="V8" i="25"/>
  <c r="AK8" i="25" s="1"/>
  <c r="U8" i="25"/>
  <c r="AD8" i="25" s="1"/>
  <c r="AL6" i="25"/>
  <c r="AG6" i="25"/>
  <c r="X6" i="25"/>
  <c r="AK6" i="25" s="1"/>
  <c r="W6" i="25"/>
  <c r="AH6" i="25" s="1"/>
  <c r="V6" i="25"/>
  <c r="U6" i="25"/>
  <c r="AL10" i="26" l="1"/>
  <c r="AL27" i="26"/>
  <c r="AL49" i="26"/>
  <c r="AI42" i="25"/>
  <c r="AG38" i="25"/>
  <c r="AM38" i="25" s="1"/>
  <c r="AE46" i="25"/>
  <c r="AC9" i="25"/>
  <c r="AC8" i="25"/>
  <c r="AE15" i="25"/>
  <c r="AE17" i="25"/>
  <c r="AE26" i="25"/>
  <c r="AG33" i="25"/>
  <c r="AM33" i="25" s="1"/>
  <c r="AG19" i="25"/>
  <c r="AE48" i="25"/>
  <c r="AE11" i="25"/>
  <c r="AE19" i="25"/>
  <c r="AE28" i="25"/>
  <c r="AE50" i="25"/>
  <c r="AI18" i="25"/>
  <c r="AA25" i="25"/>
  <c r="AG29" i="25"/>
  <c r="AM29" i="25" s="1"/>
  <c r="P29" i="25" s="1"/>
  <c r="AG31" i="25"/>
  <c r="AM31" i="25" s="1"/>
  <c r="P31" i="25" s="1"/>
  <c r="AG40" i="25"/>
  <c r="AM40" i="25" s="1"/>
  <c r="P40" i="25" s="1"/>
  <c r="AA47" i="25"/>
  <c r="AA51" i="25"/>
  <c r="AA52" i="25"/>
  <c r="AA54" i="25"/>
  <c r="AA55" i="25"/>
  <c r="AA56" i="25"/>
  <c r="AJ6" i="25"/>
  <c r="AD9" i="25"/>
  <c r="AC13" i="25"/>
  <c r="AG15" i="25"/>
  <c r="AM15" i="25" s="1"/>
  <c r="P15" i="25" s="1"/>
  <c r="I10" i="79" s="1"/>
  <c r="AC16" i="25"/>
  <c r="AC18" i="25"/>
  <c r="AE23" i="25"/>
  <c r="AC25" i="25"/>
  <c r="AC27" i="25"/>
  <c r="AG36" i="25"/>
  <c r="AM36" i="25" s="1"/>
  <c r="AG37" i="25"/>
  <c r="AM37" i="25" s="1"/>
  <c r="P37" i="25" s="1"/>
  <c r="AE47" i="25"/>
  <c r="AA48" i="25"/>
  <c r="AE51" i="25"/>
  <c r="AE52" i="25"/>
  <c r="AE53" i="25"/>
  <c r="AE54" i="25"/>
  <c r="AE55" i="25"/>
  <c r="AE56" i="25"/>
  <c r="AA15" i="25"/>
  <c r="AE16" i="25"/>
  <c r="AA17" i="25"/>
  <c r="AE18" i="25"/>
  <c r="AA19" i="25"/>
  <c r="AE25" i="25"/>
  <c r="AA26" i="25"/>
  <c r="AE27" i="25"/>
  <c r="AA28" i="25"/>
  <c r="AG34" i="25"/>
  <c r="AM34" i="25" s="1"/>
  <c r="P34" i="25" s="1"/>
  <c r="AG35" i="25"/>
  <c r="AM35" i="25" s="1"/>
  <c r="P35" i="25" s="1"/>
  <c r="AA42" i="25"/>
  <c r="AA43" i="25"/>
  <c r="AA44" i="25"/>
  <c r="AA45" i="25"/>
  <c r="AA49" i="25"/>
  <c r="AI19" i="25"/>
  <c r="AM19" i="25" s="1"/>
  <c r="AA13" i="25"/>
  <c r="AA16" i="25"/>
  <c r="AA18" i="25"/>
  <c r="AA27" i="25"/>
  <c r="AG30" i="25"/>
  <c r="AM30" i="25" s="1"/>
  <c r="P30" i="25" s="1"/>
  <c r="AA53" i="25"/>
  <c r="AA11" i="25"/>
  <c r="AE13" i="25"/>
  <c r="AA8" i="25"/>
  <c r="AC11" i="25"/>
  <c r="AG13" i="25"/>
  <c r="AM13" i="25" s="1"/>
  <c r="P13" i="25" s="1"/>
  <c r="H6" i="106" s="1"/>
  <c r="H10" i="106" s="1"/>
  <c r="AC15" i="25"/>
  <c r="AC17" i="25"/>
  <c r="AG18" i="25"/>
  <c r="AC19" i="25"/>
  <c r="AC26" i="25"/>
  <c r="AG27" i="25"/>
  <c r="AC28" i="25"/>
  <c r="AG32" i="25"/>
  <c r="AM32" i="25" s="1"/>
  <c r="AG41" i="25"/>
  <c r="AM41" i="25" s="1"/>
  <c r="AE42" i="25"/>
  <c r="AE43" i="25"/>
  <c r="AE44" i="25"/>
  <c r="AE45" i="25"/>
  <c r="AA46" i="25"/>
  <c r="AE49" i="25"/>
  <c r="AA50" i="25"/>
  <c r="AG23" i="25"/>
  <c r="AM23" i="25" s="1"/>
  <c r="AA23" i="25"/>
  <c r="AC23" i="25"/>
  <c r="AG22" i="25"/>
  <c r="AM22" i="25" s="1"/>
  <c r="P22" i="25" s="1"/>
  <c r="I13" i="75" s="1"/>
  <c r="AC22" i="25"/>
  <c r="AE22" i="25"/>
  <c r="AA22" i="25"/>
  <c r="AA21" i="25"/>
  <c r="AC21" i="25"/>
  <c r="AE21" i="25"/>
  <c r="AC20" i="25"/>
  <c r="AA20" i="25"/>
  <c r="AE20" i="25"/>
  <c r="AM6" i="25"/>
  <c r="AF10" i="25"/>
  <c r="AB10" i="25"/>
  <c r="AE10" i="25"/>
  <c r="AM27" i="25"/>
  <c r="P27" i="25" s="1"/>
  <c r="AF32" i="25"/>
  <c r="AB32" i="25"/>
  <c r="AE32" i="25"/>
  <c r="AA32" i="25"/>
  <c r="AD32" i="25"/>
  <c r="AC32" i="25"/>
  <c r="Z32" i="25"/>
  <c r="AC33" i="25"/>
  <c r="AF33" i="25"/>
  <c r="AB33" i="25"/>
  <c r="AE33" i="25"/>
  <c r="AA33" i="25"/>
  <c r="AD33" i="25"/>
  <c r="Z33" i="25"/>
  <c r="AF9" i="25"/>
  <c r="AB9" i="25"/>
  <c r="Z9" i="25"/>
  <c r="AE9" i="25"/>
  <c r="AA10" i="25"/>
  <c r="AG10" i="25"/>
  <c r="AM10" i="25" s="1"/>
  <c r="AG11" i="25"/>
  <c r="AM11" i="25" s="1"/>
  <c r="P11" i="25" s="1"/>
  <c r="AG17" i="25"/>
  <c r="AM17" i="25" s="1"/>
  <c r="P17" i="25" s="1"/>
  <c r="AG21" i="25"/>
  <c r="AM21" i="25" s="1"/>
  <c r="P21" i="25" s="1"/>
  <c r="I22" i="80" s="1"/>
  <c r="AG26" i="25"/>
  <c r="AM26" i="25" s="1"/>
  <c r="P26" i="25" s="1"/>
  <c r="AK28" i="25"/>
  <c r="AG28" i="25"/>
  <c r="AF31" i="25"/>
  <c r="AB31" i="25"/>
  <c r="AE31" i="25"/>
  <c r="AA31" i="25"/>
  <c r="AC31" i="25"/>
  <c r="Z31" i="25"/>
  <c r="AC36" i="25"/>
  <c r="AF36" i="25"/>
  <c r="AB36" i="25"/>
  <c r="AE36" i="25"/>
  <c r="AA36" i="25"/>
  <c r="AD36" i="25"/>
  <c r="Z36" i="25"/>
  <c r="Z10" i="25"/>
  <c r="AF8" i="25"/>
  <c r="AB8" i="25"/>
  <c r="Z8" i="25"/>
  <c r="AE8" i="25"/>
  <c r="AG9" i="25"/>
  <c r="AM9" i="25" s="1"/>
  <c r="AC10" i="25"/>
  <c r="AG16" i="25"/>
  <c r="AM16" i="25" s="1"/>
  <c r="P16" i="25" s="1"/>
  <c r="AG20" i="25"/>
  <c r="AM20" i="25" s="1"/>
  <c r="AG25" i="25"/>
  <c r="AM25" i="25" s="1"/>
  <c r="P25" i="25" s="1"/>
  <c r="AF30" i="25"/>
  <c r="AB30" i="25"/>
  <c r="AE30" i="25"/>
  <c r="AA30" i="25"/>
  <c r="AC30" i="25"/>
  <c r="Z30" i="25"/>
  <c r="AC41" i="25"/>
  <c r="AF41" i="25"/>
  <c r="AB41" i="25"/>
  <c r="AE41" i="25"/>
  <c r="AA41" i="25"/>
  <c r="AD41" i="25"/>
  <c r="Z41" i="25"/>
  <c r="AG8" i="25"/>
  <c r="AD10" i="25"/>
  <c r="AF29" i="25"/>
  <c r="AB29" i="25"/>
  <c r="AE29" i="25"/>
  <c r="AA29" i="25"/>
  <c r="AC29" i="25"/>
  <c r="Z29" i="25"/>
  <c r="AB11" i="25"/>
  <c r="AF11" i="25"/>
  <c r="AB13" i="25"/>
  <c r="AF13" i="25"/>
  <c r="AB15" i="25"/>
  <c r="AF15" i="25"/>
  <c r="AB16" i="25"/>
  <c r="AF16" i="25"/>
  <c r="AB17" i="25"/>
  <c r="AF17" i="25"/>
  <c r="AB18" i="25"/>
  <c r="AF18" i="25"/>
  <c r="AB19" i="25"/>
  <c r="AF19" i="25"/>
  <c r="AB20" i="25"/>
  <c r="AF20" i="25"/>
  <c r="AB21" i="25"/>
  <c r="AF21" i="25"/>
  <c r="AB22" i="25"/>
  <c r="AF22" i="25"/>
  <c r="AB23" i="25"/>
  <c r="AF23" i="25"/>
  <c r="AB25" i="25"/>
  <c r="AF25" i="25"/>
  <c r="AB26" i="25"/>
  <c r="AF26" i="25"/>
  <c r="AB27" i="25"/>
  <c r="AF27" i="25"/>
  <c r="AB28" i="25"/>
  <c r="AC35" i="25"/>
  <c r="AF35" i="25"/>
  <c r="AB35" i="25"/>
  <c r="AE35" i="25"/>
  <c r="AA35" i="25"/>
  <c r="Z35" i="25"/>
  <c r="AC40" i="25"/>
  <c r="AF40" i="25"/>
  <c r="AB40" i="25"/>
  <c r="AE40" i="25"/>
  <c r="AA40" i="25"/>
  <c r="Z40" i="25"/>
  <c r="AG48" i="25"/>
  <c r="AK48" i="25"/>
  <c r="AC38" i="25"/>
  <c r="AF38" i="25"/>
  <c r="AB38" i="25"/>
  <c r="AE38" i="25"/>
  <c r="AA38" i="25"/>
  <c r="Z38" i="25"/>
  <c r="Z11" i="25"/>
  <c r="Z13" i="25"/>
  <c r="Z15" i="25"/>
  <c r="Z16" i="25"/>
  <c r="Z17" i="25"/>
  <c r="Z18" i="25"/>
  <c r="Z19" i="25"/>
  <c r="Z20" i="25"/>
  <c r="Z21" i="25"/>
  <c r="Z22" i="25"/>
  <c r="Z23" i="25"/>
  <c r="Z25" i="25"/>
  <c r="Z26" i="25"/>
  <c r="Z27" i="25"/>
  <c r="Z28" i="25"/>
  <c r="AD28" i="25"/>
  <c r="AC34" i="25"/>
  <c r="AF34" i="25"/>
  <c r="AB34" i="25"/>
  <c r="N34" i="25" s="1"/>
  <c r="AE34" i="25"/>
  <c r="Q34" i="25" s="1"/>
  <c r="AA34" i="25"/>
  <c r="Z34" i="25"/>
  <c r="AC37" i="25"/>
  <c r="AF37" i="25"/>
  <c r="AB37" i="25"/>
  <c r="AE37" i="25"/>
  <c r="AA37" i="25"/>
  <c r="Z37" i="25"/>
  <c r="AD38" i="25"/>
  <c r="AG43" i="25"/>
  <c r="AK43" i="25"/>
  <c r="AG44" i="25"/>
  <c r="AK44" i="25"/>
  <c r="AG47" i="25"/>
  <c r="AK47" i="25"/>
  <c r="AG51" i="25"/>
  <c r="AK51" i="25"/>
  <c r="AG54" i="25"/>
  <c r="AK54" i="25"/>
  <c r="AG56" i="25"/>
  <c r="AK56" i="25"/>
  <c r="AG46" i="25"/>
  <c r="AK46" i="25"/>
  <c r="AG50" i="25"/>
  <c r="AK50" i="25"/>
  <c r="AG42" i="25"/>
  <c r="AK42" i="25"/>
  <c r="AG45" i="25"/>
  <c r="AK45" i="25"/>
  <c r="AG49" i="25"/>
  <c r="AK49" i="25"/>
  <c r="AG52" i="25"/>
  <c r="AK52" i="25"/>
  <c r="AG53" i="25"/>
  <c r="AK53" i="25"/>
  <c r="AG55" i="25"/>
  <c r="AK55" i="25"/>
  <c r="AB42" i="25"/>
  <c r="AF42" i="25"/>
  <c r="AB43" i="25"/>
  <c r="AF43" i="25"/>
  <c r="AB44" i="25"/>
  <c r="AF44" i="25"/>
  <c r="AB45" i="25"/>
  <c r="AF45" i="25"/>
  <c r="AB46" i="25"/>
  <c r="AF46" i="25"/>
  <c r="AB47" i="25"/>
  <c r="AF47" i="25"/>
  <c r="AB48" i="25"/>
  <c r="AF48" i="25"/>
  <c r="AB49" i="25"/>
  <c r="AF49" i="25"/>
  <c r="AB50" i="25"/>
  <c r="AF50" i="25"/>
  <c r="AB51" i="25"/>
  <c r="AF51" i="25"/>
  <c r="AB52" i="25"/>
  <c r="AF52" i="25"/>
  <c r="AB53" i="25"/>
  <c r="AF53" i="25"/>
  <c r="AB54" i="25"/>
  <c r="AF54" i="25"/>
  <c r="AB55" i="25"/>
  <c r="AF55" i="25"/>
  <c r="AB56" i="25"/>
  <c r="AF56" i="25"/>
  <c r="AC42" i="25"/>
  <c r="AC43" i="25"/>
  <c r="AC44" i="25"/>
  <c r="AC45" i="25"/>
  <c r="AC46" i="25"/>
  <c r="AC47" i="25"/>
  <c r="AC48" i="25"/>
  <c r="AC49" i="25"/>
  <c r="AC50" i="25"/>
  <c r="AC51" i="25"/>
  <c r="AC52" i="25"/>
  <c r="AC53" i="25"/>
  <c r="AC54" i="25"/>
  <c r="AC55" i="25"/>
  <c r="AC56" i="25"/>
  <c r="Z42" i="25"/>
  <c r="Z43" i="25"/>
  <c r="Z44" i="25"/>
  <c r="Z45" i="25"/>
  <c r="Z46" i="25"/>
  <c r="Z47" i="25"/>
  <c r="Z48" i="25"/>
  <c r="Z49" i="25"/>
  <c r="Z50" i="25"/>
  <c r="Z51" i="25"/>
  <c r="Z52" i="25"/>
  <c r="Z53" i="25"/>
  <c r="Z54" i="25"/>
  <c r="Z55" i="25"/>
  <c r="Z56" i="25"/>
  <c r="U62" i="24"/>
  <c r="AA62" i="24" s="1"/>
  <c r="V62" i="24"/>
  <c r="AG62" i="24" s="1"/>
  <c r="W62" i="24"/>
  <c r="AH62" i="24" s="1"/>
  <c r="X62" i="24"/>
  <c r="AJ62" i="24" s="1"/>
  <c r="AI62" i="24"/>
  <c r="AK62" i="24"/>
  <c r="U63" i="24"/>
  <c r="AA63" i="24" s="1"/>
  <c r="V63" i="24"/>
  <c r="AG63" i="24" s="1"/>
  <c r="W63" i="24"/>
  <c r="AH63" i="24" s="1"/>
  <c r="X63" i="24"/>
  <c r="AI63" i="24" s="1"/>
  <c r="AK63" i="24"/>
  <c r="U64" i="24"/>
  <c r="AA64" i="24" s="1"/>
  <c r="V64" i="24"/>
  <c r="AG64" i="24" s="1"/>
  <c r="W64" i="24"/>
  <c r="AH64" i="24" s="1"/>
  <c r="X64" i="24"/>
  <c r="AI64" i="24" s="1"/>
  <c r="AD64" i="24"/>
  <c r="AK64" i="24"/>
  <c r="U65" i="24"/>
  <c r="AC65" i="24" s="1"/>
  <c r="V65" i="24"/>
  <c r="AG65" i="24" s="1"/>
  <c r="W65" i="24"/>
  <c r="AH65" i="24" s="1"/>
  <c r="X65" i="24"/>
  <c r="AI65" i="24" s="1"/>
  <c r="AK65" i="24"/>
  <c r="AK60" i="24"/>
  <c r="U60" i="24"/>
  <c r="AB60" i="24" s="1"/>
  <c r="V60" i="24"/>
  <c r="AG60" i="24" s="1"/>
  <c r="W60" i="24"/>
  <c r="AH60" i="24" s="1"/>
  <c r="X60" i="24"/>
  <c r="AJ60" i="24" s="1"/>
  <c r="AK59" i="24"/>
  <c r="X59" i="24"/>
  <c r="W59" i="24"/>
  <c r="AH59" i="24" s="1"/>
  <c r="V59" i="24"/>
  <c r="AG59" i="24" s="1"/>
  <c r="U59" i="24"/>
  <c r="AK58" i="24"/>
  <c r="X58" i="24"/>
  <c r="W58" i="24"/>
  <c r="AH58" i="24" s="1"/>
  <c r="V58" i="24"/>
  <c r="AG58" i="24" s="1"/>
  <c r="U58" i="24"/>
  <c r="AC58" i="24" s="1"/>
  <c r="AK57" i="24"/>
  <c r="X57" i="24"/>
  <c r="W57" i="24"/>
  <c r="AH57" i="24" s="1"/>
  <c r="V57" i="24"/>
  <c r="AG57" i="24" s="1"/>
  <c r="U57" i="24"/>
  <c r="AK56" i="24"/>
  <c r="X56" i="24"/>
  <c r="W56" i="24"/>
  <c r="AH56" i="24" s="1"/>
  <c r="V56" i="24"/>
  <c r="AG56" i="24" s="1"/>
  <c r="U56" i="24"/>
  <c r="AC56" i="24" s="1"/>
  <c r="AK55" i="24"/>
  <c r="X55" i="24"/>
  <c r="W55" i="24"/>
  <c r="AH55" i="24" s="1"/>
  <c r="V55" i="24"/>
  <c r="AG55" i="24" s="1"/>
  <c r="U55" i="24"/>
  <c r="AK54" i="24"/>
  <c r="X54" i="24"/>
  <c r="W54" i="24"/>
  <c r="AH54" i="24" s="1"/>
  <c r="V54" i="24"/>
  <c r="AG54" i="24" s="1"/>
  <c r="U54" i="24"/>
  <c r="AD54" i="24" s="1"/>
  <c r="AK53" i="24"/>
  <c r="X53" i="24"/>
  <c r="W53" i="24"/>
  <c r="AH53" i="24" s="1"/>
  <c r="V53" i="24"/>
  <c r="AG53" i="24" s="1"/>
  <c r="U53" i="24"/>
  <c r="AK52" i="24"/>
  <c r="X52" i="24"/>
  <c r="W52" i="24"/>
  <c r="AH52" i="24" s="1"/>
  <c r="V52" i="24"/>
  <c r="AG52" i="24" s="1"/>
  <c r="U52" i="24"/>
  <c r="AD52" i="24" s="1"/>
  <c r="AK51" i="24"/>
  <c r="X51" i="24"/>
  <c r="W51" i="24"/>
  <c r="AH51" i="24" s="1"/>
  <c r="V51" i="24"/>
  <c r="AG51" i="24" s="1"/>
  <c r="U51" i="24"/>
  <c r="AK50" i="24"/>
  <c r="X50" i="24"/>
  <c r="W50" i="24"/>
  <c r="AH50" i="24" s="1"/>
  <c r="V50" i="24"/>
  <c r="AG50" i="24" s="1"/>
  <c r="U50" i="24"/>
  <c r="AD50" i="24" s="1"/>
  <c r="AK49" i="24"/>
  <c r="X49" i="24"/>
  <c r="W49" i="24"/>
  <c r="AH49" i="24" s="1"/>
  <c r="V49" i="24"/>
  <c r="AG49" i="24" s="1"/>
  <c r="U49" i="24"/>
  <c r="AK48" i="24"/>
  <c r="X48" i="24"/>
  <c r="W48" i="24"/>
  <c r="AH48" i="24" s="1"/>
  <c r="V48" i="24"/>
  <c r="AG48" i="24" s="1"/>
  <c r="U48" i="24"/>
  <c r="AD48" i="24" s="1"/>
  <c r="AK47" i="24"/>
  <c r="X47" i="24"/>
  <c r="W47" i="24"/>
  <c r="AH47" i="24" s="1"/>
  <c r="V47" i="24"/>
  <c r="AG47" i="24" s="1"/>
  <c r="U47" i="24"/>
  <c r="AK46" i="24"/>
  <c r="X46" i="24"/>
  <c r="W46" i="24"/>
  <c r="AH46" i="24" s="1"/>
  <c r="V46" i="24"/>
  <c r="AG46" i="24" s="1"/>
  <c r="U46" i="24"/>
  <c r="AD46" i="24" s="1"/>
  <c r="AK45" i="24"/>
  <c r="X45" i="24"/>
  <c r="W45" i="24"/>
  <c r="AH45" i="24" s="1"/>
  <c r="V45" i="24"/>
  <c r="AG45" i="24" s="1"/>
  <c r="U45" i="24"/>
  <c r="Z45" i="24" s="1"/>
  <c r="AK43" i="24"/>
  <c r="X43" i="24"/>
  <c r="W43" i="24"/>
  <c r="AH43" i="24" s="1"/>
  <c r="V43" i="24"/>
  <c r="AG43" i="24" s="1"/>
  <c r="U43" i="24"/>
  <c r="AD43" i="24" s="1"/>
  <c r="AK41" i="24"/>
  <c r="X41" i="24"/>
  <c r="W41" i="24"/>
  <c r="AH41" i="24" s="1"/>
  <c r="V41" i="24"/>
  <c r="AG41" i="24" s="1"/>
  <c r="U41" i="24"/>
  <c r="AD41" i="24" s="1"/>
  <c r="AK40" i="24"/>
  <c r="X40" i="24"/>
  <c r="AJ40" i="24" s="1"/>
  <c r="W40" i="24"/>
  <c r="AH40" i="24" s="1"/>
  <c r="V40" i="24"/>
  <c r="AG40" i="24" s="1"/>
  <c r="U40" i="24"/>
  <c r="AK39" i="24"/>
  <c r="X39" i="24"/>
  <c r="AJ39" i="24" s="1"/>
  <c r="W39" i="24"/>
  <c r="AH39" i="24" s="1"/>
  <c r="V39" i="24"/>
  <c r="AG39" i="24" s="1"/>
  <c r="U39" i="24"/>
  <c r="AA39" i="24" s="1"/>
  <c r="AK37" i="24"/>
  <c r="X37" i="24"/>
  <c r="AJ37" i="24" s="1"/>
  <c r="W37" i="24"/>
  <c r="AH37" i="24" s="1"/>
  <c r="V37" i="24"/>
  <c r="AG37" i="24" s="1"/>
  <c r="U37" i="24"/>
  <c r="AD37" i="24" s="1"/>
  <c r="AK36" i="24"/>
  <c r="X36" i="24"/>
  <c r="AJ36" i="24" s="1"/>
  <c r="W36" i="24"/>
  <c r="AH36" i="24" s="1"/>
  <c r="V36" i="24"/>
  <c r="AG36" i="24" s="1"/>
  <c r="U36" i="24"/>
  <c r="AA36" i="24" s="1"/>
  <c r="AK34" i="24"/>
  <c r="X34" i="24"/>
  <c r="AJ34" i="24" s="1"/>
  <c r="W34" i="24"/>
  <c r="AH34" i="24" s="1"/>
  <c r="V34" i="24"/>
  <c r="AG34" i="24" s="1"/>
  <c r="U34" i="24"/>
  <c r="AK33" i="24"/>
  <c r="X33" i="24"/>
  <c r="AJ33" i="24" s="1"/>
  <c r="W33" i="24"/>
  <c r="AH33" i="24" s="1"/>
  <c r="V33" i="24"/>
  <c r="AG33" i="24" s="1"/>
  <c r="U33" i="24"/>
  <c r="AA33" i="24" s="1"/>
  <c r="AK32" i="24"/>
  <c r="X32" i="24"/>
  <c r="AJ32" i="24" s="1"/>
  <c r="W32" i="24"/>
  <c r="AH32" i="24" s="1"/>
  <c r="V32" i="24"/>
  <c r="AG32" i="24" s="1"/>
  <c r="U32" i="24"/>
  <c r="AA32" i="24" s="1"/>
  <c r="AK31" i="24"/>
  <c r="X31" i="24"/>
  <c r="AJ31" i="24" s="1"/>
  <c r="W31" i="24"/>
  <c r="AH31" i="24" s="1"/>
  <c r="V31" i="24"/>
  <c r="AG31" i="24" s="1"/>
  <c r="U31" i="24"/>
  <c r="AE31" i="24" s="1"/>
  <c r="AK29" i="24"/>
  <c r="X29" i="24"/>
  <c r="AJ29" i="24" s="1"/>
  <c r="W29" i="24"/>
  <c r="AH29" i="24" s="1"/>
  <c r="V29" i="24"/>
  <c r="AG29" i="24" s="1"/>
  <c r="U29" i="24"/>
  <c r="AC29" i="24" s="1"/>
  <c r="AK28" i="24"/>
  <c r="X28" i="24"/>
  <c r="AJ28" i="24" s="1"/>
  <c r="W28" i="24"/>
  <c r="AH28" i="24" s="1"/>
  <c r="V28" i="24"/>
  <c r="AG28" i="24" s="1"/>
  <c r="U28" i="24"/>
  <c r="AD28" i="24" s="1"/>
  <c r="AK26" i="24"/>
  <c r="X26" i="24"/>
  <c r="W26" i="24"/>
  <c r="AH26" i="24" s="1"/>
  <c r="V26" i="24"/>
  <c r="AG26" i="24" s="1"/>
  <c r="U26" i="24"/>
  <c r="AD26" i="24" s="1"/>
  <c r="AK24" i="24"/>
  <c r="X24" i="24"/>
  <c r="AI24" i="24" s="1"/>
  <c r="W24" i="24"/>
  <c r="AH24" i="24" s="1"/>
  <c r="V24" i="24"/>
  <c r="AG24" i="24" s="1"/>
  <c r="U24" i="24"/>
  <c r="AD24" i="24" s="1"/>
  <c r="AK23" i="24"/>
  <c r="X23" i="24"/>
  <c r="AI23" i="24" s="1"/>
  <c r="W23" i="24"/>
  <c r="AH23" i="24" s="1"/>
  <c r="V23" i="24"/>
  <c r="AG23" i="24" s="1"/>
  <c r="U23" i="24"/>
  <c r="AD23" i="24" s="1"/>
  <c r="AK21" i="24"/>
  <c r="X21" i="24"/>
  <c r="AI21" i="24" s="1"/>
  <c r="W21" i="24"/>
  <c r="AH21" i="24" s="1"/>
  <c r="V21" i="24"/>
  <c r="AG21" i="24" s="1"/>
  <c r="U21" i="24"/>
  <c r="AD21" i="24" s="1"/>
  <c r="AK20" i="24"/>
  <c r="X20" i="24"/>
  <c r="AI20" i="24" s="1"/>
  <c r="W20" i="24"/>
  <c r="AH20" i="24" s="1"/>
  <c r="V20" i="24"/>
  <c r="AG20" i="24" s="1"/>
  <c r="U20" i="24"/>
  <c r="AD20" i="24" s="1"/>
  <c r="AK19" i="24"/>
  <c r="X19" i="24"/>
  <c r="AI19" i="24" s="1"/>
  <c r="W19" i="24"/>
  <c r="AH19" i="24" s="1"/>
  <c r="V19" i="24"/>
  <c r="AG19" i="24" s="1"/>
  <c r="U19" i="24"/>
  <c r="AD19" i="24" s="1"/>
  <c r="AK18" i="24"/>
  <c r="X18" i="24"/>
  <c r="AI18" i="24" s="1"/>
  <c r="W18" i="24"/>
  <c r="AH18" i="24" s="1"/>
  <c r="V18" i="24"/>
  <c r="AG18" i="24" s="1"/>
  <c r="U18" i="24"/>
  <c r="AD18" i="24" s="1"/>
  <c r="AK17" i="24"/>
  <c r="X17" i="24"/>
  <c r="AI17" i="24" s="1"/>
  <c r="W17" i="24"/>
  <c r="AH17" i="24" s="1"/>
  <c r="V17" i="24"/>
  <c r="AG17" i="24" s="1"/>
  <c r="U17" i="24"/>
  <c r="AD17" i="24" s="1"/>
  <c r="AK15" i="24"/>
  <c r="X15" i="24"/>
  <c r="AI15" i="24" s="1"/>
  <c r="W15" i="24"/>
  <c r="AH15" i="24" s="1"/>
  <c r="V15" i="24"/>
  <c r="AG15" i="24" s="1"/>
  <c r="U15" i="24"/>
  <c r="AD15" i="24" s="1"/>
  <c r="AK14" i="24"/>
  <c r="X14" i="24"/>
  <c r="AI14" i="24" s="1"/>
  <c r="W14" i="24"/>
  <c r="AH14" i="24" s="1"/>
  <c r="V14" i="24"/>
  <c r="AG14" i="24" s="1"/>
  <c r="U14" i="24"/>
  <c r="AD14" i="24" s="1"/>
  <c r="AK13" i="24"/>
  <c r="X13" i="24"/>
  <c r="AJ13" i="24" s="1"/>
  <c r="W13" i="24"/>
  <c r="AH13" i="24" s="1"/>
  <c r="V13" i="24"/>
  <c r="AG13" i="24" s="1"/>
  <c r="U13" i="24"/>
  <c r="AD13" i="24" s="1"/>
  <c r="AK12" i="24"/>
  <c r="X12" i="24"/>
  <c r="AJ12" i="24" s="1"/>
  <c r="W12" i="24"/>
  <c r="AH12" i="24" s="1"/>
  <c r="V12" i="24"/>
  <c r="AG12" i="24" s="1"/>
  <c r="U12" i="24"/>
  <c r="AC12" i="24" s="1"/>
  <c r="AK11" i="24"/>
  <c r="X11" i="24"/>
  <c r="AJ11" i="24" s="1"/>
  <c r="W11" i="24"/>
  <c r="AH11" i="24" s="1"/>
  <c r="V11" i="24"/>
  <c r="AG11" i="24" s="1"/>
  <c r="U11" i="24"/>
  <c r="AC11" i="24" s="1"/>
  <c r="AK10" i="24"/>
  <c r="X10" i="24"/>
  <c r="AJ10" i="24" s="1"/>
  <c r="W10" i="24"/>
  <c r="AH10" i="24" s="1"/>
  <c r="V10" i="24"/>
  <c r="AG10" i="24" s="1"/>
  <c r="U10" i="24"/>
  <c r="AC10" i="24" s="1"/>
  <c r="AK9" i="24"/>
  <c r="X9" i="24"/>
  <c r="AJ9" i="24" s="1"/>
  <c r="W9" i="24"/>
  <c r="AH9" i="24" s="1"/>
  <c r="V9" i="24"/>
  <c r="AG9" i="24" s="1"/>
  <c r="U9" i="24"/>
  <c r="AC9" i="24" s="1"/>
  <c r="AK8" i="24"/>
  <c r="X8" i="24"/>
  <c r="AJ8" i="24" s="1"/>
  <c r="W8" i="24"/>
  <c r="AH8" i="24" s="1"/>
  <c r="V8" i="24"/>
  <c r="AG8" i="24" s="1"/>
  <c r="U8" i="24"/>
  <c r="AC8" i="24" s="1"/>
  <c r="AK6" i="24"/>
  <c r="X6" i="24"/>
  <c r="AJ6" i="24" s="1"/>
  <c r="W6" i="24"/>
  <c r="AH6" i="24" s="1"/>
  <c r="V6" i="24"/>
  <c r="AG6" i="24" s="1"/>
  <c r="U6" i="24"/>
  <c r="U32" i="23"/>
  <c r="AA32" i="23" s="1"/>
  <c r="V32" i="23"/>
  <c r="AG32" i="23" s="1"/>
  <c r="W32" i="23"/>
  <c r="X32" i="23"/>
  <c r="AI32" i="23" s="1"/>
  <c r="Z32" i="23"/>
  <c r="AH32" i="23"/>
  <c r="AK32" i="23"/>
  <c r="AK33" i="23"/>
  <c r="AK34" i="23"/>
  <c r="AK35" i="23"/>
  <c r="AK36" i="23"/>
  <c r="AK37" i="23"/>
  <c r="AK38" i="23"/>
  <c r="AK39" i="23"/>
  <c r="AK40" i="23"/>
  <c r="AK41" i="23"/>
  <c r="AK42" i="23"/>
  <c r="AK43" i="23"/>
  <c r="AK44" i="23"/>
  <c r="AK45" i="23"/>
  <c r="AK46" i="23"/>
  <c r="AK47" i="23"/>
  <c r="AK48" i="23"/>
  <c r="AK49" i="23"/>
  <c r="X11" i="23"/>
  <c r="AJ11" i="23" s="1"/>
  <c r="O54" i="23"/>
  <c r="O53" i="23"/>
  <c r="O52" i="23"/>
  <c r="O51" i="23"/>
  <c r="X49" i="23"/>
  <c r="AI49" i="23" s="1"/>
  <c r="W49" i="23"/>
  <c r="AH49" i="23" s="1"/>
  <c r="V49" i="23"/>
  <c r="AG49" i="23" s="1"/>
  <c r="U49" i="23"/>
  <c r="AD49" i="23" s="1"/>
  <c r="X48" i="23"/>
  <c r="AI48" i="23" s="1"/>
  <c r="W48" i="23"/>
  <c r="AH48" i="23" s="1"/>
  <c r="V48" i="23"/>
  <c r="AG48" i="23" s="1"/>
  <c r="U48" i="23"/>
  <c r="AD48" i="23" s="1"/>
  <c r="X47" i="23"/>
  <c r="AI47" i="23" s="1"/>
  <c r="W47" i="23"/>
  <c r="AH47" i="23" s="1"/>
  <c r="V47" i="23"/>
  <c r="AG47" i="23" s="1"/>
  <c r="U47" i="23"/>
  <c r="AD47" i="23" s="1"/>
  <c r="X46" i="23"/>
  <c r="AJ46" i="23" s="1"/>
  <c r="W46" i="23"/>
  <c r="AH46" i="23" s="1"/>
  <c r="V46" i="23"/>
  <c r="AG46" i="23" s="1"/>
  <c r="U46" i="23"/>
  <c r="AD46" i="23" s="1"/>
  <c r="X45" i="23"/>
  <c r="AJ45" i="23" s="1"/>
  <c r="W45" i="23"/>
  <c r="AH45" i="23" s="1"/>
  <c r="V45" i="23"/>
  <c r="AG45" i="23" s="1"/>
  <c r="U45" i="23"/>
  <c r="AD45" i="23" s="1"/>
  <c r="X44" i="23"/>
  <c r="AI44" i="23" s="1"/>
  <c r="W44" i="23"/>
  <c r="AH44" i="23" s="1"/>
  <c r="V44" i="23"/>
  <c r="AG44" i="23" s="1"/>
  <c r="U44" i="23"/>
  <c r="AD44" i="23" s="1"/>
  <c r="X43" i="23"/>
  <c r="AJ43" i="23" s="1"/>
  <c r="W43" i="23"/>
  <c r="AH43" i="23" s="1"/>
  <c r="V43" i="23"/>
  <c r="AG43" i="23" s="1"/>
  <c r="U43" i="23"/>
  <c r="AD43" i="23" s="1"/>
  <c r="X42" i="23"/>
  <c r="AI42" i="23" s="1"/>
  <c r="W42" i="23"/>
  <c r="AH42" i="23" s="1"/>
  <c r="V42" i="23"/>
  <c r="AG42" i="23" s="1"/>
  <c r="U42" i="23"/>
  <c r="AD42" i="23" s="1"/>
  <c r="X41" i="23"/>
  <c r="AJ41" i="23" s="1"/>
  <c r="W41" i="23"/>
  <c r="AH41" i="23" s="1"/>
  <c r="V41" i="23"/>
  <c r="AG41" i="23" s="1"/>
  <c r="U41" i="23"/>
  <c r="AD41" i="23" s="1"/>
  <c r="X40" i="23"/>
  <c r="AI40" i="23" s="1"/>
  <c r="W40" i="23"/>
  <c r="AH40" i="23" s="1"/>
  <c r="V40" i="23"/>
  <c r="AG40" i="23" s="1"/>
  <c r="U40" i="23"/>
  <c r="AD40" i="23" s="1"/>
  <c r="X39" i="23"/>
  <c r="AJ39" i="23" s="1"/>
  <c r="W39" i="23"/>
  <c r="AH39" i="23" s="1"/>
  <c r="V39" i="23"/>
  <c r="AG39" i="23" s="1"/>
  <c r="U39" i="23"/>
  <c r="AD39" i="23" s="1"/>
  <c r="X38" i="23"/>
  <c r="AJ38" i="23" s="1"/>
  <c r="W38" i="23"/>
  <c r="AH38" i="23" s="1"/>
  <c r="V38" i="23"/>
  <c r="AG38" i="23" s="1"/>
  <c r="U38" i="23"/>
  <c r="AD38" i="23" s="1"/>
  <c r="X37" i="23"/>
  <c r="AJ37" i="23" s="1"/>
  <c r="W37" i="23"/>
  <c r="AH37" i="23" s="1"/>
  <c r="V37" i="23"/>
  <c r="AG37" i="23" s="1"/>
  <c r="U37" i="23"/>
  <c r="AD37" i="23" s="1"/>
  <c r="X36" i="23"/>
  <c r="AJ36" i="23" s="1"/>
  <c r="W36" i="23"/>
  <c r="AH36" i="23" s="1"/>
  <c r="V36" i="23"/>
  <c r="AG36" i="23" s="1"/>
  <c r="U36" i="23"/>
  <c r="AD36" i="23" s="1"/>
  <c r="X35" i="23"/>
  <c r="AI35" i="23" s="1"/>
  <c r="W35" i="23"/>
  <c r="AH35" i="23" s="1"/>
  <c r="V35" i="23"/>
  <c r="AG35" i="23" s="1"/>
  <c r="U35" i="23"/>
  <c r="AD35" i="23" s="1"/>
  <c r="X34" i="23"/>
  <c r="AJ34" i="23" s="1"/>
  <c r="W34" i="23"/>
  <c r="AH34" i="23" s="1"/>
  <c r="V34" i="23"/>
  <c r="AG34" i="23" s="1"/>
  <c r="U34" i="23"/>
  <c r="AC34" i="23" s="1"/>
  <c r="X33" i="23"/>
  <c r="AI33" i="23" s="1"/>
  <c r="W33" i="23"/>
  <c r="AH33" i="23" s="1"/>
  <c r="V33" i="23"/>
  <c r="AG33" i="23" s="1"/>
  <c r="U33" i="23"/>
  <c r="AC33" i="23" s="1"/>
  <c r="AK31" i="23"/>
  <c r="X31" i="23"/>
  <c r="AJ31" i="23" s="1"/>
  <c r="W31" i="23"/>
  <c r="AH31" i="23" s="1"/>
  <c r="V31" i="23"/>
  <c r="AG31" i="23" s="1"/>
  <c r="U31" i="23"/>
  <c r="AC31" i="23" s="1"/>
  <c r="AK30" i="23"/>
  <c r="X30" i="23"/>
  <c r="AJ30" i="23" s="1"/>
  <c r="W30" i="23"/>
  <c r="AH30" i="23" s="1"/>
  <c r="V30" i="23"/>
  <c r="AG30" i="23" s="1"/>
  <c r="U30" i="23"/>
  <c r="AD30" i="23" s="1"/>
  <c r="AK29" i="23"/>
  <c r="X29" i="23"/>
  <c r="AI29" i="23" s="1"/>
  <c r="W29" i="23"/>
  <c r="AH29" i="23" s="1"/>
  <c r="V29" i="23"/>
  <c r="AG29" i="23" s="1"/>
  <c r="U29" i="23"/>
  <c r="AD29" i="23" s="1"/>
  <c r="AK28" i="23"/>
  <c r="X28" i="23"/>
  <c r="AI28" i="23" s="1"/>
  <c r="W28" i="23"/>
  <c r="AH28" i="23" s="1"/>
  <c r="V28" i="23"/>
  <c r="AG28" i="23" s="1"/>
  <c r="U28" i="23"/>
  <c r="AD28" i="23" s="1"/>
  <c r="AK27" i="23"/>
  <c r="X27" i="23"/>
  <c r="AI27" i="23" s="1"/>
  <c r="W27" i="23"/>
  <c r="AH27" i="23" s="1"/>
  <c r="V27" i="23"/>
  <c r="AG27" i="23" s="1"/>
  <c r="U27" i="23"/>
  <c r="AD27" i="23" s="1"/>
  <c r="AK26" i="23"/>
  <c r="X26" i="23"/>
  <c r="AI26" i="23" s="1"/>
  <c r="W26" i="23"/>
  <c r="AH26" i="23" s="1"/>
  <c r="V26" i="23"/>
  <c r="AG26" i="23" s="1"/>
  <c r="U26" i="23"/>
  <c r="AF26" i="23" s="1"/>
  <c r="AK25" i="23"/>
  <c r="X25" i="23"/>
  <c r="AI25" i="23" s="1"/>
  <c r="W25" i="23"/>
  <c r="AH25" i="23" s="1"/>
  <c r="V25" i="23"/>
  <c r="AG25" i="23" s="1"/>
  <c r="U25" i="23"/>
  <c r="AD25" i="23" s="1"/>
  <c r="AK24" i="23"/>
  <c r="X24" i="23"/>
  <c r="AI24" i="23" s="1"/>
  <c r="W24" i="23"/>
  <c r="AH24" i="23" s="1"/>
  <c r="V24" i="23"/>
  <c r="AG24" i="23" s="1"/>
  <c r="U24" i="23"/>
  <c r="AD24" i="23" s="1"/>
  <c r="AK23" i="23"/>
  <c r="X23" i="23"/>
  <c r="AI23" i="23" s="1"/>
  <c r="W23" i="23"/>
  <c r="AH23" i="23" s="1"/>
  <c r="V23" i="23"/>
  <c r="AG23" i="23" s="1"/>
  <c r="U23" i="23"/>
  <c r="AC23" i="23" s="1"/>
  <c r="AK22" i="23"/>
  <c r="X22" i="23"/>
  <c r="AI22" i="23" s="1"/>
  <c r="W22" i="23"/>
  <c r="AH22" i="23" s="1"/>
  <c r="V22" i="23"/>
  <c r="AG22" i="23" s="1"/>
  <c r="U22" i="23"/>
  <c r="AF22" i="23" s="1"/>
  <c r="AK21" i="23"/>
  <c r="X21" i="23"/>
  <c r="AI21" i="23" s="1"/>
  <c r="W21" i="23"/>
  <c r="AH21" i="23" s="1"/>
  <c r="V21" i="23"/>
  <c r="AG21" i="23" s="1"/>
  <c r="U21" i="23"/>
  <c r="AD21" i="23" s="1"/>
  <c r="AK20" i="23"/>
  <c r="X20" i="23"/>
  <c r="AJ20" i="23" s="1"/>
  <c r="W20" i="23"/>
  <c r="AH20" i="23" s="1"/>
  <c r="V20" i="23"/>
  <c r="AG20" i="23" s="1"/>
  <c r="U20" i="23"/>
  <c r="AE20" i="23" s="1"/>
  <c r="AK19" i="23"/>
  <c r="X19" i="23"/>
  <c r="AJ19" i="23" s="1"/>
  <c r="W19" i="23"/>
  <c r="AH19" i="23" s="1"/>
  <c r="V19" i="23"/>
  <c r="AG19" i="23" s="1"/>
  <c r="U19" i="23"/>
  <c r="AE19" i="23" s="1"/>
  <c r="AK18" i="23"/>
  <c r="X18" i="23"/>
  <c r="AJ18" i="23" s="1"/>
  <c r="W18" i="23"/>
  <c r="AH18" i="23" s="1"/>
  <c r="V18" i="23"/>
  <c r="AG18" i="23" s="1"/>
  <c r="U18" i="23"/>
  <c r="AE18" i="23" s="1"/>
  <c r="AK17" i="23"/>
  <c r="X17" i="23"/>
  <c r="AI17" i="23" s="1"/>
  <c r="W17" i="23"/>
  <c r="AH17" i="23" s="1"/>
  <c r="V17" i="23"/>
  <c r="AG17" i="23" s="1"/>
  <c r="U17" i="23"/>
  <c r="AF17" i="23" s="1"/>
  <c r="AK16" i="23"/>
  <c r="X16" i="23"/>
  <c r="AJ16" i="23" s="1"/>
  <c r="W16" i="23"/>
  <c r="AH16" i="23" s="1"/>
  <c r="V16" i="23"/>
  <c r="AG16" i="23" s="1"/>
  <c r="U16" i="23"/>
  <c r="AF16" i="23" s="1"/>
  <c r="AK15" i="23"/>
  <c r="X15" i="23"/>
  <c r="AJ15" i="23" s="1"/>
  <c r="W15" i="23"/>
  <c r="AH15" i="23" s="1"/>
  <c r="V15" i="23"/>
  <c r="AG15" i="23" s="1"/>
  <c r="U15" i="23"/>
  <c r="AF15" i="23" s="1"/>
  <c r="AK14" i="23"/>
  <c r="X14" i="23"/>
  <c r="AJ14" i="23" s="1"/>
  <c r="W14" i="23"/>
  <c r="AH14" i="23" s="1"/>
  <c r="V14" i="23"/>
  <c r="AG14" i="23" s="1"/>
  <c r="U14" i="23"/>
  <c r="AF14" i="23" s="1"/>
  <c r="AK13" i="23"/>
  <c r="X13" i="23"/>
  <c r="AI13" i="23" s="1"/>
  <c r="W13" i="23"/>
  <c r="AH13" i="23" s="1"/>
  <c r="V13" i="23"/>
  <c r="AG13" i="23" s="1"/>
  <c r="U13" i="23"/>
  <c r="AF13" i="23" s="1"/>
  <c r="AK12" i="23"/>
  <c r="X12" i="23"/>
  <c r="AI12" i="23" s="1"/>
  <c r="W12" i="23"/>
  <c r="AH12" i="23" s="1"/>
  <c r="V12" i="23"/>
  <c r="AG12" i="23" s="1"/>
  <c r="U12" i="23"/>
  <c r="AF12" i="23" s="1"/>
  <c r="AK11" i="23"/>
  <c r="W11" i="23"/>
  <c r="AH11" i="23" s="1"/>
  <c r="V11" i="23"/>
  <c r="AG11" i="23" s="1"/>
  <c r="U11" i="23"/>
  <c r="AF11" i="23" s="1"/>
  <c r="AK10" i="23"/>
  <c r="X10" i="23"/>
  <c r="AJ10" i="23" s="1"/>
  <c r="W10" i="23"/>
  <c r="AH10" i="23" s="1"/>
  <c r="V10" i="23"/>
  <c r="AG10" i="23" s="1"/>
  <c r="U10" i="23"/>
  <c r="AF10" i="23" s="1"/>
  <c r="AK9" i="23"/>
  <c r="X9" i="23"/>
  <c r="AI9" i="23" s="1"/>
  <c r="W9" i="23"/>
  <c r="AH9" i="23" s="1"/>
  <c r="V9" i="23"/>
  <c r="AG9" i="23" s="1"/>
  <c r="U9" i="23"/>
  <c r="AC9" i="23" s="1"/>
  <c r="AK8" i="23"/>
  <c r="X8" i="23"/>
  <c r="AJ8" i="23" s="1"/>
  <c r="W8" i="23"/>
  <c r="AH8" i="23" s="1"/>
  <c r="V8" i="23"/>
  <c r="AG8" i="23" s="1"/>
  <c r="U8" i="23"/>
  <c r="AC8" i="23" s="1"/>
  <c r="AK6" i="23"/>
  <c r="X6" i="23"/>
  <c r="AJ6" i="23" s="1"/>
  <c r="W6" i="23"/>
  <c r="AH6" i="23" s="1"/>
  <c r="V6" i="23"/>
  <c r="AG6" i="23" s="1"/>
  <c r="U6" i="23"/>
  <c r="Q23" i="25" l="1"/>
  <c r="J25" i="75" s="1"/>
  <c r="Z63" i="24"/>
  <c r="AJ65" i="24"/>
  <c r="Z65" i="24"/>
  <c r="AD65" i="24"/>
  <c r="AE65" i="24"/>
  <c r="AA34" i="24"/>
  <c r="AE34" i="24"/>
  <c r="AF34" i="24"/>
  <c r="AB34" i="24"/>
  <c r="AC34" i="24"/>
  <c r="Z34" i="24"/>
  <c r="AD34" i="24"/>
  <c r="AB65" i="24"/>
  <c r="AC63" i="24"/>
  <c r="AF65" i="24"/>
  <c r="AA65" i="24"/>
  <c r="AC64" i="24"/>
  <c r="AF64" i="24"/>
  <c r="AB64" i="24"/>
  <c r="Z64" i="24"/>
  <c r="AE64" i="24"/>
  <c r="AD63" i="24"/>
  <c r="AI39" i="24"/>
  <c r="AL39" i="24" s="1"/>
  <c r="AI60" i="24"/>
  <c r="AL60" i="24" s="1"/>
  <c r="AJ64" i="24"/>
  <c r="AL64" i="24" s="1"/>
  <c r="L29" i="25"/>
  <c r="N29" i="25"/>
  <c r="J9" i="82"/>
  <c r="J17" i="82" s="1"/>
  <c r="I9" i="54"/>
  <c r="O29" i="25"/>
  <c r="R29" i="25"/>
  <c r="L21" i="25"/>
  <c r="E22" i="80" s="1"/>
  <c r="M29" i="25"/>
  <c r="L38" i="25"/>
  <c r="R38" i="25"/>
  <c r="Q29" i="25"/>
  <c r="AM18" i="25"/>
  <c r="P18" i="25" s="1"/>
  <c r="I9" i="88" s="1"/>
  <c r="I31" i="77"/>
  <c r="I30" i="57"/>
  <c r="I7" i="87"/>
  <c r="I9" i="84"/>
  <c r="AL62" i="24"/>
  <c r="R17" i="25"/>
  <c r="L25" i="25"/>
  <c r="N17" i="25"/>
  <c r="L17" i="25"/>
  <c r="AM8" i="25"/>
  <c r="O8" i="25" s="1"/>
  <c r="AM43" i="25"/>
  <c r="P43" i="25" s="1"/>
  <c r="I41" i="88" s="1"/>
  <c r="L34" i="25"/>
  <c r="R34" i="25"/>
  <c r="N27" i="25"/>
  <c r="N25" i="25"/>
  <c r="N20" i="25"/>
  <c r="G19" i="57" s="1"/>
  <c r="Q20" i="25"/>
  <c r="J19" i="57" s="1"/>
  <c r="Q13" i="25"/>
  <c r="I6" i="106" s="1"/>
  <c r="I10" i="106" s="1"/>
  <c r="Q19" i="25"/>
  <c r="J20" i="88" s="1"/>
  <c r="M34" i="25"/>
  <c r="O34" i="25"/>
  <c r="O9" i="25"/>
  <c r="H18" i="90" s="1"/>
  <c r="H22" i="90" s="1"/>
  <c r="M25" i="25"/>
  <c r="R33" i="25"/>
  <c r="AM52" i="25"/>
  <c r="P52" i="25" s="1"/>
  <c r="L19" i="25"/>
  <c r="E20" i="88" s="1"/>
  <c r="M38" i="25"/>
  <c r="O38" i="25"/>
  <c r="Q25" i="25"/>
  <c r="M33" i="25"/>
  <c r="O33" i="25"/>
  <c r="M32" i="25"/>
  <c r="P33" i="25"/>
  <c r="P32" i="25"/>
  <c r="M43" i="25"/>
  <c r="F41" i="88" s="1"/>
  <c r="Q38" i="25"/>
  <c r="N16" i="25"/>
  <c r="L32" i="25"/>
  <c r="Q32" i="25"/>
  <c r="R32" i="25"/>
  <c r="P38" i="25"/>
  <c r="N38" i="25"/>
  <c r="R30" i="25"/>
  <c r="Q31" i="25"/>
  <c r="O52" i="25"/>
  <c r="L16" i="25"/>
  <c r="N40" i="25"/>
  <c r="R21" i="25"/>
  <c r="K22" i="80" s="1"/>
  <c r="R15" i="25"/>
  <c r="K10" i="79" s="1"/>
  <c r="M30" i="25"/>
  <c r="O27" i="25"/>
  <c r="O13" i="25"/>
  <c r="G6" i="106" s="1"/>
  <c r="G10" i="106" s="1"/>
  <c r="L31" i="25"/>
  <c r="N31" i="25"/>
  <c r="M27" i="25"/>
  <c r="Q33" i="25"/>
  <c r="O30" i="25"/>
  <c r="L23" i="25"/>
  <c r="E25" i="75" s="1"/>
  <c r="L15" i="25"/>
  <c r="E10" i="79" s="1"/>
  <c r="L40" i="25"/>
  <c r="R40" i="25"/>
  <c r="N21" i="25"/>
  <c r="G22" i="80" s="1"/>
  <c r="N15" i="25"/>
  <c r="G10" i="79" s="1"/>
  <c r="Q27" i="25"/>
  <c r="M16" i="25"/>
  <c r="Q30" i="25"/>
  <c r="L36" i="25"/>
  <c r="N36" i="25"/>
  <c r="O31" i="25"/>
  <c r="R31" i="25"/>
  <c r="L33" i="25"/>
  <c r="N33" i="25"/>
  <c r="O32" i="25"/>
  <c r="N32" i="25"/>
  <c r="Q40" i="25"/>
  <c r="Q37" i="25"/>
  <c r="L27" i="25"/>
  <c r="M40" i="25"/>
  <c r="O40" i="25"/>
  <c r="N35" i="25"/>
  <c r="R27" i="25"/>
  <c r="R13" i="25"/>
  <c r="J6" i="106" s="1"/>
  <c r="J10" i="106" s="1"/>
  <c r="L30" i="25"/>
  <c r="N30" i="25"/>
  <c r="M31" i="25"/>
  <c r="AM28" i="25"/>
  <c r="R28" i="25" s="1"/>
  <c r="R22" i="25"/>
  <c r="K13" i="75" s="1"/>
  <c r="O22" i="25"/>
  <c r="H13" i="75" s="1"/>
  <c r="Q21" i="25"/>
  <c r="J22" i="80" s="1"/>
  <c r="O20" i="25"/>
  <c r="H19" i="57" s="1"/>
  <c r="AM54" i="25"/>
  <c r="P54" i="25" s="1"/>
  <c r="N37" i="25"/>
  <c r="L35" i="25"/>
  <c r="R36" i="25"/>
  <c r="AM50" i="25"/>
  <c r="M50" i="25" s="1"/>
  <c r="L37" i="25"/>
  <c r="R37" i="25"/>
  <c r="L26" i="25"/>
  <c r="L11" i="25"/>
  <c r="AM48" i="25"/>
  <c r="R48" i="25" s="1"/>
  <c r="M35" i="25"/>
  <c r="O35" i="25"/>
  <c r="R26" i="25"/>
  <c r="R23" i="25"/>
  <c r="K25" i="75" s="1"/>
  <c r="R19" i="25"/>
  <c r="K20" i="88" s="1"/>
  <c r="R11" i="25"/>
  <c r="Q22" i="25"/>
  <c r="J13" i="75" s="1"/>
  <c r="M36" i="25"/>
  <c r="O36" i="25"/>
  <c r="M22" i="25"/>
  <c r="F13" i="75" s="1"/>
  <c r="N9" i="25"/>
  <c r="G18" i="90" s="1"/>
  <c r="G22" i="90" s="1"/>
  <c r="M13" i="25"/>
  <c r="E6" i="106" s="1"/>
  <c r="E10" i="106" s="1"/>
  <c r="AM53" i="25"/>
  <c r="P53" i="25" s="1"/>
  <c r="AM42" i="25"/>
  <c r="P42" i="25" s="1"/>
  <c r="I31" i="88" s="1"/>
  <c r="AM46" i="25"/>
  <c r="O46" i="25" s="1"/>
  <c r="H37" i="75" s="1"/>
  <c r="L22" i="25"/>
  <c r="E13" i="75" s="1"/>
  <c r="L13" i="25"/>
  <c r="D6" i="106" s="1"/>
  <c r="D10" i="106" s="1"/>
  <c r="R35" i="25"/>
  <c r="N22" i="25"/>
  <c r="G13" i="75" s="1"/>
  <c r="N13" i="25"/>
  <c r="F6" i="106" s="1"/>
  <c r="F10" i="106" s="1"/>
  <c r="P36" i="25"/>
  <c r="AM55" i="25"/>
  <c r="P55" i="25" s="1"/>
  <c r="AM56" i="25"/>
  <c r="P56" i="25" s="1"/>
  <c r="M37" i="25"/>
  <c r="O37" i="25"/>
  <c r="L20" i="25"/>
  <c r="E19" i="57" s="1"/>
  <c r="Q35" i="25"/>
  <c r="N26" i="25"/>
  <c r="N23" i="25"/>
  <c r="G25" i="75" s="1"/>
  <c r="N19" i="25"/>
  <c r="G20" i="88" s="1"/>
  <c r="N11" i="25"/>
  <c r="M20" i="25"/>
  <c r="F19" i="57" s="1"/>
  <c r="M9" i="25"/>
  <c r="F18" i="90" s="1"/>
  <c r="F22" i="90" s="1"/>
  <c r="Q36" i="25"/>
  <c r="Q16" i="25"/>
  <c r="Q26" i="25"/>
  <c r="Q17" i="25"/>
  <c r="P20" i="25"/>
  <c r="I19" i="57" s="1"/>
  <c r="Q41" i="25"/>
  <c r="AM49" i="25"/>
  <c r="N49" i="25" s="1"/>
  <c r="AM45" i="25"/>
  <c r="O45" i="25" s="1"/>
  <c r="H45" i="80" s="1"/>
  <c r="AM51" i="25"/>
  <c r="O51" i="25" s="1"/>
  <c r="AM47" i="25"/>
  <c r="L47" i="25" s="1"/>
  <c r="E49" i="75" s="1"/>
  <c r="AM44" i="25"/>
  <c r="R44" i="25" s="1"/>
  <c r="K40" i="57" s="1"/>
  <c r="R25" i="25"/>
  <c r="R20" i="25"/>
  <c r="K19" i="57" s="1"/>
  <c r="R16" i="25"/>
  <c r="O26" i="25"/>
  <c r="O21" i="25"/>
  <c r="H22" i="80" s="1"/>
  <c r="O17" i="25"/>
  <c r="O11" i="25"/>
  <c r="L41" i="25"/>
  <c r="N41" i="25"/>
  <c r="M26" i="25"/>
  <c r="M21" i="25"/>
  <c r="F22" i="80" s="1"/>
  <c r="M17" i="25"/>
  <c r="M11" i="25"/>
  <c r="O23" i="25"/>
  <c r="H25" i="75" s="1"/>
  <c r="O19" i="25"/>
  <c r="H20" i="88" s="1"/>
  <c r="O15" i="25"/>
  <c r="H10" i="79" s="1"/>
  <c r="M10" i="25"/>
  <c r="R9" i="25"/>
  <c r="K18" i="90" s="1"/>
  <c r="K22" i="90" s="1"/>
  <c r="O25" i="25"/>
  <c r="O16" i="25"/>
  <c r="R10" i="25"/>
  <c r="P23" i="25"/>
  <c r="I25" i="75" s="1"/>
  <c r="P10" i="25"/>
  <c r="P41" i="25"/>
  <c r="R41" i="25"/>
  <c r="O10" i="25"/>
  <c r="Q11" i="25"/>
  <c r="Q9" i="25"/>
  <c r="J18" i="90" s="1"/>
  <c r="J22" i="90" s="1"/>
  <c r="M23" i="25"/>
  <c r="F25" i="75" s="1"/>
  <c r="M19" i="25"/>
  <c r="F20" i="88" s="1"/>
  <c r="M15" i="25"/>
  <c r="F10" i="79" s="1"/>
  <c r="P9" i="25"/>
  <c r="I18" i="90" s="1"/>
  <c r="I22" i="90" s="1"/>
  <c r="P19" i="25"/>
  <c r="I20" i="88" s="1"/>
  <c r="N10" i="25"/>
  <c r="M41" i="25"/>
  <c r="O41" i="25"/>
  <c r="Q15" i="25"/>
  <c r="J10" i="79" s="1"/>
  <c r="L10" i="25"/>
  <c r="L9" i="25"/>
  <c r="E18" i="90" s="1"/>
  <c r="E22" i="90" s="1"/>
  <c r="Q10" i="25"/>
  <c r="AL65" i="24"/>
  <c r="AJ63" i="24"/>
  <c r="AL63" i="24" s="1"/>
  <c r="AF63" i="24"/>
  <c r="AB63" i="24"/>
  <c r="AC62" i="24"/>
  <c r="AD62" i="24"/>
  <c r="Z62" i="24"/>
  <c r="AE63" i="24"/>
  <c r="AF62" i="24"/>
  <c r="AB62" i="24"/>
  <c r="AE62" i="24"/>
  <c r="AE60" i="24"/>
  <c r="AA60" i="24"/>
  <c r="AD60" i="24"/>
  <c r="Z60" i="24"/>
  <c r="AC60" i="24"/>
  <c r="AF60" i="24"/>
  <c r="AJ20" i="24"/>
  <c r="AL20" i="24" s="1"/>
  <c r="P20" i="24" s="1"/>
  <c r="AD56" i="24"/>
  <c r="AD58" i="24"/>
  <c r="AC50" i="24"/>
  <c r="AC52" i="24"/>
  <c r="AC54" i="24"/>
  <c r="AI6" i="24"/>
  <c r="AL6" i="24" s="1"/>
  <c r="AC37" i="24"/>
  <c r="AI10" i="24"/>
  <c r="AL10" i="24" s="1"/>
  <c r="O10" i="24" s="1"/>
  <c r="H6" i="88" s="1"/>
  <c r="AC15" i="24"/>
  <c r="AC26" i="24"/>
  <c r="AB17" i="24"/>
  <c r="AC20" i="24"/>
  <c r="AJ15" i="24"/>
  <c r="AL15" i="24" s="1"/>
  <c r="AC24" i="24"/>
  <c r="AE26" i="24"/>
  <c r="AA28" i="24"/>
  <c r="AC14" i="24"/>
  <c r="AE19" i="24"/>
  <c r="AB21" i="24"/>
  <c r="AE24" i="24"/>
  <c r="AD29" i="24"/>
  <c r="AE32" i="24"/>
  <c r="AC33" i="24"/>
  <c r="AC48" i="24"/>
  <c r="AC46" i="24"/>
  <c r="AC39" i="24"/>
  <c r="AD39" i="24"/>
  <c r="AI9" i="24"/>
  <c r="AL9" i="24" s="1"/>
  <c r="O9" i="24" s="1"/>
  <c r="H9" i="77" s="1"/>
  <c r="AB13" i="24"/>
  <c r="AE14" i="24"/>
  <c r="AE15" i="24"/>
  <c r="AC17" i="24"/>
  <c r="AJ17" i="24"/>
  <c r="AL17" i="24" s="1"/>
  <c r="AB18" i="24"/>
  <c r="AA19" i="24"/>
  <c r="AF19" i="24"/>
  <c r="AE20" i="24"/>
  <c r="AC21" i="24"/>
  <c r="AJ21" i="24"/>
  <c r="AL21" i="24" s="1"/>
  <c r="AB23" i="24"/>
  <c r="AA24" i="24"/>
  <c r="AF24" i="24"/>
  <c r="AA26" i="24"/>
  <c r="AF26" i="24"/>
  <c r="AC28" i="24"/>
  <c r="AA29" i="24"/>
  <c r="AI31" i="24"/>
  <c r="AL31" i="24" s="1"/>
  <c r="AD33" i="24"/>
  <c r="AE36" i="24"/>
  <c r="AA37" i="24"/>
  <c r="AA13" i="24"/>
  <c r="AA18" i="24"/>
  <c r="AA23" i="24"/>
  <c r="AI8" i="24"/>
  <c r="AL8" i="24" s="1"/>
  <c r="O8" i="24" s="1"/>
  <c r="H9" i="75" s="1"/>
  <c r="AI12" i="24"/>
  <c r="AL12" i="24" s="1"/>
  <c r="AC13" i="24"/>
  <c r="AA14" i="24"/>
  <c r="AF14" i="24"/>
  <c r="AA15" i="24"/>
  <c r="AF15" i="24"/>
  <c r="AE17" i="24"/>
  <c r="AC18" i="24"/>
  <c r="AJ18" i="24"/>
  <c r="AL18" i="24" s="1"/>
  <c r="AB19" i="24"/>
  <c r="AA20" i="24"/>
  <c r="AF20" i="24"/>
  <c r="AE21" i="24"/>
  <c r="AC23" i="24"/>
  <c r="AJ23" i="24"/>
  <c r="AL23" i="24" s="1"/>
  <c r="AB24" i="24"/>
  <c r="AB26" i="24"/>
  <c r="AD31" i="24"/>
  <c r="AF13" i="24"/>
  <c r="AF18" i="24"/>
  <c r="AF23" i="24"/>
  <c r="AI11" i="24"/>
  <c r="AL11" i="24" s="1"/>
  <c r="AE13" i="24"/>
  <c r="AB14" i="24"/>
  <c r="AJ14" i="24"/>
  <c r="AL14" i="24" s="1"/>
  <c r="AB15" i="24"/>
  <c r="AA17" i="24"/>
  <c r="AF17" i="24"/>
  <c r="AE18" i="24"/>
  <c r="AC19" i="24"/>
  <c r="AJ19" i="24"/>
  <c r="AL19" i="24" s="1"/>
  <c r="AB20" i="24"/>
  <c r="AA21" i="24"/>
  <c r="AF21" i="24"/>
  <c r="AE23" i="24"/>
  <c r="AJ24" i="24"/>
  <c r="AL24" i="24" s="1"/>
  <c r="Z8" i="24"/>
  <c r="AD8" i="24"/>
  <c r="Z10" i="24"/>
  <c r="Z11" i="24"/>
  <c r="Z12" i="24"/>
  <c r="L12" i="24" s="1"/>
  <c r="E9" i="62" s="1"/>
  <c r="E13" i="62" s="1"/>
  <c r="AJ41" i="24"/>
  <c r="AI41" i="24"/>
  <c r="AF59" i="24"/>
  <c r="AB59" i="24"/>
  <c r="AE59" i="24"/>
  <c r="AA59" i="24"/>
  <c r="AD59" i="24"/>
  <c r="AC59" i="24"/>
  <c r="AA8" i="24"/>
  <c r="AA9" i="24"/>
  <c r="AA10" i="24"/>
  <c r="AA11" i="24"/>
  <c r="AE12" i="24"/>
  <c r="AI33" i="24"/>
  <c r="AL33" i="24" s="1"/>
  <c r="M33" i="24" s="1"/>
  <c r="F9" i="42" s="1"/>
  <c r="AF40" i="24"/>
  <c r="AB40" i="24"/>
  <c r="AC40" i="24"/>
  <c r="AA40" i="24"/>
  <c r="Z40" i="24"/>
  <c r="AI40" i="24"/>
  <c r="AL40" i="24" s="1"/>
  <c r="AJ53" i="24"/>
  <c r="AI53" i="24"/>
  <c r="AJ55" i="24"/>
  <c r="AI55" i="24"/>
  <c r="AB8" i="24"/>
  <c r="AF8" i="24"/>
  <c r="AB9" i="24"/>
  <c r="AF9" i="24"/>
  <c r="AB10" i="24"/>
  <c r="AF10" i="24"/>
  <c r="AB11" i="24"/>
  <c r="AF11" i="24"/>
  <c r="AB12" i="24"/>
  <c r="AF12" i="24"/>
  <c r="AI13" i="24"/>
  <c r="AL13" i="24" s="1"/>
  <c r="AJ26" i="24"/>
  <c r="AI26" i="24"/>
  <c r="AI29" i="24"/>
  <c r="AL29" i="24" s="1"/>
  <c r="AI34" i="24"/>
  <c r="AL34" i="24" s="1"/>
  <c r="AF36" i="24"/>
  <c r="AB36" i="24"/>
  <c r="AD36" i="24"/>
  <c r="AC36" i="24"/>
  <c r="Z36" i="24"/>
  <c r="AD40" i="24"/>
  <c r="AF51" i="24"/>
  <c r="AB51" i="24"/>
  <c r="AE51" i="24"/>
  <c r="AA51" i="24"/>
  <c r="AD51" i="24"/>
  <c r="AC51" i="24"/>
  <c r="Z51" i="24"/>
  <c r="AF53" i="24"/>
  <c r="AB53" i="24"/>
  <c r="AE53" i="24"/>
  <c r="AA53" i="24"/>
  <c r="AD53" i="24"/>
  <c r="AC53" i="24"/>
  <c r="Z53" i="24"/>
  <c r="Z9" i="24"/>
  <c r="AD9" i="24"/>
  <c r="AD10" i="24"/>
  <c r="AD11" i="24"/>
  <c r="AD12" i="24"/>
  <c r="AF45" i="24"/>
  <c r="AB45" i="24"/>
  <c r="AE45" i="24"/>
  <c r="AA45" i="24"/>
  <c r="AD45" i="24"/>
  <c r="AC45" i="24"/>
  <c r="Z59" i="24"/>
  <c r="AE8" i="24"/>
  <c r="AE9" i="24"/>
  <c r="AE10" i="24"/>
  <c r="AE11" i="24"/>
  <c r="AA12" i="24"/>
  <c r="AF31" i="24"/>
  <c r="AB31" i="24"/>
  <c r="AC31" i="24"/>
  <c r="AA31" i="24"/>
  <c r="Z31" i="24"/>
  <c r="AF32" i="24"/>
  <c r="AB32" i="24"/>
  <c r="AD32" i="24"/>
  <c r="AC32" i="24"/>
  <c r="Z32" i="24"/>
  <c r="AE40" i="24"/>
  <c r="AJ45" i="24"/>
  <c r="AI45" i="24"/>
  <c r="AJ47" i="24"/>
  <c r="AI47" i="24"/>
  <c r="Z13" i="24"/>
  <c r="Z14" i="24"/>
  <c r="Z15" i="24"/>
  <c r="Z17" i="24"/>
  <c r="Z18" i="24"/>
  <c r="Z19" i="24"/>
  <c r="Z20" i="24"/>
  <c r="Z21" i="24"/>
  <c r="Z23" i="24"/>
  <c r="Z24" i="24"/>
  <c r="Z26" i="24"/>
  <c r="AI28" i="24"/>
  <c r="AL28" i="24" s="1"/>
  <c r="AF29" i="24"/>
  <c r="AB29" i="24"/>
  <c r="Z29" i="24"/>
  <c r="AE29" i="24"/>
  <c r="AF33" i="24"/>
  <c r="AB33" i="24"/>
  <c r="Z33" i="24"/>
  <c r="AE33" i="24"/>
  <c r="AI37" i="24"/>
  <c r="AL37" i="24" s="1"/>
  <c r="AF39" i="24"/>
  <c r="AB39" i="24"/>
  <c r="Z39" i="24"/>
  <c r="AE39" i="24"/>
  <c r="AF41" i="24"/>
  <c r="AB41" i="24"/>
  <c r="AE41" i="24"/>
  <c r="AA41" i="24"/>
  <c r="AC41" i="24"/>
  <c r="Z41" i="24"/>
  <c r="AF43" i="24"/>
  <c r="AB43" i="24"/>
  <c r="AE43" i="24"/>
  <c r="AA43" i="24"/>
  <c r="Z43" i="24"/>
  <c r="AC43" i="24"/>
  <c r="AF47" i="24"/>
  <c r="AB47" i="24"/>
  <c r="AE47" i="24"/>
  <c r="AA47" i="24"/>
  <c r="AD47" i="24"/>
  <c r="AC47" i="24"/>
  <c r="Z47" i="24"/>
  <c r="AJ49" i="24"/>
  <c r="AI49" i="24"/>
  <c r="AF55" i="24"/>
  <c r="AB55" i="24"/>
  <c r="AE55" i="24"/>
  <c r="AA55" i="24"/>
  <c r="AD55" i="24"/>
  <c r="AC55" i="24"/>
  <c r="Z55" i="24"/>
  <c r="AJ57" i="24"/>
  <c r="AI57" i="24"/>
  <c r="AF28" i="24"/>
  <c r="AB28" i="24"/>
  <c r="Z28" i="24"/>
  <c r="AE28" i="24"/>
  <c r="AI32" i="24"/>
  <c r="AL32" i="24" s="1"/>
  <c r="AI36" i="24"/>
  <c r="AL36" i="24" s="1"/>
  <c r="M36" i="24" s="1"/>
  <c r="AF37" i="24"/>
  <c r="AB37" i="24"/>
  <c r="Z37" i="24"/>
  <c r="AE37" i="24"/>
  <c r="AF49" i="24"/>
  <c r="AB49" i="24"/>
  <c r="AE49" i="24"/>
  <c r="AA49" i="24"/>
  <c r="AD49" i="24"/>
  <c r="AC49" i="24"/>
  <c r="Z49" i="24"/>
  <c r="AJ51" i="24"/>
  <c r="AI51" i="24"/>
  <c r="AF57" i="24"/>
  <c r="AB57" i="24"/>
  <c r="AE57" i="24"/>
  <c r="AA57" i="24"/>
  <c r="AD57" i="24"/>
  <c r="AC57" i="24"/>
  <c r="Z57" i="24"/>
  <c r="AJ59" i="24"/>
  <c r="AI59" i="24"/>
  <c r="AJ43" i="24"/>
  <c r="AI43" i="24"/>
  <c r="AJ46" i="24"/>
  <c r="AI46" i="24"/>
  <c r="AJ48" i="24"/>
  <c r="AI48" i="24"/>
  <c r="AJ50" i="24"/>
  <c r="AI50" i="24"/>
  <c r="AJ52" i="24"/>
  <c r="AI52" i="24"/>
  <c r="AJ54" i="24"/>
  <c r="AI54" i="24"/>
  <c r="AJ56" i="24"/>
  <c r="AI56" i="24"/>
  <c r="AJ58" i="24"/>
  <c r="AI58" i="24"/>
  <c r="AF46" i="24"/>
  <c r="AB46" i="24"/>
  <c r="AE46" i="24"/>
  <c r="AA46" i="24"/>
  <c r="Z46" i="24"/>
  <c r="AF48" i="24"/>
  <c r="AB48" i="24"/>
  <c r="AE48" i="24"/>
  <c r="AA48" i="24"/>
  <c r="Z48" i="24"/>
  <c r="AF50" i="24"/>
  <c r="AB50" i="24"/>
  <c r="AE50" i="24"/>
  <c r="AA50" i="24"/>
  <c r="Z50" i="24"/>
  <c r="AF52" i="24"/>
  <c r="AB52" i="24"/>
  <c r="AE52" i="24"/>
  <c r="AA52" i="24"/>
  <c r="Z52" i="24"/>
  <c r="AF54" i="24"/>
  <c r="AB54" i="24"/>
  <c r="AE54" i="24"/>
  <c r="AA54" i="24"/>
  <c r="Z54" i="24"/>
  <c r="AF56" i="24"/>
  <c r="AB56" i="24"/>
  <c r="AE56" i="24"/>
  <c r="AA56" i="24"/>
  <c r="Z56" i="24"/>
  <c r="AF58" i="24"/>
  <c r="AB58" i="24"/>
  <c r="AE58" i="24"/>
  <c r="AA58" i="24"/>
  <c r="Z58" i="24"/>
  <c r="AD32" i="23"/>
  <c r="AI11" i="23"/>
  <c r="AL11" i="23" s="1"/>
  <c r="R11" i="23" s="1"/>
  <c r="AI46" i="23"/>
  <c r="AL46" i="23" s="1"/>
  <c r="P46" i="23" s="1"/>
  <c r="AI18" i="23"/>
  <c r="AL18" i="23" s="1"/>
  <c r="AC32" i="23"/>
  <c r="AI43" i="23"/>
  <c r="AL43" i="23" s="1"/>
  <c r="P43" i="23" s="1"/>
  <c r="AJ32" i="23"/>
  <c r="AL32" i="23" s="1"/>
  <c r="AF32" i="23"/>
  <c r="AB32" i="23"/>
  <c r="AE32" i="23"/>
  <c r="AJ49" i="23"/>
  <c r="AL49" i="23" s="1"/>
  <c r="P49" i="23" s="1"/>
  <c r="AJ42" i="23"/>
  <c r="AL42" i="23" s="1"/>
  <c r="P42" i="23" s="1"/>
  <c r="AJ12" i="23"/>
  <c r="AL12" i="23" s="1"/>
  <c r="AI20" i="23"/>
  <c r="AJ48" i="23"/>
  <c r="AL48" i="23" s="1"/>
  <c r="P48" i="23" s="1"/>
  <c r="AJ47" i="23"/>
  <c r="AL47" i="23" s="1"/>
  <c r="P47" i="23" s="1"/>
  <c r="AI45" i="23"/>
  <c r="AL45" i="23" s="1"/>
  <c r="P45" i="23" s="1"/>
  <c r="AJ44" i="23"/>
  <c r="AL44" i="23" s="1"/>
  <c r="P44" i="23" s="1"/>
  <c r="AI41" i="23"/>
  <c r="AL41" i="23" s="1"/>
  <c r="P41" i="23" s="1"/>
  <c r="AJ40" i="23"/>
  <c r="AL40" i="23" s="1"/>
  <c r="P40" i="23" s="1"/>
  <c r="AI36" i="23"/>
  <c r="AL36" i="23" s="1"/>
  <c r="P36" i="23" s="1"/>
  <c r="AI30" i="23"/>
  <c r="AL30" i="23" s="1"/>
  <c r="P30" i="23" s="1"/>
  <c r="AI37" i="23"/>
  <c r="AL37" i="23" s="1"/>
  <c r="P37" i="23" s="1"/>
  <c r="AD11" i="23"/>
  <c r="AI14" i="23"/>
  <c r="AL14" i="23" s="1"/>
  <c r="AJ29" i="23"/>
  <c r="AL29" i="23" s="1"/>
  <c r="P29" i="23" s="1"/>
  <c r="AF31" i="23"/>
  <c r="AI39" i="23"/>
  <c r="AL39" i="23" s="1"/>
  <c r="P39" i="23" s="1"/>
  <c r="AI38" i="23"/>
  <c r="AL38" i="23" s="1"/>
  <c r="P38" i="23" s="1"/>
  <c r="AD31" i="23"/>
  <c r="AJ33" i="23"/>
  <c r="AL33" i="23" s="1"/>
  <c r="O33" i="23" s="1"/>
  <c r="AJ35" i="23"/>
  <c r="AL35" i="23" s="1"/>
  <c r="P35" i="23" s="1"/>
  <c r="AI34" i="23"/>
  <c r="AB30" i="23"/>
  <c r="AA31" i="23"/>
  <c r="AI31" i="23"/>
  <c r="AL31" i="23" s="1"/>
  <c r="AF30" i="23"/>
  <c r="AB31" i="23"/>
  <c r="AF29" i="23"/>
  <c r="AB29" i="23"/>
  <c r="AD34" i="23"/>
  <c r="AD33" i="23"/>
  <c r="AF34" i="23"/>
  <c r="AB34" i="23"/>
  <c r="AA34" i="23"/>
  <c r="AF33" i="23"/>
  <c r="AA33" i="23"/>
  <c r="AB33" i="23"/>
  <c r="AJ28" i="23"/>
  <c r="AL28" i="23" s="1"/>
  <c r="P28" i="23" s="1"/>
  <c r="AF28" i="23"/>
  <c r="AB28" i="23"/>
  <c r="AB27" i="23"/>
  <c r="AF27" i="23"/>
  <c r="AC25" i="23"/>
  <c r="AD23" i="23"/>
  <c r="AB25" i="23"/>
  <c r="AJ25" i="23"/>
  <c r="AL25" i="23" s="1"/>
  <c r="AC24" i="23"/>
  <c r="AB23" i="23"/>
  <c r="AC21" i="23"/>
  <c r="AB21" i="23"/>
  <c r="AJ21" i="23"/>
  <c r="AL21" i="23" s="1"/>
  <c r="AF20" i="23"/>
  <c r="AB20" i="23"/>
  <c r="AL20" i="23"/>
  <c r="Q20" i="23" s="1"/>
  <c r="AF19" i="23"/>
  <c r="AB19" i="23"/>
  <c r="AI19" i="23"/>
  <c r="AL19" i="23" s="1"/>
  <c r="Q19" i="23" s="1"/>
  <c r="AB18" i="23"/>
  <c r="AF18" i="23"/>
  <c r="AB17" i="23"/>
  <c r="AD17" i="23"/>
  <c r="AJ17" i="23"/>
  <c r="AL17" i="23" s="1"/>
  <c r="AB16" i="23"/>
  <c r="AD16" i="23"/>
  <c r="AI16" i="23"/>
  <c r="AL16" i="23" s="1"/>
  <c r="AD15" i="23"/>
  <c r="AI15" i="23"/>
  <c r="AL15" i="23" s="1"/>
  <c r="R15" i="23" s="1"/>
  <c r="AB15" i="23"/>
  <c r="AB14" i="23"/>
  <c r="AD14" i="23"/>
  <c r="AD13" i="23"/>
  <c r="AJ13" i="23"/>
  <c r="AL13" i="23" s="1"/>
  <c r="R13" i="23" s="1"/>
  <c r="AB13" i="23"/>
  <c r="AB12" i="23"/>
  <c r="AD12" i="23"/>
  <c r="AB11" i="23"/>
  <c r="AI10" i="23"/>
  <c r="AL10" i="23" s="1"/>
  <c r="R10" i="23" s="1"/>
  <c r="AB10" i="23"/>
  <c r="AD10" i="23"/>
  <c r="AF9" i="23"/>
  <c r="AJ9" i="23"/>
  <c r="AL9" i="23" s="1"/>
  <c r="AA9" i="23"/>
  <c r="AI8" i="23"/>
  <c r="AL8" i="23" s="1"/>
  <c r="O8" i="23" s="1"/>
  <c r="AF8" i="23"/>
  <c r="AA8" i="23"/>
  <c r="AB8" i="23"/>
  <c r="AB9" i="23"/>
  <c r="AE22" i="23"/>
  <c r="AA22" i="23"/>
  <c r="AD22" i="23"/>
  <c r="AC22" i="23"/>
  <c r="AB22" i="23"/>
  <c r="Z22" i="23"/>
  <c r="AE26" i="23"/>
  <c r="AA26" i="23"/>
  <c r="AD26" i="23"/>
  <c r="AC26" i="23"/>
  <c r="AB26" i="23"/>
  <c r="Z26" i="23"/>
  <c r="AI6" i="23"/>
  <c r="AL6" i="23" s="1"/>
  <c r="AD8" i="23"/>
  <c r="AD9" i="23"/>
  <c r="AE10" i="23"/>
  <c r="AA10" i="23"/>
  <c r="AC10" i="23"/>
  <c r="Z10" i="23"/>
  <c r="AE11" i="23"/>
  <c r="AA11" i="23"/>
  <c r="AC11" i="23"/>
  <c r="Z11" i="23"/>
  <c r="AE12" i="23"/>
  <c r="AA12" i="23"/>
  <c r="AC12" i="23"/>
  <c r="Z12" i="23"/>
  <c r="AE13" i="23"/>
  <c r="AA13" i="23"/>
  <c r="AC13" i="23"/>
  <c r="Z13" i="23"/>
  <c r="AE14" i="23"/>
  <c r="AA14" i="23"/>
  <c r="AC14" i="23"/>
  <c r="Z14" i="23"/>
  <c r="AE15" i="23"/>
  <c r="AA15" i="23"/>
  <c r="AC15" i="23"/>
  <c r="Z15" i="23"/>
  <c r="AE16" i="23"/>
  <c r="AA16" i="23"/>
  <c r="AC16" i="23"/>
  <c r="Z16" i="23"/>
  <c r="AE17" i="23"/>
  <c r="AA17" i="23"/>
  <c r="AC17" i="23"/>
  <c r="Z17" i="23"/>
  <c r="Z8" i="23"/>
  <c r="AE8" i="23"/>
  <c r="Z9" i="23"/>
  <c r="AE9" i="23"/>
  <c r="AC18" i="23"/>
  <c r="AC19" i="23"/>
  <c r="AC20" i="23"/>
  <c r="AE21" i="23"/>
  <c r="AA21" i="23"/>
  <c r="Z21" i="23"/>
  <c r="AF21" i="23"/>
  <c r="AJ24" i="23"/>
  <c r="AL24" i="23" s="1"/>
  <c r="AE25" i="23"/>
  <c r="AA25" i="23"/>
  <c r="Z25" i="23"/>
  <c r="AF25" i="23"/>
  <c r="AJ27" i="23"/>
  <c r="AL27" i="23" s="1"/>
  <c r="Z18" i="23"/>
  <c r="AD18" i="23"/>
  <c r="Z19" i="23"/>
  <c r="AD19" i="23"/>
  <c r="Z20" i="23"/>
  <c r="AD20" i="23"/>
  <c r="AJ23" i="23"/>
  <c r="AL23" i="23" s="1"/>
  <c r="AE24" i="23"/>
  <c r="AA24" i="23"/>
  <c r="Z24" i="23"/>
  <c r="AF24" i="23"/>
  <c r="AA18" i="23"/>
  <c r="AA19" i="23"/>
  <c r="AA20" i="23"/>
  <c r="AJ22" i="23"/>
  <c r="AL22" i="23" s="1"/>
  <c r="R22" i="23" s="1"/>
  <c r="AE23" i="23"/>
  <c r="AA23" i="23"/>
  <c r="Z23" i="23"/>
  <c r="AF23" i="23"/>
  <c r="AB24" i="23"/>
  <c r="AJ26" i="23"/>
  <c r="AL26" i="23" s="1"/>
  <c r="R26" i="23" s="1"/>
  <c r="AC27" i="23"/>
  <c r="AE27" i="23"/>
  <c r="AA27" i="23"/>
  <c r="Z27" i="23"/>
  <c r="AC28" i="23"/>
  <c r="AE28" i="23"/>
  <c r="AA28" i="23"/>
  <c r="Z28" i="23"/>
  <c r="AC29" i="23"/>
  <c r="AE29" i="23"/>
  <c r="AA29" i="23"/>
  <c r="Z29" i="23"/>
  <c r="AC30" i="23"/>
  <c r="AE30" i="23"/>
  <c r="AA30" i="23"/>
  <c r="Z30" i="23"/>
  <c r="AL34" i="23"/>
  <c r="O34" i="23" s="1"/>
  <c r="Z31" i="23"/>
  <c r="AE31" i="23"/>
  <c r="Z33" i="23"/>
  <c r="AE33" i="23"/>
  <c r="Z34" i="23"/>
  <c r="AE34" i="23"/>
  <c r="AC35" i="23"/>
  <c r="AF35" i="23"/>
  <c r="AB35" i="23"/>
  <c r="AE35" i="23"/>
  <c r="AA35" i="23"/>
  <c r="Z35" i="23"/>
  <c r="AC36" i="23"/>
  <c r="AF36" i="23"/>
  <c r="AB36" i="23"/>
  <c r="AE36" i="23"/>
  <c r="AA36" i="23"/>
  <c r="Z36" i="23"/>
  <c r="AC37" i="23"/>
  <c r="AF37" i="23"/>
  <c r="AB37" i="23"/>
  <c r="AE37" i="23"/>
  <c r="AA37" i="23"/>
  <c r="Z37" i="23"/>
  <c r="AC38" i="23"/>
  <c r="AF38" i="23"/>
  <c r="AB38" i="23"/>
  <c r="AE38" i="23"/>
  <c r="AA38" i="23"/>
  <c r="Z38" i="23"/>
  <c r="AC39" i="23"/>
  <c r="AF39" i="23"/>
  <c r="AB39" i="23"/>
  <c r="AE39" i="23"/>
  <c r="AA39" i="23"/>
  <c r="Z39" i="23"/>
  <c r="AC40" i="23"/>
  <c r="AF40" i="23"/>
  <c r="AB40" i="23"/>
  <c r="AE40" i="23"/>
  <c r="AA40" i="23"/>
  <c r="Z40" i="23"/>
  <c r="AC41" i="23"/>
  <c r="AF41" i="23"/>
  <c r="AB41" i="23"/>
  <c r="AE41" i="23"/>
  <c r="AA41" i="23"/>
  <c r="Z41" i="23"/>
  <c r="AC42" i="23"/>
  <c r="AF42" i="23"/>
  <c r="AB42" i="23"/>
  <c r="AE42" i="23"/>
  <c r="AA42" i="23"/>
  <c r="Z42" i="23"/>
  <c r="AC43" i="23"/>
  <c r="AF43" i="23"/>
  <c r="AB43" i="23"/>
  <c r="AE43" i="23"/>
  <c r="AA43" i="23"/>
  <c r="Z43" i="23"/>
  <c r="AC44" i="23"/>
  <c r="AF44" i="23"/>
  <c r="AB44" i="23"/>
  <c r="AE44" i="23"/>
  <c r="AA44" i="23"/>
  <c r="Z44" i="23"/>
  <c r="AC45" i="23"/>
  <c r="AF45" i="23"/>
  <c r="AB45" i="23"/>
  <c r="AE45" i="23"/>
  <c r="AA45" i="23"/>
  <c r="Z45" i="23"/>
  <c r="AC46" i="23"/>
  <c r="AF46" i="23"/>
  <c r="AB46" i="23"/>
  <c r="AE46" i="23"/>
  <c r="AA46" i="23"/>
  <c r="Z46" i="23"/>
  <c r="AC47" i="23"/>
  <c r="AF47" i="23"/>
  <c r="AB47" i="23"/>
  <c r="AE47" i="23"/>
  <c r="AA47" i="23"/>
  <c r="Z47" i="23"/>
  <c r="AC48" i="23"/>
  <c r="AF48" i="23"/>
  <c r="AB48" i="23"/>
  <c r="AE48" i="23"/>
  <c r="AA48" i="23"/>
  <c r="Z48" i="23"/>
  <c r="AC49" i="23"/>
  <c r="AF49" i="23"/>
  <c r="AB49" i="23"/>
  <c r="AE49" i="23"/>
  <c r="AA49" i="23"/>
  <c r="Z49" i="23"/>
  <c r="L36" i="22"/>
  <c r="M36" i="22"/>
  <c r="N36" i="22"/>
  <c r="O36" i="22"/>
  <c r="P36" i="22"/>
  <c r="Q36" i="22"/>
  <c r="R36" i="22"/>
  <c r="V8" i="22"/>
  <c r="O8" i="22" s="1"/>
  <c r="AK53" i="22"/>
  <c r="X53" i="22"/>
  <c r="AI53" i="22" s="1"/>
  <c r="W53" i="22"/>
  <c r="AH53" i="22" s="1"/>
  <c r="V53" i="22"/>
  <c r="U53" i="22"/>
  <c r="AF53" i="22" s="1"/>
  <c r="AK52" i="22"/>
  <c r="X52" i="22"/>
  <c r="AI52" i="22" s="1"/>
  <c r="W52" i="22"/>
  <c r="AH52" i="22" s="1"/>
  <c r="V52" i="22"/>
  <c r="U52" i="22"/>
  <c r="AD52" i="22" s="1"/>
  <c r="AK51" i="22"/>
  <c r="X51" i="22"/>
  <c r="AI51" i="22" s="1"/>
  <c r="W51" i="22"/>
  <c r="AH51" i="22" s="1"/>
  <c r="V51" i="22"/>
  <c r="U51" i="22"/>
  <c r="AF51" i="22" s="1"/>
  <c r="AK50" i="22"/>
  <c r="X50" i="22"/>
  <c r="AI50" i="22" s="1"/>
  <c r="W50" i="22"/>
  <c r="AH50" i="22" s="1"/>
  <c r="V50" i="22"/>
  <c r="U50" i="22"/>
  <c r="AD50" i="22" s="1"/>
  <c r="AK49" i="22"/>
  <c r="X49" i="22"/>
  <c r="AI49" i="22" s="1"/>
  <c r="W49" i="22"/>
  <c r="AH49" i="22" s="1"/>
  <c r="V49" i="22"/>
  <c r="L49" i="22" s="1"/>
  <c r="U49" i="22"/>
  <c r="AE49" i="22" s="1"/>
  <c r="AK48" i="22"/>
  <c r="X48" i="22"/>
  <c r="AI48" i="22" s="1"/>
  <c r="W48" i="22"/>
  <c r="AH48" i="22" s="1"/>
  <c r="V48" i="22"/>
  <c r="AG48" i="22" s="1"/>
  <c r="U48" i="22"/>
  <c r="AK47" i="22"/>
  <c r="X47" i="22"/>
  <c r="AI47" i="22" s="1"/>
  <c r="W47" i="22"/>
  <c r="AH47" i="22" s="1"/>
  <c r="V47" i="22"/>
  <c r="N47" i="22" s="1"/>
  <c r="U47" i="22"/>
  <c r="AB47" i="22" s="1"/>
  <c r="AK46" i="22"/>
  <c r="X46" i="22"/>
  <c r="AI46" i="22" s="1"/>
  <c r="W46" i="22"/>
  <c r="AH46" i="22" s="1"/>
  <c r="V46" i="22"/>
  <c r="Q46" i="22" s="1"/>
  <c r="U46" i="22"/>
  <c r="AD46" i="22" s="1"/>
  <c r="AK45" i="22"/>
  <c r="X45" i="22"/>
  <c r="AI45" i="22" s="1"/>
  <c r="W45" i="22"/>
  <c r="AH45" i="22" s="1"/>
  <c r="V45" i="22"/>
  <c r="U45" i="22"/>
  <c r="AK44" i="22"/>
  <c r="X44" i="22"/>
  <c r="AI44" i="22" s="1"/>
  <c r="W44" i="22"/>
  <c r="AH44" i="22" s="1"/>
  <c r="V44" i="22"/>
  <c r="L44" i="22" s="1"/>
  <c r="U44" i="22"/>
  <c r="AD44" i="22" s="1"/>
  <c r="AK43" i="22"/>
  <c r="X43" i="22"/>
  <c r="AI43" i="22" s="1"/>
  <c r="W43" i="22"/>
  <c r="AH43" i="22" s="1"/>
  <c r="V43" i="22"/>
  <c r="U43" i="22"/>
  <c r="AB43" i="22" s="1"/>
  <c r="AK42" i="22"/>
  <c r="X42" i="22"/>
  <c r="AI42" i="22" s="1"/>
  <c r="W42" i="22"/>
  <c r="AH42" i="22" s="1"/>
  <c r="V42" i="22"/>
  <c r="R42" i="22" s="1"/>
  <c r="U42" i="22"/>
  <c r="AD42" i="22" s="1"/>
  <c r="AK41" i="22"/>
  <c r="X41" i="22"/>
  <c r="AI41" i="22" s="1"/>
  <c r="W41" i="22"/>
  <c r="AH41" i="22" s="1"/>
  <c r="V41" i="22"/>
  <c r="M41" i="22" s="1"/>
  <c r="U41" i="22"/>
  <c r="AK40" i="22"/>
  <c r="X40" i="22"/>
  <c r="AI40" i="22" s="1"/>
  <c r="W40" i="22"/>
  <c r="AH40" i="22" s="1"/>
  <c r="V40" i="22"/>
  <c r="U40" i="22"/>
  <c r="AB40" i="22" s="1"/>
  <c r="AK39" i="22"/>
  <c r="X39" i="22"/>
  <c r="AI39" i="22" s="1"/>
  <c r="W39" i="22"/>
  <c r="AH39" i="22" s="1"/>
  <c r="V39" i="22"/>
  <c r="R39" i="22" s="1"/>
  <c r="U39" i="22"/>
  <c r="AD39" i="22" s="1"/>
  <c r="AK38" i="22"/>
  <c r="X38" i="22"/>
  <c r="AI38" i="22" s="1"/>
  <c r="W38" i="22"/>
  <c r="AH38" i="22" s="1"/>
  <c r="V38" i="22"/>
  <c r="U38" i="22"/>
  <c r="AC38" i="22" s="1"/>
  <c r="AK37" i="22"/>
  <c r="X37" i="22"/>
  <c r="AI37" i="22" s="1"/>
  <c r="W37" i="22"/>
  <c r="AH37" i="22" s="1"/>
  <c r="V37" i="22"/>
  <c r="U37" i="22"/>
  <c r="AK36" i="22"/>
  <c r="AI36" i="22"/>
  <c r="AH36" i="22"/>
  <c r="AF36" i="22"/>
  <c r="AE36" i="22"/>
  <c r="AD36" i="22"/>
  <c r="AC36" i="22"/>
  <c r="AB36" i="22"/>
  <c r="AA36" i="22"/>
  <c r="Z36" i="22"/>
  <c r="AK35" i="22"/>
  <c r="X35" i="22"/>
  <c r="AI35" i="22" s="1"/>
  <c r="W35" i="22"/>
  <c r="AH35" i="22" s="1"/>
  <c r="V35" i="22"/>
  <c r="U35" i="22"/>
  <c r="AD35" i="22" s="1"/>
  <c r="AK34" i="22"/>
  <c r="X34" i="22"/>
  <c r="AI34" i="22" s="1"/>
  <c r="W34" i="22"/>
  <c r="AH34" i="22" s="1"/>
  <c r="V34" i="22"/>
  <c r="U34" i="22"/>
  <c r="AK33" i="22"/>
  <c r="X33" i="22"/>
  <c r="AI33" i="22" s="1"/>
  <c r="W33" i="22"/>
  <c r="AH33" i="22" s="1"/>
  <c r="V33" i="22"/>
  <c r="U33" i="22"/>
  <c r="AA33" i="22" s="1"/>
  <c r="AK32" i="22"/>
  <c r="X32" i="22"/>
  <c r="AI32" i="22" s="1"/>
  <c r="W32" i="22"/>
  <c r="AH32" i="22" s="1"/>
  <c r="V32" i="22"/>
  <c r="U32" i="22"/>
  <c r="AC32" i="22" s="1"/>
  <c r="AK31" i="22"/>
  <c r="X31" i="22"/>
  <c r="AI31" i="22" s="1"/>
  <c r="W31" i="22"/>
  <c r="AH31" i="22" s="1"/>
  <c r="V31" i="22"/>
  <c r="U31" i="22"/>
  <c r="AK30" i="22"/>
  <c r="X30" i="22"/>
  <c r="AI30" i="22" s="1"/>
  <c r="W30" i="22"/>
  <c r="AH30" i="22" s="1"/>
  <c r="V30" i="22"/>
  <c r="P30" i="22" s="1"/>
  <c r="U30" i="22"/>
  <c r="AA30" i="22" s="1"/>
  <c r="AK29" i="22"/>
  <c r="X29" i="22"/>
  <c r="AI29" i="22" s="1"/>
  <c r="W29" i="22"/>
  <c r="AH29" i="22" s="1"/>
  <c r="V29" i="22"/>
  <c r="U29" i="22"/>
  <c r="AD29" i="22" s="1"/>
  <c r="AK28" i="22"/>
  <c r="X28" i="22"/>
  <c r="AI28" i="22" s="1"/>
  <c r="W28" i="22"/>
  <c r="AH28" i="22" s="1"/>
  <c r="V28" i="22"/>
  <c r="U28" i="22"/>
  <c r="AD28" i="22" s="1"/>
  <c r="AK27" i="22"/>
  <c r="X27" i="22"/>
  <c r="AI27" i="22" s="1"/>
  <c r="W27" i="22"/>
  <c r="AH27" i="22" s="1"/>
  <c r="V27" i="22"/>
  <c r="U27" i="22"/>
  <c r="AB27" i="22" s="1"/>
  <c r="AK26" i="22"/>
  <c r="X26" i="22"/>
  <c r="AI26" i="22" s="1"/>
  <c r="W26" i="22"/>
  <c r="AH26" i="22" s="1"/>
  <c r="V26" i="22"/>
  <c r="P26" i="22" s="1"/>
  <c r="U26" i="22"/>
  <c r="AD26" i="22" s="1"/>
  <c r="AK25" i="22"/>
  <c r="X25" i="22"/>
  <c r="AI25" i="22" s="1"/>
  <c r="W25" i="22"/>
  <c r="AH25" i="22" s="1"/>
  <c r="V25" i="22"/>
  <c r="O25" i="22" s="1"/>
  <c r="U25" i="22"/>
  <c r="AF25" i="22" s="1"/>
  <c r="AK24" i="22"/>
  <c r="X24" i="22"/>
  <c r="AI24" i="22" s="1"/>
  <c r="W24" i="22"/>
  <c r="AH24" i="22" s="1"/>
  <c r="V24" i="22"/>
  <c r="U24" i="22"/>
  <c r="AD24" i="22" s="1"/>
  <c r="AK23" i="22"/>
  <c r="X23" i="22"/>
  <c r="AI23" i="22" s="1"/>
  <c r="W23" i="22"/>
  <c r="AH23" i="22" s="1"/>
  <c r="V23" i="22"/>
  <c r="U23" i="22"/>
  <c r="AF23" i="22" s="1"/>
  <c r="AK22" i="22"/>
  <c r="X22" i="22"/>
  <c r="AI22" i="22" s="1"/>
  <c r="W22" i="22"/>
  <c r="AH22" i="22" s="1"/>
  <c r="V22" i="22"/>
  <c r="L22" i="22" s="1"/>
  <c r="U22" i="22"/>
  <c r="AD22" i="22" s="1"/>
  <c r="AK21" i="22"/>
  <c r="X21" i="22"/>
  <c r="AI21" i="22" s="1"/>
  <c r="W21" i="22"/>
  <c r="AH21" i="22" s="1"/>
  <c r="V21" i="22"/>
  <c r="U21" i="22"/>
  <c r="AB21" i="22" s="1"/>
  <c r="AK20" i="22"/>
  <c r="X20" i="22"/>
  <c r="AI20" i="22" s="1"/>
  <c r="W20" i="22"/>
  <c r="AH20" i="22" s="1"/>
  <c r="V20" i="22"/>
  <c r="R20" i="22" s="1"/>
  <c r="U20" i="22"/>
  <c r="AD20" i="22" s="1"/>
  <c r="AK19" i="22"/>
  <c r="X19" i="22"/>
  <c r="AI19" i="22" s="1"/>
  <c r="W19" i="22"/>
  <c r="AH19" i="22" s="1"/>
  <c r="V19" i="22"/>
  <c r="U19" i="22"/>
  <c r="AK18" i="22"/>
  <c r="X18" i="22"/>
  <c r="AI18" i="22" s="1"/>
  <c r="W18" i="22"/>
  <c r="AH18" i="22" s="1"/>
  <c r="V18" i="22"/>
  <c r="U18" i="22"/>
  <c r="AD18" i="22" s="1"/>
  <c r="AK17" i="22"/>
  <c r="X17" i="22"/>
  <c r="AI17" i="22" s="1"/>
  <c r="W17" i="22"/>
  <c r="AH17" i="22" s="1"/>
  <c r="V17" i="22"/>
  <c r="U17" i="22"/>
  <c r="AF17" i="22" s="1"/>
  <c r="AK16" i="22"/>
  <c r="X16" i="22"/>
  <c r="AI16" i="22" s="1"/>
  <c r="W16" i="22"/>
  <c r="AH16" i="22" s="1"/>
  <c r="V16" i="22"/>
  <c r="U16" i="22"/>
  <c r="AD16" i="22" s="1"/>
  <c r="AK15" i="22"/>
  <c r="X15" i="22"/>
  <c r="AI15" i="22" s="1"/>
  <c r="W15" i="22"/>
  <c r="AH15" i="22" s="1"/>
  <c r="V15" i="22"/>
  <c r="M15" i="22" s="1"/>
  <c r="U15" i="22"/>
  <c r="AF15" i="22" s="1"/>
  <c r="AK14" i="22"/>
  <c r="X14" i="22"/>
  <c r="AI14" i="22" s="1"/>
  <c r="W14" i="22"/>
  <c r="AH14" i="22" s="1"/>
  <c r="V14" i="22"/>
  <c r="U14" i="22"/>
  <c r="AD14" i="22" s="1"/>
  <c r="AK13" i="22"/>
  <c r="X13" i="22"/>
  <c r="AI13" i="22" s="1"/>
  <c r="W13" i="22"/>
  <c r="AH13" i="22" s="1"/>
  <c r="V13" i="22"/>
  <c r="U13" i="22"/>
  <c r="AF13" i="22" s="1"/>
  <c r="AK12" i="22"/>
  <c r="X12" i="22"/>
  <c r="AI12" i="22" s="1"/>
  <c r="W12" i="22"/>
  <c r="AH12" i="22" s="1"/>
  <c r="V12" i="22"/>
  <c r="U12" i="22"/>
  <c r="AD12" i="22" s="1"/>
  <c r="AK11" i="22"/>
  <c r="X11" i="22"/>
  <c r="AI11" i="22" s="1"/>
  <c r="W11" i="22"/>
  <c r="AH11" i="22" s="1"/>
  <c r="V11" i="22"/>
  <c r="M11" i="22" s="1"/>
  <c r="U11" i="22"/>
  <c r="AE11" i="22" s="1"/>
  <c r="AK10" i="22"/>
  <c r="X10" i="22"/>
  <c r="AI10" i="22" s="1"/>
  <c r="W10" i="22"/>
  <c r="AH10" i="22" s="1"/>
  <c r="V10" i="22"/>
  <c r="L10" i="22" s="1"/>
  <c r="U10" i="22"/>
  <c r="AD10" i="22" s="1"/>
  <c r="AK9" i="22"/>
  <c r="X9" i="22"/>
  <c r="AI9" i="22" s="1"/>
  <c r="W9" i="22"/>
  <c r="AH9" i="22" s="1"/>
  <c r="V9" i="22"/>
  <c r="U9" i="22"/>
  <c r="AE9" i="22" s="1"/>
  <c r="AK8" i="22"/>
  <c r="X8" i="22"/>
  <c r="AI8" i="22" s="1"/>
  <c r="W8" i="22"/>
  <c r="AH8" i="22" s="1"/>
  <c r="U8" i="22"/>
  <c r="AK6" i="22"/>
  <c r="X6" i="22"/>
  <c r="AJ6" i="22" s="1"/>
  <c r="W6" i="22"/>
  <c r="AH6" i="22" s="1"/>
  <c r="V6" i="22"/>
  <c r="AG6" i="22" s="1"/>
  <c r="U6" i="22"/>
  <c r="AK54" i="19"/>
  <c r="X54" i="19"/>
  <c r="AI54" i="19" s="1"/>
  <c r="W54" i="19"/>
  <c r="AH54" i="19" s="1"/>
  <c r="V54" i="19"/>
  <c r="U54" i="19"/>
  <c r="AD54" i="19" s="1"/>
  <c r="AK53" i="19"/>
  <c r="X53" i="19"/>
  <c r="AI53" i="19" s="1"/>
  <c r="W53" i="19"/>
  <c r="AH53" i="19" s="1"/>
  <c r="V53" i="19"/>
  <c r="U53" i="19"/>
  <c r="AD53" i="19" s="1"/>
  <c r="AK52" i="19"/>
  <c r="X52" i="19"/>
  <c r="AI52" i="19" s="1"/>
  <c r="W52" i="19"/>
  <c r="AH52" i="19" s="1"/>
  <c r="V52" i="19"/>
  <c r="U52" i="19"/>
  <c r="AD52" i="19" s="1"/>
  <c r="AK51" i="19"/>
  <c r="X51" i="19"/>
  <c r="AI51" i="19" s="1"/>
  <c r="W51" i="19"/>
  <c r="AH51" i="19" s="1"/>
  <c r="V51" i="19"/>
  <c r="O51" i="19" s="1"/>
  <c r="U51" i="19"/>
  <c r="AK50" i="19"/>
  <c r="X50" i="19"/>
  <c r="AI50" i="19" s="1"/>
  <c r="W50" i="19"/>
  <c r="AH50" i="19" s="1"/>
  <c r="V50" i="19"/>
  <c r="L50" i="19" s="1"/>
  <c r="U50" i="19"/>
  <c r="AD50" i="19" s="1"/>
  <c r="AK49" i="19"/>
  <c r="X49" i="19"/>
  <c r="AI49" i="19" s="1"/>
  <c r="W49" i="19"/>
  <c r="AH49" i="19" s="1"/>
  <c r="V49" i="19"/>
  <c r="U49" i="19"/>
  <c r="AD49" i="19" s="1"/>
  <c r="AK48" i="19"/>
  <c r="X48" i="19"/>
  <c r="AI48" i="19" s="1"/>
  <c r="W48" i="19"/>
  <c r="AH48" i="19" s="1"/>
  <c r="V48" i="19"/>
  <c r="N48" i="19" s="1"/>
  <c r="U48" i="19"/>
  <c r="AD48" i="19" s="1"/>
  <c r="AK47" i="19"/>
  <c r="X47" i="19"/>
  <c r="AI47" i="19" s="1"/>
  <c r="W47" i="19"/>
  <c r="AH47" i="19" s="1"/>
  <c r="V47" i="19"/>
  <c r="N47" i="19" s="1"/>
  <c r="U47" i="19"/>
  <c r="AF47" i="19" s="1"/>
  <c r="AK46" i="19"/>
  <c r="X46" i="19"/>
  <c r="AI46" i="19" s="1"/>
  <c r="W46" i="19"/>
  <c r="AH46" i="19" s="1"/>
  <c r="V46" i="19"/>
  <c r="P46" i="19" s="1"/>
  <c r="U46" i="19"/>
  <c r="AE46" i="19" s="1"/>
  <c r="AK45" i="19"/>
  <c r="X45" i="19"/>
  <c r="AI45" i="19" s="1"/>
  <c r="W45" i="19"/>
  <c r="AH45" i="19" s="1"/>
  <c r="V45" i="19"/>
  <c r="L45" i="19" s="1"/>
  <c r="U45" i="19"/>
  <c r="AE45" i="19" s="1"/>
  <c r="AK44" i="19"/>
  <c r="X44" i="19"/>
  <c r="AI44" i="19" s="1"/>
  <c r="W44" i="19"/>
  <c r="AH44" i="19" s="1"/>
  <c r="V44" i="19"/>
  <c r="R44" i="19" s="1"/>
  <c r="U44" i="19"/>
  <c r="AK43" i="19"/>
  <c r="AI43" i="19"/>
  <c r="X43" i="19"/>
  <c r="W43" i="19"/>
  <c r="AH43" i="19" s="1"/>
  <c r="V43" i="19"/>
  <c r="Q43" i="19" s="1"/>
  <c r="U43" i="19"/>
  <c r="AK42" i="19"/>
  <c r="X42" i="19"/>
  <c r="AI42" i="19" s="1"/>
  <c r="W42" i="19"/>
  <c r="AH42" i="19" s="1"/>
  <c r="V42" i="19"/>
  <c r="P42" i="19" s="1"/>
  <c r="U42" i="19"/>
  <c r="AK41" i="19"/>
  <c r="X41" i="19"/>
  <c r="AI41" i="19" s="1"/>
  <c r="W41" i="19"/>
  <c r="AH41" i="19" s="1"/>
  <c r="V41" i="19"/>
  <c r="O41" i="19" s="1"/>
  <c r="U41" i="19"/>
  <c r="AK40" i="19"/>
  <c r="X40" i="19"/>
  <c r="AI40" i="19" s="1"/>
  <c r="W40" i="19"/>
  <c r="AH40" i="19" s="1"/>
  <c r="V40" i="19"/>
  <c r="L40" i="19" s="1"/>
  <c r="U40" i="19"/>
  <c r="AK39" i="19"/>
  <c r="X39" i="19"/>
  <c r="AI39" i="19" s="1"/>
  <c r="W39" i="19"/>
  <c r="AH39" i="19" s="1"/>
  <c r="V39" i="19"/>
  <c r="L39" i="19" s="1"/>
  <c r="U39" i="19"/>
  <c r="AE39" i="19" s="1"/>
  <c r="AK38" i="19"/>
  <c r="X38" i="19"/>
  <c r="AI38" i="19" s="1"/>
  <c r="W38" i="19"/>
  <c r="AH38" i="19" s="1"/>
  <c r="V38" i="19"/>
  <c r="L38" i="19" s="1"/>
  <c r="U38" i="19"/>
  <c r="AE38" i="19" s="1"/>
  <c r="AK36" i="19"/>
  <c r="X36" i="19"/>
  <c r="AI36" i="19" s="1"/>
  <c r="W36" i="19"/>
  <c r="AH36" i="19" s="1"/>
  <c r="V36" i="19"/>
  <c r="L36" i="19" s="1"/>
  <c r="U36" i="19"/>
  <c r="AC36" i="19" s="1"/>
  <c r="AK35" i="19"/>
  <c r="X35" i="19"/>
  <c r="AI35" i="19" s="1"/>
  <c r="W35" i="19"/>
  <c r="AH35" i="19" s="1"/>
  <c r="V35" i="19"/>
  <c r="L35" i="19" s="1"/>
  <c r="U35" i="19"/>
  <c r="AD35" i="19" s="1"/>
  <c r="AK34" i="19"/>
  <c r="X34" i="19"/>
  <c r="AI34" i="19" s="1"/>
  <c r="W34" i="19"/>
  <c r="AH34" i="19" s="1"/>
  <c r="V34" i="19"/>
  <c r="U34" i="19"/>
  <c r="AD34" i="19" s="1"/>
  <c r="AK33" i="19"/>
  <c r="X33" i="19"/>
  <c r="AI33" i="19" s="1"/>
  <c r="W33" i="19"/>
  <c r="AH33" i="19" s="1"/>
  <c r="V33" i="19"/>
  <c r="U33" i="19"/>
  <c r="AD33" i="19" s="1"/>
  <c r="AK32" i="19"/>
  <c r="X32" i="19"/>
  <c r="AI32" i="19" s="1"/>
  <c r="W32" i="19"/>
  <c r="AH32" i="19" s="1"/>
  <c r="V32" i="19"/>
  <c r="U32" i="19"/>
  <c r="AD32" i="19" s="1"/>
  <c r="AK31" i="19"/>
  <c r="X31" i="19"/>
  <c r="AI31" i="19" s="1"/>
  <c r="W31" i="19"/>
  <c r="AH31" i="19" s="1"/>
  <c r="V31" i="19"/>
  <c r="U31" i="19"/>
  <c r="AD31" i="19" s="1"/>
  <c r="AK30" i="19"/>
  <c r="X30" i="19"/>
  <c r="AI30" i="19" s="1"/>
  <c r="W30" i="19"/>
  <c r="AH30" i="19" s="1"/>
  <c r="V30" i="19"/>
  <c r="U30" i="19"/>
  <c r="AD30" i="19" s="1"/>
  <c r="AK29" i="19"/>
  <c r="X29" i="19"/>
  <c r="AI29" i="19" s="1"/>
  <c r="W29" i="19"/>
  <c r="AH29" i="19" s="1"/>
  <c r="V29" i="19"/>
  <c r="U29" i="19"/>
  <c r="AD29" i="19" s="1"/>
  <c r="AK28" i="19"/>
  <c r="X28" i="19"/>
  <c r="AI28" i="19" s="1"/>
  <c r="W28" i="19"/>
  <c r="AH28" i="19" s="1"/>
  <c r="V28" i="19"/>
  <c r="U28" i="19"/>
  <c r="AD28" i="19" s="1"/>
  <c r="AK27" i="19"/>
  <c r="X27" i="19"/>
  <c r="AI27" i="19" s="1"/>
  <c r="W27" i="19"/>
  <c r="AH27" i="19" s="1"/>
  <c r="V27" i="19"/>
  <c r="R27" i="19" s="1"/>
  <c r="U27" i="19"/>
  <c r="AD27" i="19" s="1"/>
  <c r="AK26" i="19"/>
  <c r="X26" i="19"/>
  <c r="AI26" i="19" s="1"/>
  <c r="W26" i="19"/>
  <c r="AH26" i="19" s="1"/>
  <c r="V26" i="19"/>
  <c r="P26" i="19" s="1"/>
  <c r="U26" i="19"/>
  <c r="AD26" i="19" s="1"/>
  <c r="AK25" i="19"/>
  <c r="X25" i="19"/>
  <c r="AI25" i="19" s="1"/>
  <c r="W25" i="19"/>
  <c r="AH25" i="19" s="1"/>
  <c r="V25" i="19"/>
  <c r="U25" i="19"/>
  <c r="AD25" i="19" s="1"/>
  <c r="AK24" i="19"/>
  <c r="X24" i="19"/>
  <c r="AI24" i="19" s="1"/>
  <c r="W24" i="19"/>
  <c r="AH24" i="19" s="1"/>
  <c r="V24" i="19"/>
  <c r="N24" i="19" s="1"/>
  <c r="U24" i="19"/>
  <c r="AD24" i="19" s="1"/>
  <c r="AK23" i="19"/>
  <c r="X23" i="19"/>
  <c r="AI23" i="19" s="1"/>
  <c r="W23" i="19"/>
  <c r="AH23" i="19" s="1"/>
  <c r="V23" i="19"/>
  <c r="N23" i="19" s="1"/>
  <c r="U23" i="19"/>
  <c r="AD23" i="19" s="1"/>
  <c r="AK22" i="19"/>
  <c r="X22" i="19"/>
  <c r="AI22" i="19" s="1"/>
  <c r="W22" i="19"/>
  <c r="AH22" i="19" s="1"/>
  <c r="V22" i="19"/>
  <c r="L22" i="19" s="1"/>
  <c r="U22" i="19"/>
  <c r="AD22" i="19" s="1"/>
  <c r="AK21" i="19"/>
  <c r="X21" i="19"/>
  <c r="AI21" i="19" s="1"/>
  <c r="W21" i="19"/>
  <c r="AH21" i="19" s="1"/>
  <c r="V21" i="19"/>
  <c r="L21" i="19" s="1"/>
  <c r="U21" i="19"/>
  <c r="AD21" i="19" s="1"/>
  <c r="AK20" i="19"/>
  <c r="X20" i="19"/>
  <c r="AI20" i="19" s="1"/>
  <c r="W20" i="19"/>
  <c r="AH20" i="19" s="1"/>
  <c r="V20" i="19"/>
  <c r="O20" i="19" s="1"/>
  <c r="U20" i="19"/>
  <c r="AD20" i="19" s="1"/>
  <c r="AK19" i="19"/>
  <c r="AI19" i="19"/>
  <c r="X19" i="19"/>
  <c r="W19" i="19"/>
  <c r="AH19" i="19" s="1"/>
  <c r="V19" i="19"/>
  <c r="R19" i="19" s="1"/>
  <c r="U19" i="19"/>
  <c r="AK18" i="19"/>
  <c r="X18" i="19"/>
  <c r="AI18" i="19" s="1"/>
  <c r="W18" i="19"/>
  <c r="AH18" i="19" s="1"/>
  <c r="V18" i="19"/>
  <c r="P18" i="19" s="1"/>
  <c r="U18" i="19"/>
  <c r="AF18" i="19" s="1"/>
  <c r="AK17" i="19"/>
  <c r="X17" i="19"/>
  <c r="AI17" i="19" s="1"/>
  <c r="W17" i="19"/>
  <c r="AH17" i="19" s="1"/>
  <c r="V17" i="19"/>
  <c r="O17" i="19" s="1"/>
  <c r="U17" i="19"/>
  <c r="AD17" i="19" s="1"/>
  <c r="AK16" i="19"/>
  <c r="X16" i="19"/>
  <c r="AI16" i="19" s="1"/>
  <c r="W16" i="19"/>
  <c r="AH16" i="19" s="1"/>
  <c r="V16" i="19"/>
  <c r="N16" i="19" s="1"/>
  <c r="U16" i="19"/>
  <c r="AD16" i="19" s="1"/>
  <c r="AK15" i="19"/>
  <c r="X15" i="19"/>
  <c r="AI15" i="19" s="1"/>
  <c r="W15" i="19"/>
  <c r="AH15" i="19" s="1"/>
  <c r="V15" i="19"/>
  <c r="U15" i="19"/>
  <c r="AD15" i="19" s="1"/>
  <c r="AK14" i="19"/>
  <c r="X14" i="19"/>
  <c r="AI14" i="19" s="1"/>
  <c r="W14" i="19"/>
  <c r="AH14" i="19" s="1"/>
  <c r="V14" i="19"/>
  <c r="Q14" i="19" s="1"/>
  <c r="U14" i="19"/>
  <c r="AK13" i="19"/>
  <c r="X13" i="19"/>
  <c r="AI13" i="19" s="1"/>
  <c r="W13" i="19"/>
  <c r="AH13" i="19" s="1"/>
  <c r="V13" i="19"/>
  <c r="AG13" i="19" s="1"/>
  <c r="U13" i="19"/>
  <c r="AD13" i="19" s="1"/>
  <c r="AK11" i="19"/>
  <c r="X11" i="19"/>
  <c r="AI11" i="19" s="1"/>
  <c r="W11" i="19"/>
  <c r="AH11" i="19" s="1"/>
  <c r="V11" i="19"/>
  <c r="AJ11" i="19" s="1"/>
  <c r="U11" i="19"/>
  <c r="AC11" i="19" s="1"/>
  <c r="AK10" i="19"/>
  <c r="X10" i="19"/>
  <c r="AI10" i="19" s="1"/>
  <c r="W10" i="19"/>
  <c r="AH10" i="19" s="1"/>
  <c r="V10" i="19"/>
  <c r="AJ10" i="19" s="1"/>
  <c r="U10" i="19"/>
  <c r="AE10" i="19" s="1"/>
  <c r="AK9" i="19"/>
  <c r="X9" i="19"/>
  <c r="AI9" i="19" s="1"/>
  <c r="W9" i="19"/>
  <c r="AH9" i="19" s="1"/>
  <c r="V9" i="19"/>
  <c r="AJ9" i="19" s="1"/>
  <c r="U9" i="19"/>
  <c r="AF9" i="19" s="1"/>
  <c r="AK8" i="19"/>
  <c r="X8" i="19"/>
  <c r="AI8" i="19" s="1"/>
  <c r="W8" i="19"/>
  <c r="AH8" i="19" s="1"/>
  <c r="AJ8" i="19"/>
  <c r="U8" i="19"/>
  <c r="AF8" i="19" s="1"/>
  <c r="AK6" i="19"/>
  <c r="X6" i="19"/>
  <c r="AJ6" i="19" s="1"/>
  <c r="W6" i="19"/>
  <c r="AH6" i="19" s="1"/>
  <c r="V6" i="19"/>
  <c r="AG6" i="19" s="1"/>
  <c r="U6" i="19"/>
  <c r="N41" i="18"/>
  <c r="N40" i="95" s="1"/>
  <c r="E7" i="122" s="1"/>
  <c r="L49" i="18"/>
  <c r="AK54" i="18"/>
  <c r="X54" i="18"/>
  <c r="AI54" i="18" s="1"/>
  <c r="W54" i="18"/>
  <c r="AH54" i="18" s="1"/>
  <c r="V54" i="18"/>
  <c r="U54" i="18"/>
  <c r="AC54" i="18" s="1"/>
  <c r="AK53" i="18"/>
  <c r="X53" i="18"/>
  <c r="AI53" i="18" s="1"/>
  <c r="W53" i="18"/>
  <c r="AH53" i="18" s="1"/>
  <c r="V53" i="18"/>
  <c r="U53" i="18"/>
  <c r="AD53" i="18" s="1"/>
  <c r="AK52" i="18"/>
  <c r="X52" i="18"/>
  <c r="AI52" i="18" s="1"/>
  <c r="W52" i="18"/>
  <c r="AH52" i="18" s="1"/>
  <c r="V52" i="18"/>
  <c r="U52" i="18"/>
  <c r="AC52" i="18" s="1"/>
  <c r="AK51" i="18"/>
  <c r="X51" i="18"/>
  <c r="AI51" i="18" s="1"/>
  <c r="W51" i="18"/>
  <c r="AH51" i="18" s="1"/>
  <c r="V51" i="18"/>
  <c r="L51" i="18" s="1"/>
  <c r="U51" i="18"/>
  <c r="AD51" i="18" s="1"/>
  <c r="AK50" i="18"/>
  <c r="X50" i="18"/>
  <c r="AI50" i="18" s="1"/>
  <c r="W50" i="18"/>
  <c r="AH50" i="18" s="1"/>
  <c r="V50" i="18"/>
  <c r="M50" i="18" s="1"/>
  <c r="M19" i="95" s="1"/>
  <c r="U50" i="18"/>
  <c r="AE50" i="18" s="1"/>
  <c r="AK49" i="18"/>
  <c r="X49" i="18"/>
  <c r="AI49" i="18" s="1"/>
  <c r="W49" i="18"/>
  <c r="AH49" i="18" s="1"/>
  <c r="V49" i="18"/>
  <c r="M49" i="18" s="1"/>
  <c r="U49" i="18"/>
  <c r="AK48" i="18"/>
  <c r="X48" i="18"/>
  <c r="AI48" i="18" s="1"/>
  <c r="W48" i="18"/>
  <c r="AH48" i="18" s="1"/>
  <c r="V48" i="18"/>
  <c r="L48" i="18" s="1"/>
  <c r="U48" i="18"/>
  <c r="AD48" i="18" s="1"/>
  <c r="AK47" i="18"/>
  <c r="X47" i="18"/>
  <c r="AI47" i="18" s="1"/>
  <c r="W47" i="18"/>
  <c r="AH47" i="18" s="1"/>
  <c r="V47" i="18"/>
  <c r="O47" i="18" s="1"/>
  <c r="O18" i="95" s="1"/>
  <c r="U47" i="18"/>
  <c r="AK46" i="18"/>
  <c r="X46" i="18"/>
  <c r="AI46" i="18" s="1"/>
  <c r="W46" i="18"/>
  <c r="AH46" i="18" s="1"/>
  <c r="V46" i="18"/>
  <c r="L46" i="18" s="1"/>
  <c r="U46" i="18"/>
  <c r="AK45" i="18"/>
  <c r="X45" i="18"/>
  <c r="AI45" i="18" s="1"/>
  <c r="W45" i="18"/>
  <c r="AH45" i="18" s="1"/>
  <c r="V45" i="18"/>
  <c r="L45" i="18" s="1"/>
  <c r="L42" i="95" s="1"/>
  <c r="U45" i="18"/>
  <c r="AC45" i="18" s="1"/>
  <c r="AK44" i="18"/>
  <c r="X44" i="18"/>
  <c r="AI44" i="18" s="1"/>
  <c r="W44" i="18"/>
  <c r="AH44" i="18" s="1"/>
  <c r="V44" i="18"/>
  <c r="R44" i="18" s="1"/>
  <c r="U44" i="18"/>
  <c r="AD44" i="18" s="1"/>
  <c r="AK43" i="18"/>
  <c r="X43" i="18"/>
  <c r="AI43" i="18" s="1"/>
  <c r="W43" i="18"/>
  <c r="AH43" i="18" s="1"/>
  <c r="V43" i="18"/>
  <c r="N43" i="18" s="1"/>
  <c r="U43" i="18"/>
  <c r="AC43" i="18" s="1"/>
  <c r="AK42" i="18"/>
  <c r="X42" i="18"/>
  <c r="AI42" i="18" s="1"/>
  <c r="W42" i="18"/>
  <c r="AH42" i="18" s="1"/>
  <c r="V42" i="18"/>
  <c r="U42" i="18"/>
  <c r="AK41" i="18"/>
  <c r="X41" i="18"/>
  <c r="AI41" i="18" s="1"/>
  <c r="W41" i="18"/>
  <c r="AH41" i="18" s="1"/>
  <c r="V41" i="18"/>
  <c r="Q41" i="18" s="1"/>
  <c r="Q40" i="95" s="1"/>
  <c r="H7" i="122" s="1"/>
  <c r="U41" i="18"/>
  <c r="AD41" i="18" s="1"/>
  <c r="AK40" i="18"/>
  <c r="X40" i="18"/>
  <c r="AI40" i="18" s="1"/>
  <c r="W40" i="18"/>
  <c r="AH40" i="18" s="1"/>
  <c r="V40" i="18"/>
  <c r="Q40" i="18" s="1"/>
  <c r="U40" i="18"/>
  <c r="AC40" i="18" s="1"/>
  <c r="AK39" i="18"/>
  <c r="X39" i="18"/>
  <c r="AI39" i="18" s="1"/>
  <c r="W39" i="18"/>
  <c r="AH39" i="18" s="1"/>
  <c r="V39" i="18"/>
  <c r="O39" i="18" s="1"/>
  <c r="U39" i="18"/>
  <c r="AF39" i="18" s="1"/>
  <c r="AK38" i="18"/>
  <c r="X38" i="18"/>
  <c r="AI38" i="18" s="1"/>
  <c r="W38" i="18"/>
  <c r="AH38" i="18" s="1"/>
  <c r="V38" i="18"/>
  <c r="R38" i="18" s="1"/>
  <c r="U38" i="18"/>
  <c r="AE38" i="18" s="1"/>
  <c r="AK36" i="18"/>
  <c r="X36" i="18"/>
  <c r="AI36" i="18" s="1"/>
  <c r="W36" i="18"/>
  <c r="AH36" i="18" s="1"/>
  <c r="V36" i="18"/>
  <c r="M36" i="18" s="1"/>
  <c r="U36" i="18"/>
  <c r="AD36" i="18" s="1"/>
  <c r="AK35" i="18"/>
  <c r="X35" i="18"/>
  <c r="AI35" i="18" s="1"/>
  <c r="W35" i="18"/>
  <c r="AH35" i="18" s="1"/>
  <c r="V35" i="18"/>
  <c r="Q35" i="18" s="1"/>
  <c r="U35" i="18"/>
  <c r="AD35" i="18" s="1"/>
  <c r="AK34" i="18"/>
  <c r="X34" i="18"/>
  <c r="AI34" i="18" s="1"/>
  <c r="W34" i="18"/>
  <c r="AH34" i="18" s="1"/>
  <c r="V34" i="18"/>
  <c r="U34" i="18"/>
  <c r="AD34" i="18" s="1"/>
  <c r="AK33" i="18"/>
  <c r="X33" i="18"/>
  <c r="AI33" i="18" s="1"/>
  <c r="W33" i="18"/>
  <c r="AH33" i="18" s="1"/>
  <c r="V33" i="18"/>
  <c r="U33" i="18"/>
  <c r="AD33" i="18" s="1"/>
  <c r="AK32" i="18"/>
  <c r="X32" i="18"/>
  <c r="AI32" i="18" s="1"/>
  <c r="W32" i="18"/>
  <c r="AH32" i="18" s="1"/>
  <c r="V32" i="18"/>
  <c r="U32" i="18"/>
  <c r="AD32" i="18" s="1"/>
  <c r="AK31" i="18"/>
  <c r="X31" i="18"/>
  <c r="AI31" i="18" s="1"/>
  <c r="W31" i="18"/>
  <c r="AH31" i="18" s="1"/>
  <c r="V31" i="18"/>
  <c r="U31" i="18"/>
  <c r="AD31" i="18" s="1"/>
  <c r="AK30" i="18"/>
  <c r="X30" i="18"/>
  <c r="AI30" i="18" s="1"/>
  <c r="W30" i="18"/>
  <c r="AH30" i="18" s="1"/>
  <c r="V30" i="18"/>
  <c r="U30" i="18"/>
  <c r="AD30" i="18" s="1"/>
  <c r="AK29" i="18"/>
  <c r="X29" i="18"/>
  <c r="AI29" i="18" s="1"/>
  <c r="W29" i="18"/>
  <c r="AH29" i="18" s="1"/>
  <c r="V29" i="18"/>
  <c r="U29" i="18"/>
  <c r="AD29" i="18" s="1"/>
  <c r="AK28" i="18"/>
  <c r="X28" i="18"/>
  <c r="AI28" i="18" s="1"/>
  <c r="W28" i="18"/>
  <c r="AH28" i="18" s="1"/>
  <c r="V28" i="18"/>
  <c r="U28" i="18"/>
  <c r="AD28" i="18" s="1"/>
  <c r="AK27" i="18"/>
  <c r="X27" i="18"/>
  <c r="AI27" i="18" s="1"/>
  <c r="W27" i="18"/>
  <c r="AH27" i="18" s="1"/>
  <c r="V27" i="18"/>
  <c r="N27" i="18" s="1"/>
  <c r="U27" i="18"/>
  <c r="AD27" i="18" s="1"/>
  <c r="AK26" i="18"/>
  <c r="X26" i="18"/>
  <c r="AI26" i="18" s="1"/>
  <c r="W26" i="18"/>
  <c r="AH26" i="18" s="1"/>
  <c r="V26" i="18"/>
  <c r="U26" i="18"/>
  <c r="AD26" i="18" s="1"/>
  <c r="AK25" i="18"/>
  <c r="X25" i="18"/>
  <c r="AI25" i="18" s="1"/>
  <c r="W25" i="18"/>
  <c r="AH25" i="18" s="1"/>
  <c r="V25" i="18"/>
  <c r="P25" i="18" s="1"/>
  <c r="P13" i="95" s="1"/>
  <c r="U25" i="18"/>
  <c r="AD25" i="18" s="1"/>
  <c r="AK24" i="18"/>
  <c r="X24" i="18"/>
  <c r="AI24" i="18" s="1"/>
  <c r="W24" i="18"/>
  <c r="AH24" i="18" s="1"/>
  <c r="V24" i="18"/>
  <c r="N24" i="18" s="1"/>
  <c r="U24" i="18"/>
  <c r="AD24" i="18" s="1"/>
  <c r="AK23" i="18"/>
  <c r="X23" i="18"/>
  <c r="AI23" i="18" s="1"/>
  <c r="W23" i="18"/>
  <c r="AH23" i="18" s="1"/>
  <c r="V23" i="18"/>
  <c r="R23" i="18" s="1"/>
  <c r="U23" i="18"/>
  <c r="AD23" i="18" s="1"/>
  <c r="AK22" i="18"/>
  <c r="X22" i="18"/>
  <c r="AI22" i="18" s="1"/>
  <c r="W22" i="18"/>
  <c r="AH22" i="18" s="1"/>
  <c r="V22" i="18"/>
  <c r="U22" i="18"/>
  <c r="AD22" i="18" s="1"/>
  <c r="AK21" i="18"/>
  <c r="X21" i="18"/>
  <c r="AI21" i="18" s="1"/>
  <c r="W21" i="18"/>
  <c r="AH21" i="18" s="1"/>
  <c r="V21" i="18"/>
  <c r="L21" i="18" s="1"/>
  <c r="L41" i="95" s="1"/>
  <c r="U21" i="18"/>
  <c r="AD21" i="18" s="1"/>
  <c r="AK20" i="18"/>
  <c r="X20" i="18"/>
  <c r="AI20" i="18" s="1"/>
  <c r="W20" i="18"/>
  <c r="AH20" i="18" s="1"/>
  <c r="V20" i="18"/>
  <c r="O20" i="18" s="1"/>
  <c r="U20" i="18"/>
  <c r="Z20" i="18" s="1"/>
  <c r="AK19" i="18"/>
  <c r="X19" i="18"/>
  <c r="AI19" i="18" s="1"/>
  <c r="W19" i="18"/>
  <c r="AH19" i="18" s="1"/>
  <c r="V19" i="18"/>
  <c r="N19" i="18" s="1"/>
  <c r="U19" i="18"/>
  <c r="AD19" i="18" s="1"/>
  <c r="AK18" i="18"/>
  <c r="AH18" i="18"/>
  <c r="X18" i="18"/>
  <c r="AI18" i="18" s="1"/>
  <c r="W18" i="18"/>
  <c r="V18" i="18"/>
  <c r="U18" i="18"/>
  <c r="AK17" i="18"/>
  <c r="X17" i="18"/>
  <c r="AI17" i="18" s="1"/>
  <c r="W17" i="18"/>
  <c r="AH17" i="18" s="1"/>
  <c r="V17" i="18"/>
  <c r="U17" i="18"/>
  <c r="AD17" i="18" s="1"/>
  <c r="AK16" i="18"/>
  <c r="X16" i="18"/>
  <c r="AI16" i="18" s="1"/>
  <c r="W16" i="18"/>
  <c r="AH16" i="18" s="1"/>
  <c r="V16" i="18"/>
  <c r="O16" i="18" s="1"/>
  <c r="U16" i="18"/>
  <c r="AK15" i="18"/>
  <c r="X15" i="18"/>
  <c r="AI15" i="18" s="1"/>
  <c r="W15" i="18"/>
  <c r="AH15" i="18" s="1"/>
  <c r="V15" i="18"/>
  <c r="N15" i="18" s="1"/>
  <c r="U15" i="18"/>
  <c r="AD15" i="18" s="1"/>
  <c r="AK14" i="18"/>
  <c r="X14" i="18"/>
  <c r="AI14" i="18" s="1"/>
  <c r="W14" i="18"/>
  <c r="AH14" i="18" s="1"/>
  <c r="V14" i="18"/>
  <c r="M14" i="18" s="1"/>
  <c r="U14" i="18"/>
  <c r="AK13" i="18"/>
  <c r="X13" i="18"/>
  <c r="AI13" i="18" s="1"/>
  <c r="W13" i="18"/>
  <c r="AH13" i="18" s="1"/>
  <c r="V13" i="18"/>
  <c r="O13" i="18" s="1"/>
  <c r="U13" i="18"/>
  <c r="AD13" i="18" s="1"/>
  <c r="AK11" i="18"/>
  <c r="X11" i="18"/>
  <c r="AI11" i="18" s="1"/>
  <c r="W11" i="18"/>
  <c r="AH11" i="18" s="1"/>
  <c r="V11" i="18"/>
  <c r="AG11" i="18" s="1"/>
  <c r="U11" i="18"/>
  <c r="AK10" i="18"/>
  <c r="X10" i="18"/>
  <c r="AI10" i="18" s="1"/>
  <c r="W10" i="18"/>
  <c r="AH10" i="18" s="1"/>
  <c r="V10" i="18"/>
  <c r="AG10" i="18" s="1"/>
  <c r="U10" i="18"/>
  <c r="AD10" i="18" s="1"/>
  <c r="AK9" i="18"/>
  <c r="AH9" i="18"/>
  <c r="X9" i="18"/>
  <c r="AI9" i="18" s="1"/>
  <c r="W9" i="18"/>
  <c r="V9" i="18"/>
  <c r="AG9" i="18" s="1"/>
  <c r="U9" i="18"/>
  <c r="AK8" i="18"/>
  <c r="X8" i="18"/>
  <c r="AI8" i="18" s="1"/>
  <c r="W8" i="18"/>
  <c r="AH8" i="18" s="1"/>
  <c r="V8" i="18"/>
  <c r="AG8" i="18" s="1"/>
  <c r="U8" i="18"/>
  <c r="AD8" i="18" s="1"/>
  <c r="AK6" i="18"/>
  <c r="X6" i="18"/>
  <c r="AJ6" i="18" s="1"/>
  <c r="W6" i="18"/>
  <c r="AH6" i="18" s="1"/>
  <c r="V6" i="18"/>
  <c r="AG6" i="18" s="1"/>
  <c r="U6" i="18"/>
  <c r="V13" i="17"/>
  <c r="V8" i="17"/>
  <c r="AJ8" i="17" s="1"/>
  <c r="AK54" i="17"/>
  <c r="X54" i="17"/>
  <c r="AI54" i="17" s="1"/>
  <c r="W54" i="17"/>
  <c r="AH54" i="17" s="1"/>
  <c r="V54" i="17"/>
  <c r="U54" i="17"/>
  <c r="AD54" i="17" s="1"/>
  <c r="AK53" i="17"/>
  <c r="X53" i="17"/>
  <c r="AI53" i="17" s="1"/>
  <c r="W53" i="17"/>
  <c r="AH53" i="17" s="1"/>
  <c r="V53" i="17"/>
  <c r="U53" i="17"/>
  <c r="AK52" i="17"/>
  <c r="X52" i="17"/>
  <c r="AI52" i="17" s="1"/>
  <c r="W52" i="17"/>
  <c r="AH52" i="17" s="1"/>
  <c r="V52" i="17"/>
  <c r="U52" i="17"/>
  <c r="AD52" i="17" s="1"/>
  <c r="AK51" i="17"/>
  <c r="X51" i="17"/>
  <c r="AI51" i="17" s="1"/>
  <c r="W51" i="17"/>
  <c r="AH51" i="17" s="1"/>
  <c r="V51" i="17"/>
  <c r="P51" i="17" s="1"/>
  <c r="U51" i="17"/>
  <c r="AK50" i="17"/>
  <c r="X50" i="17"/>
  <c r="AI50" i="17" s="1"/>
  <c r="W50" i="17"/>
  <c r="AH50" i="17" s="1"/>
  <c r="V50" i="17"/>
  <c r="L50" i="17" s="1"/>
  <c r="U50" i="17"/>
  <c r="AK49" i="17"/>
  <c r="AI49" i="17"/>
  <c r="X49" i="17"/>
  <c r="W49" i="17"/>
  <c r="AH49" i="17" s="1"/>
  <c r="V49" i="17"/>
  <c r="M49" i="17" s="1"/>
  <c r="U49" i="17"/>
  <c r="AD49" i="17" s="1"/>
  <c r="AK48" i="17"/>
  <c r="X48" i="17"/>
  <c r="AI48" i="17" s="1"/>
  <c r="W48" i="17"/>
  <c r="AH48" i="17" s="1"/>
  <c r="V48" i="17"/>
  <c r="N48" i="17" s="1"/>
  <c r="U48" i="17"/>
  <c r="AK47" i="17"/>
  <c r="AI47" i="17"/>
  <c r="X47" i="17"/>
  <c r="W47" i="17"/>
  <c r="AH47" i="17" s="1"/>
  <c r="V47" i="17"/>
  <c r="P47" i="17" s="1"/>
  <c r="U47" i="17"/>
  <c r="AD47" i="17" s="1"/>
  <c r="AK46" i="17"/>
  <c r="AI46" i="17"/>
  <c r="AH46" i="17"/>
  <c r="X46" i="17"/>
  <c r="W46" i="17"/>
  <c r="V46" i="17"/>
  <c r="O46" i="17" s="1"/>
  <c r="U46" i="17"/>
  <c r="AD46" i="17" s="1"/>
  <c r="AK45" i="17"/>
  <c r="X45" i="17"/>
  <c r="AI45" i="17" s="1"/>
  <c r="W45" i="17"/>
  <c r="AH45" i="17" s="1"/>
  <c r="V45" i="17"/>
  <c r="AJ45" i="17" s="1"/>
  <c r="U45" i="17"/>
  <c r="AC45" i="17" s="1"/>
  <c r="AK44" i="17"/>
  <c r="X44" i="17"/>
  <c r="AI44" i="17" s="1"/>
  <c r="W44" i="17"/>
  <c r="AH44" i="17" s="1"/>
  <c r="V44" i="17"/>
  <c r="M44" i="17" s="1"/>
  <c r="U44" i="17"/>
  <c r="AD44" i="17" s="1"/>
  <c r="AK43" i="17"/>
  <c r="X43" i="17"/>
  <c r="AI43" i="17" s="1"/>
  <c r="W43" i="17"/>
  <c r="AH43" i="17" s="1"/>
  <c r="V43" i="17"/>
  <c r="P43" i="17" s="1"/>
  <c r="U43" i="17"/>
  <c r="AE43" i="17" s="1"/>
  <c r="AK42" i="17"/>
  <c r="X42" i="17"/>
  <c r="AI42" i="17" s="1"/>
  <c r="W42" i="17"/>
  <c r="AH42" i="17" s="1"/>
  <c r="V42" i="17"/>
  <c r="O42" i="17" s="1"/>
  <c r="U42" i="17"/>
  <c r="AD42" i="17" s="1"/>
  <c r="AK41" i="17"/>
  <c r="X41" i="17"/>
  <c r="AI41" i="17" s="1"/>
  <c r="W41" i="17"/>
  <c r="AH41" i="17" s="1"/>
  <c r="V41" i="17"/>
  <c r="U41" i="17"/>
  <c r="AD41" i="17" s="1"/>
  <c r="AK40" i="17"/>
  <c r="X40" i="17"/>
  <c r="AI40" i="17" s="1"/>
  <c r="W40" i="17"/>
  <c r="AH40" i="17" s="1"/>
  <c r="V40" i="17"/>
  <c r="U40" i="17"/>
  <c r="AE40" i="17" s="1"/>
  <c r="AK39" i="17"/>
  <c r="X39" i="17"/>
  <c r="AI39" i="17" s="1"/>
  <c r="W39" i="17"/>
  <c r="AH39" i="17" s="1"/>
  <c r="V39" i="17"/>
  <c r="U39" i="17"/>
  <c r="AF39" i="17" s="1"/>
  <c r="AK38" i="17"/>
  <c r="X38" i="17"/>
  <c r="AI38" i="17" s="1"/>
  <c r="W38" i="17"/>
  <c r="AH38" i="17" s="1"/>
  <c r="V38" i="17"/>
  <c r="P38" i="17" s="1"/>
  <c r="U38" i="17"/>
  <c r="AD38" i="17" s="1"/>
  <c r="AK36" i="17"/>
  <c r="AJ36" i="17"/>
  <c r="X36" i="17"/>
  <c r="AI36" i="17" s="1"/>
  <c r="W36" i="17"/>
  <c r="AH36" i="17" s="1"/>
  <c r="V36" i="17"/>
  <c r="P36" i="17" s="1"/>
  <c r="U36" i="17"/>
  <c r="AD36" i="17" s="1"/>
  <c r="AK35" i="17"/>
  <c r="X35" i="17"/>
  <c r="AI35" i="17" s="1"/>
  <c r="W35" i="17"/>
  <c r="AH35" i="17" s="1"/>
  <c r="V35" i="17"/>
  <c r="O35" i="17" s="1"/>
  <c r="U35" i="17"/>
  <c r="AD35" i="17" s="1"/>
  <c r="AK34" i="17"/>
  <c r="AJ34" i="17"/>
  <c r="X34" i="17"/>
  <c r="AI34" i="17" s="1"/>
  <c r="W34" i="17"/>
  <c r="AH34" i="17" s="1"/>
  <c r="V34" i="17"/>
  <c r="U34" i="17"/>
  <c r="AD34" i="17" s="1"/>
  <c r="AK33" i="17"/>
  <c r="X33" i="17"/>
  <c r="AI33" i="17" s="1"/>
  <c r="W33" i="17"/>
  <c r="AH33" i="17" s="1"/>
  <c r="V33" i="17"/>
  <c r="U33" i="17"/>
  <c r="AD33" i="17" s="1"/>
  <c r="AK32" i="17"/>
  <c r="X32" i="17"/>
  <c r="AI32" i="17" s="1"/>
  <c r="W32" i="17"/>
  <c r="AH32" i="17" s="1"/>
  <c r="V32" i="17"/>
  <c r="U32" i="17"/>
  <c r="AD32" i="17" s="1"/>
  <c r="AK31" i="17"/>
  <c r="AI31" i="17"/>
  <c r="X31" i="17"/>
  <c r="W31" i="17"/>
  <c r="AH31" i="17" s="1"/>
  <c r="V31" i="17"/>
  <c r="U31" i="17"/>
  <c r="AD31" i="17" s="1"/>
  <c r="AK30" i="17"/>
  <c r="X30" i="17"/>
  <c r="AI30" i="17" s="1"/>
  <c r="W30" i="17"/>
  <c r="AH30" i="17" s="1"/>
  <c r="V30" i="17"/>
  <c r="U30" i="17"/>
  <c r="AD30" i="17" s="1"/>
  <c r="AK29" i="17"/>
  <c r="X29" i="17"/>
  <c r="AI29" i="17" s="1"/>
  <c r="W29" i="17"/>
  <c r="AH29" i="17" s="1"/>
  <c r="V29" i="17"/>
  <c r="U29" i="17"/>
  <c r="AC29" i="17" s="1"/>
  <c r="AK28" i="17"/>
  <c r="X28" i="17"/>
  <c r="AI28" i="17" s="1"/>
  <c r="W28" i="17"/>
  <c r="AH28" i="17" s="1"/>
  <c r="V28" i="17"/>
  <c r="U28" i="17"/>
  <c r="AE28" i="17" s="1"/>
  <c r="AK27" i="17"/>
  <c r="X27" i="17"/>
  <c r="AI27" i="17" s="1"/>
  <c r="W27" i="17"/>
  <c r="AH27" i="17" s="1"/>
  <c r="V27" i="17"/>
  <c r="N27" i="17" s="1"/>
  <c r="U27" i="17"/>
  <c r="AE27" i="17" s="1"/>
  <c r="AK26" i="17"/>
  <c r="X26" i="17"/>
  <c r="AI26" i="17" s="1"/>
  <c r="W26" i="17"/>
  <c r="AH26" i="17" s="1"/>
  <c r="V26" i="17"/>
  <c r="M26" i="17" s="1"/>
  <c r="U26" i="17"/>
  <c r="AE26" i="17" s="1"/>
  <c r="AK25" i="17"/>
  <c r="X25" i="17"/>
  <c r="AI25" i="17" s="1"/>
  <c r="W25" i="17"/>
  <c r="AH25" i="17" s="1"/>
  <c r="V25" i="17"/>
  <c r="O25" i="17" s="1"/>
  <c r="U25" i="17"/>
  <c r="AE25" i="17" s="1"/>
  <c r="AK24" i="17"/>
  <c r="X24" i="17"/>
  <c r="AI24" i="17" s="1"/>
  <c r="W24" i="17"/>
  <c r="AH24" i="17" s="1"/>
  <c r="V24" i="17"/>
  <c r="O24" i="17" s="1"/>
  <c r="U24" i="17"/>
  <c r="AE24" i="17" s="1"/>
  <c r="AK23" i="17"/>
  <c r="X23" i="17"/>
  <c r="AI23" i="17" s="1"/>
  <c r="W23" i="17"/>
  <c r="AH23" i="17" s="1"/>
  <c r="V23" i="17"/>
  <c r="R23" i="17" s="1"/>
  <c r="U23" i="17"/>
  <c r="AE23" i="17" s="1"/>
  <c r="AK22" i="17"/>
  <c r="X22" i="17"/>
  <c r="AI22" i="17" s="1"/>
  <c r="W22" i="17"/>
  <c r="AH22" i="17" s="1"/>
  <c r="V22" i="17"/>
  <c r="Q22" i="17" s="1"/>
  <c r="U22" i="17"/>
  <c r="AE22" i="17" s="1"/>
  <c r="AK21" i="17"/>
  <c r="X21" i="17"/>
  <c r="AI21" i="17" s="1"/>
  <c r="W21" i="17"/>
  <c r="AH21" i="17" s="1"/>
  <c r="V21" i="17"/>
  <c r="L21" i="17" s="1"/>
  <c r="U21" i="17"/>
  <c r="AE21" i="17" s="1"/>
  <c r="AK20" i="17"/>
  <c r="X20" i="17"/>
  <c r="AI20" i="17" s="1"/>
  <c r="W20" i="17"/>
  <c r="AH20" i="17" s="1"/>
  <c r="V20" i="17"/>
  <c r="U20" i="17"/>
  <c r="AE20" i="17" s="1"/>
  <c r="AK19" i="17"/>
  <c r="X19" i="17"/>
  <c r="AI19" i="17" s="1"/>
  <c r="W19" i="17"/>
  <c r="AH19" i="17" s="1"/>
  <c r="V19" i="17"/>
  <c r="N19" i="17" s="1"/>
  <c r="U19" i="17"/>
  <c r="AE19" i="17" s="1"/>
  <c r="AK18" i="17"/>
  <c r="AI18" i="17"/>
  <c r="X18" i="17"/>
  <c r="W18" i="17"/>
  <c r="AH18" i="17" s="1"/>
  <c r="V18" i="17"/>
  <c r="M18" i="17" s="1"/>
  <c r="U18" i="17"/>
  <c r="AE18" i="17" s="1"/>
  <c r="AK17" i="17"/>
  <c r="X17" i="17"/>
  <c r="AI17" i="17" s="1"/>
  <c r="W17" i="17"/>
  <c r="AH17" i="17" s="1"/>
  <c r="V17" i="17"/>
  <c r="O17" i="17" s="1"/>
  <c r="U17" i="17"/>
  <c r="AF17" i="17" s="1"/>
  <c r="AK16" i="17"/>
  <c r="X16" i="17"/>
  <c r="AI16" i="17" s="1"/>
  <c r="W16" i="17"/>
  <c r="AH16" i="17" s="1"/>
  <c r="V16" i="17"/>
  <c r="O16" i="17" s="1"/>
  <c r="U16" i="17"/>
  <c r="AF16" i="17" s="1"/>
  <c r="AK15" i="17"/>
  <c r="X15" i="17"/>
  <c r="AI15" i="17" s="1"/>
  <c r="W15" i="17"/>
  <c r="AH15" i="17" s="1"/>
  <c r="V15" i="17"/>
  <c r="R15" i="17" s="1"/>
  <c r="U15" i="17"/>
  <c r="AF15" i="17" s="1"/>
  <c r="AK14" i="17"/>
  <c r="X14" i="17"/>
  <c r="AI14" i="17" s="1"/>
  <c r="W14" i="17"/>
  <c r="AH14" i="17" s="1"/>
  <c r="V14" i="17"/>
  <c r="M14" i="17" s="1"/>
  <c r="U14" i="17"/>
  <c r="AC14" i="17" s="1"/>
  <c r="AK13" i="17"/>
  <c r="X13" i="17"/>
  <c r="AI13" i="17" s="1"/>
  <c r="W13" i="17"/>
  <c r="AH13" i="17" s="1"/>
  <c r="U13" i="17"/>
  <c r="AC13" i="17" s="1"/>
  <c r="AK11" i="17"/>
  <c r="X11" i="17"/>
  <c r="AI11" i="17" s="1"/>
  <c r="W11" i="17"/>
  <c r="AH11" i="17" s="1"/>
  <c r="V11" i="17"/>
  <c r="AG11" i="17" s="1"/>
  <c r="U11" i="17"/>
  <c r="AC11" i="17" s="1"/>
  <c r="AK10" i="17"/>
  <c r="X10" i="17"/>
  <c r="AI10" i="17" s="1"/>
  <c r="W10" i="17"/>
  <c r="AH10" i="17" s="1"/>
  <c r="V10" i="17"/>
  <c r="AG10" i="17" s="1"/>
  <c r="U10" i="17"/>
  <c r="AC10" i="17" s="1"/>
  <c r="AK9" i="17"/>
  <c r="X9" i="17"/>
  <c r="AI9" i="17" s="1"/>
  <c r="W9" i="17"/>
  <c r="AH9" i="17" s="1"/>
  <c r="V9" i="17"/>
  <c r="AG9" i="17" s="1"/>
  <c r="U9" i="17"/>
  <c r="AC9" i="17" s="1"/>
  <c r="AK8" i="17"/>
  <c r="X8" i="17"/>
  <c r="AI8" i="17" s="1"/>
  <c r="W8" i="17"/>
  <c r="AH8" i="17" s="1"/>
  <c r="AG8" i="17"/>
  <c r="U8" i="17"/>
  <c r="AC8" i="17" s="1"/>
  <c r="AK6" i="17"/>
  <c r="X6" i="17"/>
  <c r="AJ6" i="17" s="1"/>
  <c r="W6" i="17"/>
  <c r="AH6" i="17" s="1"/>
  <c r="V6" i="17"/>
  <c r="AG6" i="17" s="1"/>
  <c r="U6" i="17"/>
  <c r="L42" i="16"/>
  <c r="L49" i="16"/>
  <c r="V49" i="16"/>
  <c r="M49" i="16" s="1"/>
  <c r="V48" i="16"/>
  <c r="V47" i="16"/>
  <c r="O47" i="16" s="1"/>
  <c r="V46" i="16"/>
  <c r="O46" i="16" s="1"/>
  <c r="V45" i="16"/>
  <c r="V44" i="16"/>
  <c r="O44" i="16" s="1"/>
  <c r="V43" i="16"/>
  <c r="M43" i="16" s="1"/>
  <c r="V42" i="16"/>
  <c r="M42" i="16" s="1"/>
  <c r="V41" i="16"/>
  <c r="O41" i="16" s="1"/>
  <c r="V40" i="16"/>
  <c r="O40" i="16" s="1"/>
  <c r="V39" i="16"/>
  <c r="O39" i="16" s="1"/>
  <c r="V38" i="16"/>
  <c r="M38" i="16" s="1"/>
  <c r="V37" i="16"/>
  <c r="V36" i="16"/>
  <c r="M36" i="16" s="1"/>
  <c r="V35" i="16"/>
  <c r="M35" i="16" s="1"/>
  <c r="V34" i="16"/>
  <c r="O34" i="16" s="1"/>
  <c r="V33" i="16"/>
  <c r="P33" i="16" s="1"/>
  <c r="AE31" i="16"/>
  <c r="X31" i="16"/>
  <c r="W31" i="16"/>
  <c r="AB31" i="16" s="1"/>
  <c r="V31" i="16"/>
  <c r="Q31" i="16" s="1"/>
  <c r="U31" i="16"/>
  <c r="Z31" i="16" s="1"/>
  <c r="AE30" i="16"/>
  <c r="X30" i="16"/>
  <c r="W30" i="16"/>
  <c r="AB30" i="16" s="1"/>
  <c r="V30" i="16"/>
  <c r="R30" i="16" s="1"/>
  <c r="U30" i="16"/>
  <c r="Z30" i="16" s="1"/>
  <c r="AE29" i="16"/>
  <c r="X29" i="16"/>
  <c r="W29" i="16"/>
  <c r="AB29" i="16" s="1"/>
  <c r="V29" i="16"/>
  <c r="U29" i="16"/>
  <c r="Z29" i="16" s="1"/>
  <c r="AE28" i="16"/>
  <c r="X28" i="16"/>
  <c r="W28" i="16"/>
  <c r="AB28" i="16" s="1"/>
  <c r="V28" i="16"/>
  <c r="N28" i="16" s="1"/>
  <c r="U28" i="16"/>
  <c r="Z28" i="16" s="1"/>
  <c r="AE27" i="16"/>
  <c r="X27" i="16"/>
  <c r="W27" i="16"/>
  <c r="AB27" i="16" s="1"/>
  <c r="V27" i="16"/>
  <c r="N27" i="16" s="1"/>
  <c r="U27" i="16"/>
  <c r="Z27" i="16" s="1"/>
  <c r="AE26" i="16"/>
  <c r="X26" i="16"/>
  <c r="W26" i="16"/>
  <c r="AB26" i="16" s="1"/>
  <c r="V26" i="16"/>
  <c r="O26" i="16" s="1"/>
  <c r="U26" i="16"/>
  <c r="Z26" i="16" s="1"/>
  <c r="AE25" i="16"/>
  <c r="X25" i="16"/>
  <c r="W25" i="16"/>
  <c r="AB25" i="16" s="1"/>
  <c r="V25" i="16"/>
  <c r="U25" i="16"/>
  <c r="Z25" i="16" s="1"/>
  <c r="AE24" i="16"/>
  <c r="X24" i="16"/>
  <c r="W24" i="16"/>
  <c r="AB24" i="16" s="1"/>
  <c r="V24" i="16"/>
  <c r="Q24" i="16" s="1"/>
  <c r="U24" i="16"/>
  <c r="Z24" i="16" s="1"/>
  <c r="AE23" i="16"/>
  <c r="X23" i="16"/>
  <c r="W23" i="16"/>
  <c r="AB23" i="16" s="1"/>
  <c r="V23" i="16"/>
  <c r="R23" i="16" s="1"/>
  <c r="U23" i="16"/>
  <c r="Z23" i="16" s="1"/>
  <c r="AE22" i="16"/>
  <c r="X22" i="16"/>
  <c r="W22" i="16"/>
  <c r="AB22" i="16" s="1"/>
  <c r="V22" i="16"/>
  <c r="U22" i="16"/>
  <c r="Z22" i="16" s="1"/>
  <c r="AE21" i="16"/>
  <c r="X21" i="16"/>
  <c r="W21" i="16"/>
  <c r="AB21" i="16" s="1"/>
  <c r="V21" i="16"/>
  <c r="U21" i="16"/>
  <c r="Z21" i="16" s="1"/>
  <c r="AE20" i="16"/>
  <c r="X20" i="16"/>
  <c r="W20" i="16"/>
  <c r="AB20" i="16" s="1"/>
  <c r="V20" i="16"/>
  <c r="L20" i="16" s="1"/>
  <c r="U20" i="16"/>
  <c r="Z20" i="16" s="1"/>
  <c r="AE19" i="16"/>
  <c r="X19" i="16"/>
  <c r="W19" i="16"/>
  <c r="AB19" i="16" s="1"/>
  <c r="V19" i="16"/>
  <c r="M19" i="16" s="1"/>
  <c r="U19" i="16"/>
  <c r="Z19" i="16" s="1"/>
  <c r="AE18" i="16"/>
  <c r="X18" i="16"/>
  <c r="W18" i="16"/>
  <c r="AB18" i="16" s="1"/>
  <c r="V18" i="16"/>
  <c r="N18" i="16" s="1"/>
  <c r="U18" i="16"/>
  <c r="Z18" i="16" s="1"/>
  <c r="AE17" i="16"/>
  <c r="X17" i="16"/>
  <c r="AC17" i="16" s="1"/>
  <c r="W17" i="16"/>
  <c r="AB17" i="16" s="1"/>
  <c r="V17" i="16"/>
  <c r="Q17" i="16" s="1"/>
  <c r="U17" i="16"/>
  <c r="Z17" i="16" s="1"/>
  <c r="AE16" i="16"/>
  <c r="X16" i="16"/>
  <c r="AC16" i="16" s="1"/>
  <c r="W16" i="16"/>
  <c r="AB16" i="16" s="1"/>
  <c r="V16" i="16"/>
  <c r="L16" i="16" s="1"/>
  <c r="U16" i="16"/>
  <c r="Z16" i="16" s="1"/>
  <c r="AE15" i="16"/>
  <c r="X15" i="16"/>
  <c r="AD15" i="16" s="1"/>
  <c r="W15" i="16"/>
  <c r="AB15" i="16" s="1"/>
  <c r="V15" i="16"/>
  <c r="O15" i="16" s="1"/>
  <c r="U15" i="16"/>
  <c r="Z15" i="16" s="1"/>
  <c r="AE14" i="16"/>
  <c r="X14" i="16"/>
  <c r="AC14" i="16" s="1"/>
  <c r="W14" i="16"/>
  <c r="AB14" i="16" s="1"/>
  <c r="V14" i="16"/>
  <c r="R14" i="16" s="1"/>
  <c r="U14" i="16"/>
  <c r="Z14" i="16" s="1"/>
  <c r="AE13" i="16"/>
  <c r="X13" i="16"/>
  <c r="AD13" i="16" s="1"/>
  <c r="W13" i="16"/>
  <c r="AB13" i="16" s="1"/>
  <c r="V13" i="16"/>
  <c r="M13" i="16" s="1"/>
  <c r="U13" i="16"/>
  <c r="Z13" i="16" s="1"/>
  <c r="AE12" i="16"/>
  <c r="X12" i="16"/>
  <c r="AC12" i="16" s="1"/>
  <c r="W12" i="16"/>
  <c r="AB12" i="16" s="1"/>
  <c r="V12" i="16"/>
  <c r="P12" i="16" s="1"/>
  <c r="U12" i="16"/>
  <c r="Z12" i="16" s="1"/>
  <c r="AE11" i="16"/>
  <c r="X11" i="16"/>
  <c r="AD11" i="16" s="1"/>
  <c r="W11" i="16"/>
  <c r="AB11" i="16" s="1"/>
  <c r="V11" i="16"/>
  <c r="O11" i="16" s="1"/>
  <c r="U11" i="16"/>
  <c r="Z11" i="16" s="1"/>
  <c r="AE10" i="16"/>
  <c r="X10" i="16"/>
  <c r="AC10" i="16" s="1"/>
  <c r="W10" i="16"/>
  <c r="AB10" i="16" s="1"/>
  <c r="V10" i="16"/>
  <c r="N10" i="16" s="1"/>
  <c r="U10" i="16"/>
  <c r="Z10" i="16" s="1"/>
  <c r="AE9" i="16"/>
  <c r="X9" i="16"/>
  <c r="AC9" i="16" s="1"/>
  <c r="W9" i="16"/>
  <c r="AB9" i="16" s="1"/>
  <c r="V9" i="16"/>
  <c r="Q9" i="16" s="1"/>
  <c r="U9" i="16"/>
  <c r="Z9" i="16" s="1"/>
  <c r="AE8" i="16"/>
  <c r="X8" i="16"/>
  <c r="AD8" i="16" s="1"/>
  <c r="W8" i="16"/>
  <c r="AB8" i="16" s="1"/>
  <c r="V8" i="16"/>
  <c r="R8" i="16" s="1"/>
  <c r="U8" i="16"/>
  <c r="Z8" i="16" s="1"/>
  <c r="AE6" i="16"/>
  <c r="X6" i="16"/>
  <c r="AC6" i="16" s="1"/>
  <c r="W6" i="16"/>
  <c r="AB6" i="16" s="1"/>
  <c r="V6" i="16"/>
  <c r="AA6" i="16" s="1"/>
  <c r="U6" i="16"/>
  <c r="O48" i="15"/>
  <c r="R29" i="15"/>
  <c r="V49" i="15"/>
  <c r="M49" i="15" s="1"/>
  <c r="V48" i="15"/>
  <c r="M48" i="15" s="1"/>
  <c r="V47" i="15"/>
  <c r="L47" i="15" s="1"/>
  <c r="V46" i="15"/>
  <c r="V45" i="15"/>
  <c r="O45" i="15" s="1"/>
  <c r="V44" i="15"/>
  <c r="P44" i="15" s="1"/>
  <c r="V43" i="15"/>
  <c r="N43" i="15" s="1"/>
  <c r="V42" i="15"/>
  <c r="O42" i="15" s="1"/>
  <c r="V41" i="15"/>
  <c r="N41" i="15" s="1"/>
  <c r="V40" i="15"/>
  <c r="V39" i="15"/>
  <c r="V38" i="15"/>
  <c r="O38" i="15" s="1"/>
  <c r="V37" i="15"/>
  <c r="N37" i="15" s="1"/>
  <c r="V36" i="15"/>
  <c r="V35" i="15"/>
  <c r="O35" i="15" s="1"/>
  <c r="V34" i="15"/>
  <c r="N34" i="15" s="1"/>
  <c r="V33" i="15"/>
  <c r="N33" i="15" s="1"/>
  <c r="AE31" i="15"/>
  <c r="X31" i="15"/>
  <c r="AD31" i="15" s="1"/>
  <c r="W31" i="15"/>
  <c r="AB31" i="15" s="1"/>
  <c r="V31" i="15"/>
  <c r="P31" i="15" s="1"/>
  <c r="U31" i="15"/>
  <c r="Z31" i="15" s="1"/>
  <c r="AE30" i="15"/>
  <c r="X30" i="15"/>
  <c r="AC30" i="15" s="1"/>
  <c r="W30" i="15"/>
  <c r="AB30" i="15" s="1"/>
  <c r="V30" i="15"/>
  <c r="L30" i="15" s="1"/>
  <c r="U30" i="15"/>
  <c r="Z30" i="15" s="1"/>
  <c r="AE29" i="15"/>
  <c r="X29" i="15"/>
  <c r="W29" i="15"/>
  <c r="AB29" i="15" s="1"/>
  <c r="V29" i="15"/>
  <c r="AA29" i="15" s="1"/>
  <c r="U29" i="15"/>
  <c r="Z29" i="15" s="1"/>
  <c r="AE28" i="15"/>
  <c r="X28" i="15"/>
  <c r="AC28" i="15" s="1"/>
  <c r="W28" i="15"/>
  <c r="AB28" i="15" s="1"/>
  <c r="V28" i="15"/>
  <c r="U28" i="15"/>
  <c r="Z28" i="15" s="1"/>
  <c r="AE27" i="15"/>
  <c r="X27" i="15"/>
  <c r="AC27" i="15" s="1"/>
  <c r="W27" i="15"/>
  <c r="AB27" i="15" s="1"/>
  <c r="V27" i="15"/>
  <c r="R27" i="15" s="1"/>
  <c r="U27" i="15"/>
  <c r="Z27" i="15" s="1"/>
  <c r="AE26" i="15"/>
  <c r="X26" i="15"/>
  <c r="AD26" i="15" s="1"/>
  <c r="W26" i="15"/>
  <c r="AB26" i="15" s="1"/>
  <c r="V26" i="15"/>
  <c r="N26" i="15" s="1"/>
  <c r="U26" i="15"/>
  <c r="Z26" i="15" s="1"/>
  <c r="AE25" i="15"/>
  <c r="X25" i="15"/>
  <c r="AC25" i="15" s="1"/>
  <c r="W25" i="15"/>
  <c r="AB25" i="15" s="1"/>
  <c r="V25" i="15"/>
  <c r="N25" i="15" s="1"/>
  <c r="U25" i="15"/>
  <c r="Z25" i="15" s="1"/>
  <c r="AE24" i="15"/>
  <c r="X24" i="15"/>
  <c r="AD24" i="15" s="1"/>
  <c r="W24" i="15"/>
  <c r="AB24" i="15" s="1"/>
  <c r="V24" i="15"/>
  <c r="O24" i="15" s="1"/>
  <c r="U24" i="15"/>
  <c r="Z24" i="15" s="1"/>
  <c r="AE23" i="15"/>
  <c r="X23" i="15"/>
  <c r="AC23" i="15" s="1"/>
  <c r="W23" i="15"/>
  <c r="AB23" i="15" s="1"/>
  <c r="V23" i="15"/>
  <c r="L23" i="15" s="1"/>
  <c r="U23" i="15"/>
  <c r="Z23" i="15" s="1"/>
  <c r="AE22" i="15"/>
  <c r="X22" i="15"/>
  <c r="W22" i="15"/>
  <c r="AB22" i="15" s="1"/>
  <c r="V22" i="15"/>
  <c r="O22" i="15" s="1"/>
  <c r="U22" i="15"/>
  <c r="Z22" i="15" s="1"/>
  <c r="AE21" i="15"/>
  <c r="X21" i="15"/>
  <c r="AD21" i="15" s="1"/>
  <c r="W21" i="15"/>
  <c r="AB21" i="15" s="1"/>
  <c r="V21" i="15"/>
  <c r="Q21" i="15" s="1"/>
  <c r="U21" i="15"/>
  <c r="Z21" i="15" s="1"/>
  <c r="AE20" i="15"/>
  <c r="X20" i="15"/>
  <c r="W20" i="15"/>
  <c r="AB20" i="15" s="1"/>
  <c r="V20" i="15"/>
  <c r="M20" i="15" s="1"/>
  <c r="U20" i="15"/>
  <c r="Z20" i="15" s="1"/>
  <c r="AE19" i="15"/>
  <c r="X19" i="15"/>
  <c r="AD19" i="15" s="1"/>
  <c r="W19" i="15"/>
  <c r="AB19" i="15" s="1"/>
  <c r="V19" i="15"/>
  <c r="R19" i="15" s="1"/>
  <c r="U19" i="15"/>
  <c r="Z19" i="15" s="1"/>
  <c r="AE18" i="15"/>
  <c r="X18" i="15"/>
  <c r="AD18" i="15" s="1"/>
  <c r="W18" i="15"/>
  <c r="AB18" i="15" s="1"/>
  <c r="V18" i="15"/>
  <c r="Q18" i="15" s="1"/>
  <c r="U18" i="15"/>
  <c r="Z18" i="15" s="1"/>
  <c r="AE17" i="15"/>
  <c r="X17" i="15"/>
  <c r="AD17" i="15" s="1"/>
  <c r="W17" i="15"/>
  <c r="AB17" i="15" s="1"/>
  <c r="V17" i="15"/>
  <c r="N17" i="15" s="1"/>
  <c r="U17" i="15"/>
  <c r="Z17" i="15" s="1"/>
  <c r="AE16" i="15"/>
  <c r="X16" i="15"/>
  <c r="AD16" i="15" s="1"/>
  <c r="W16" i="15"/>
  <c r="AB16" i="15" s="1"/>
  <c r="V16" i="15"/>
  <c r="N16" i="15" s="1"/>
  <c r="U16" i="15"/>
  <c r="Z16" i="15" s="1"/>
  <c r="AE15" i="15"/>
  <c r="X15" i="15"/>
  <c r="AD15" i="15" s="1"/>
  <c r="W15" i="15"/>
  <c r="AB15" i="15" s="1"/>
  <c r="V15" i="15"/>
  <c r="P15" i="15" s="1"/>
  <c r="U15" i="15"/>
  <c r="Z15" i="15" s="1"/>
  <c r="AE14" i="15"/>
  <c r="X14" i="15"/>
  <c r="AD14" i="15" s="1"/>
  <c r="W14" i="15"/>
  <c r="AB14" i="15" s="1"/>
  <c r="V14" i="15"/>
  <c r="N14" i="15" s="1"/>
  <c r="U14" i="15"/>
  <c r="Z14" i="15" s="1"/>
  <c r="AE13" i="15"/>
  <c r="X13" i="15"/>
  <c r="AC13" i="15" s="1"/>
  <c r="W13" i="15"/>
  <c r="AB13" i="15" s="1"/>
  <c r="V13" i="15"/>
  <c r="O13" i="15" s="1"/>
  <c r="U13" i="15"/>
  <c r="Z13" i="15" s="1"/>
  <c r="AE12" i="15"/>
  <c r="X12" i="15"/>
  <c r="AD12" i="15" s="1"/>
  <c r="W12" i="15"/>
  <c r="AB12" i="15" s="1"/>
  <c r="V12" i="15"/>
  <c r="N12" i="15" s="1"/>
  <c r="U12" i="15"/>
  <c r="Z12" i="15" s="1"/>
  <c r="AE11" i="15"/>
  <c r="X11" i="15"/>
  <c r="AD11" i="15" s="1"/>
  <c r="W11" i="15"/>
  <c r="AB11" i="15" s="1"/>
  <c r="V11" i="15"/>
  <c r="U11" i="15"/>
  <c r="Z11" i="15" s="1"/>
  <c r="AE10" i="15"/>
  <c r="X10" i="15"/>
  <c r="AD10" i="15" s="1"/>
  <c r="W10" i="15"/>
  <c r="AB10" i="15" s="1"/>
  <c r="V10" i="15"/>
  <c r="N10" i="15" s="1"/>
  <c r="U10" i="15"/>
  <c r="Z10" i="15" s="1"/>
  <c r="AE9" i="15"/>
  <c r="X9" i="15"/>
  <c r="AD9" i="15" s="1"/>
  <c r="W9" i="15"/>
  <c r="AB9" i="15" s="1"/>
  <c r="V9" i="15"/>
  <c r="N9" i="15" s="1"/>
  <c r="U9" i="15"/>
  <c r="Z9" i="15" s="1"/>
  <c r="AE8" i="15"/>
  <c r="X8" i="15"/>
  <c r="AD8" i="15" s="1"/>
  <c r="W8" i="15"/>
  <c r="AB8" i="15" s="1"/>
  <c r="V8" i="15"/>
  <c r="O8" i="15" s="1"/>
  <c r="U8" i="15"/>
  <c r="Z8" i="15" s="1"/>
  <c r="AE6" i="15"/>
  <c r="X6" i="15"/>
  <c r="W6" i="15"/>
  <c r="AB6" i="15" s="1"/>
  <c r="V6" i="15"/>
  <c r="AA6" i="15" s="1"/>
  <c r="U6" i="15"/>
  <c r="P8" i="25" l="1"/>
  <c r="O11" i="24"/>
  <c r="H5" i="79" s="1"/>
  <c r="H20" i="79" s="1"/>
  <c r="R11" i="24"/>
  <c r="Q8" i="25"/>
  <c r="R52" i="25"/>
  <c r="L64" i="24"/>
  <c r="E34" i="83" s="1"/>
  <c r="E38" i="83" s="1"/>
  <c r="L60" i="24"/>
  <c r="E12" i="54" s="1"/>
  <c r="P60" i="24"/>
  <c r="I12" i="54" s="1"/>
  <c r="I17" i="54" s="1"/>
  <c r="Q62" i="24"/>
  <c r="J9" i="90" s="1"/>
  <c r="J12" i="90" s="1"/>
  <c r="J25" i="90" s="1"/>
  <c r="L62" i="24"/>
  <c r="E9" i="90" s="1"/>
  <c r="E12" i="90" s="1"/>
  <c r="E25" i="90" s="1"/>
  <c r="R8" i="25"/>
  <c r="M18" i="25"/>
  <c r="F9" i="88" s="1"/>
  <c r="P62" i="24"/>
  <c r="I9" i="90" s="1"/>
  <c r="I12" i="90" s="1"/>
  <c r="I25" i="90" s="1"/>
  <c r="R60" i="24"/>
  <c r="K12" i="54" s="1"/>
  <c r="R62" i="24"/>
  <c r="K9" i="90" s="1"/>
  <c r="K12" i="90" s="1"/>
  <c r="K25" i="90" s="1"/>
  <c r="O62" i="24"/>
  <c r="H9" i="90" s="1"/>
  <c r="H12" i="90" s="1"/>
  <c r="H25" i="90" s="1"/>
  <c r="O60" i="24"/>
  <c r="H12" i="54" s="1"/>
  <c r="Q60" i="24"/>
  <c r="J12" i="54" s="1"/>
  <c r="H31" i="96"/>
  <c r="H19" i="97"/>
  <c r="H20" i="98"/>
  <c r="H29" i="96"/>
  <c r="H41" i="96"/>
  <c r="H12" i="96"/>
  <c r="H32" i="98"/>
  <c r="H19" i="96"/>
  <c r="H43" i="96"/>
  <c r="H10" i="97"/>
  <c r="H21" i="97"/>
  <c r="H21" i="96"/>
  <c r="H10" i="96"/>
  <c r="H44" i="98"/>
  <c r="H12" i="97"/>
  <c r="E10" i="96"/>
  <c r="E21" i="96"/>
  <c r="E21" i="97"/>
  <c r="E31" i="96"/>
  <c r="E44" i="98"/>
  <c r="E29" i="96"/>
  <c r="E12" i="96"/>
  <c r="E12" i="97"/>
  <c r="E32" i="98"/>
  <c r="E19" i="96"/>
  <c r="E10" i="97"/>
  <c r="E43" i="96"/>
  <c r="E41" i="96"/>
  <c r="E19" i="97"/>
  <c r="E20" i="98"/>
  <c r="L9" i="82"/>
  <c r="L17" i="82" s="1"/>
  <c r="K9" i="54"/>
  <c r="K9" i="82"/>
  <c r="K17" i="82" s="1"/>
  <c r="J9" i="54"/>
  <c r="I9" i="82"/>
  <c r="I17" i="82" s="1"/>
  <c r="H9" i="54"/>
  <c r="H9" i="82"/>
  <c r="H17" i="82" s="1"/>
  <c r="G9" i="54"/>
  <c r="G9" i="82"/>
  <c r="G17" i="82" s="1"/>
  <c r="F9" i="54"/>
  <c r="F9" i="82"/>
  <c r="F17" i="82" s="1"/>
  <c r="E9" i="54"/>
  <c r="Q32" i="24"/>
  <c r="I9" i="48" s="1"/>
  <c r="F28" i="92"/>
  <c r="F52" i="92"/>
  <c r="F9" i="98"/>
  <c r="F61" i="97"/>
  <c r="F40" i="97"/>
  <c r="F40" i="92"/>
  <c r="F15" i="92"/>
  <c r="F52" i="97"/>
  <c r="F13" i="92"/>
  <c r="F52" i="96"/>
  <c r="G7" i="98"/>
  <c r="G59" i="97"/>
  <c r="G50" i="92"/>
  <c r="G50" i="97"/>
  <c r="G38" i="97"/>
  <c r="G50" i="96"/>
  <c r="G38" i="92"/>
  <c r="G11" i="92"/>
  <c r="G26" i="92"/>
  <c r="G9" i="92"/>
  <c r="L18" i="25"/>
  <c r="E9" i="88" s="1"/>
  <c r="M8" i="25"/>
  <c r="O18" i="25"/>
  <c r="H9" i="88" s="1"/>
  <c r="H11" i="88" s="1"/>
  <c r="R18" i="25"/>
  <c r="K9" i="88" s="1"/>
  <c r="N8" i="25"/>
  <c r="L28" i="25"/>
  <c r="M54" i="25"/>
  <c r="Q54" i="25"/>
  <c r="Q18" i="25"/>
  <c r="J9" i="88" s="1"/>
  <c r="N18" i="25"/>
  <c r="G9" i="88" s="1"/>
  <c r="AL49" i="24"/>
  <c r="N49" i="24" s="1"/>
  <c r="G29" i="67" s="1"/>
  <c r="AL53" i="24"/>
  <c r="M53" i="24" s="1"/>
  <c r="F25" i="84" s="1"/>
  <c r="F31" i="84" s="1"/>
  <c r="E7" i="87"/>
  <c r="E9" i="84"/>
  <c r="E40" i="77"/>
  <c r="E31" i="70"/>
  <c r="E31" i="67"/>
  <c r="E31" i="62"/>
  <c r="E31" i="77"/>
  <c r="E30" i="57"/>
  <c r="I40" i="77"/>
  <c r="I31" i="70"/>
  <c r="I31" i="67"/>
  <c r="I31" i="62"/>
  <c r="K40" i="77"/>
  <c r="K31" i="70"/>
  <c r="K31" i="67"/>
  <c r="K31" i="62"/>
  <c r="K7" i="87"/>
  <c r="K9" i="84"/>
  <c r="K31" i="77"/>
  <c r="K30" i="57"/>
  <c r="J40" i="77"/>
  <c r="J31" i="67"/>
  <c r="J31" i="70"/>
  <c r="J31" i="62"/>
  <c r="J31" i="77"/>
  <c r="J30" i="57"/>
  <c r="J7" i="87"/>
  <c r="J9" i="84"/>
  <c r="H10" i="75"/>
  <c r="H17" i="75" s="1"/>
  <c r="H40" i="77"/>
  <c r="H31" i="67"/>
  <c r="H31" i="70"/>
  <c r="H31" i="62"/>
  <c r="H31" i="77"/>
  <c r="H30" i="57"/>
  <c r="H7" i="87"/>
  <c r="H9" i="84"/>
  <c r="G40" i="77"/>
  <c r="G31" i="70"/>
  <c r="G31" i="67"/>
  <c r="G31" i="62"/>
  <c r="G31" i="77"/>
  <c r="G30" i="57"/>
  <c r="G7" i="87"/>
  <c r="G9" i="84"/>
  <c r="F40" i="77"/>
  <c r="F31" i="70"/>
  <c r="F31" i="67"/>
  <c r="F31" i="62"/>
  <c r="F7" i="87"/>
  <c r="F9" i="84"/>
  <c r="F31" i="77"/>
  <c r="F30" i="57"/>
  <c r="N62" i="24"/>
  <c r="G9" i="90" s="1"/>
  <c r="G12" i="90" s="1"/>
  <c r="G25" i="90" s="1"/>
  <c r="N48" i="25"/>
  <c r="M60" i="24"/>
  <c r="F12" i="54" s="1"/>
  <c r="R55" i="25"/>
  <c r="N60" i="24"/>
  <c r="G12" i="54" s="1"/>
  <c r="M62" i="24"/>
  <c r="F9" i="90" s="1"/>
  <c r="F12" i="90" s="1"/>
  <c r="F25" i="90" s="1"/>
  <c r="O65" i="24"/>
  <c r="L65" i="24"/>
  <c r="N65" i="24"/>
  <c r="P65" i="24"/>
  <c r="M65" i="24"/>
  <c r="Q65" i="24"/>
  <c r="R65" i="24"/>
  <c r="P12" i="24"/>
  <c r="I9" i="62" s="1"/>
  <c r="R12" i="24"/>
  <c r="K9" i="62" s="1"/>
  <c r="M12" i="24"/>
  <c r="F9" i="62" s="1"/>
  <c r="Q12" i="24"/>
  <c r="J9" i="62" s="1"/>
  <c r="N12" i="24"/>
  <c r="G9" i="62" s="1"/>
  <c r="O12" i="24"/>
  <c r="H9" i="62" s="1"/>
  <c r="M28" i="25"/>
  <c r="Q43" i="25"/>
  <c r="J41" i="88" s="1"/>
  <c r="O43" i="25"/>
  <c r="H41" i="88" s="1"/>
  <c r="L43" i="25"/>
  <c r="E41" i="88" s="1"/>
  <c r="N28" i="25"/>
  <c r="N50" i="25"/>
  <c r="L8" i="25"/>
  <c r="L33" i="24"/>
  <c r="E9" i="42" s="1"/>
  <c r="P63" i="24"/>
  <c r="I20" i="42" s="1"/>
  <c r="M63" i="24"/>
  <c r="Q63" i="24"/>
  <c r="J20" i="42" s="1"/>
  <c r="J25" i="42" s="1"/>
  <c r="N63" i="24"/>
  <c r="G20" i="42" s="1"/>
  <c r="G25" i="42" s="1"/>
  <c r="R63" i="24"/>
  <c r="K20" i="42" s="1"/>
  <c r="K25" i="42" s="1"/>
  <c r="O63" i="24"/>
  <c r="H20" i="42" s="1"/>
  <c r="H25" i="42" s="1"/>
  <c r="N43" i="25"/>
  <c r="G41" i="88" s="1"/>
  <c r="Q55" i="25"/>
  <c r="M55" i="25"/>
  <c r="L50" i="25"/>
  <c r="N64" i="24"/>
  <c r="G34" i="83" s="1"/>
  <c r="G38" i="83" s="1"/>
  <c r="R64" i="24"/>
  <c r="K34" i="83" s="1"/>
  <c r="K38" i="83" s="1"/>
  <c r="P64" i="24"/>
  <c r="I34" i="83" s="1"/>
  <c r="I38" i="83" s="1"/>
  <c r="O64" i="24"/>
  <c r="H34" i="83" s="1"/>
  <c r="H38" i="83" s="1"/>
  <c r="M64" i="24"/>
  <c r="F34" i="83" s="1"/>
  <c r="F38" i="83" s="1"/>
  <c r="Q64" i="24"/>
  <c r="J34" i="83" s="1"/>
  <c r="J38" i="83" s="1"/>
  <c r="O28" i="25"/>
  <c r="Q28" i="25"/>
  <c r="R43" i="25"/>
  <c r="K41" i="88" s="1"/>
  <c r="L63" i="24"/>
  <c r="E20" i="42" s="1"/>
  <c r="E25" i="42" s="1"/>
  <c r="AF20" i="22"/>
  <c r="AF28" i="22"/>
  <c r="AE16" i="22"/>
  <c r="AF21" i="22"/>
  <c r="AF26" i="22"/>
  <c r="R48" i="22"/>
  <c r="AE20" i="22"/>
  <c r="AE24" i="22"/>
  <c r="L8" i="22"/>
  <c r="M46" i="22"/>
  <c r="AF22" i="22"/>
  <c r="O42" i="22"/>
  <c r="AE28" i="22"/>
  <c r="AF44" i="22"/>
  <c r="Q39" i="22"/>
  <c r="AD32" i="22"/>
  <c r="AB38" i="22"/>
  <c r="AE46" i="22"/>
  <c r="AB52" i="22"/>
  <c r="AE10" i="22"/>
  <c r="AB14" i="22"/>
  <c r="AF16" i="22"/>
  <c r="AB18" i="22"/>
  <c r="AB22" i="22"/>
  <c r="AF24" i="22"/>
  <c r="AB26" i="22"/>
  <c r="AD38" i="22"/>
  <c r="AE39" i="22"/>
  <c r="AE42" i="22"/>
  <c r="AF46" i="22"/>
  <c r="AB50" i="22"/>
  <c r="AE52" i="22"/>
  <c r="M8" i="22"/>
  <c r="P44" i="22"/>
  <c r="N42" i="22"/>
  <c r="M39" i="22"/>
  <c r="Q30" i="22"/>
  <c r="P49" i="22"/>
  <c r="O48" i="22"/>
  <c r="L46" i="22"/>
  <c r="AB12" i="22"/>
  <c r="Q44" i="22"/>
  <c r="AB13" i="22"/>
  <c r="AE14" i="22"/>
  <c r="AE18" i="22"/>
  <c r="AB20" i="22"/>
  <c r="AE22" i="22"/>
  <c r="AE26" i="22"/>
  <c r="AB28" i="22"/>
  <c r="AC29" i="22"/>
  <c r="AF38" i="22"/>
  <c r="AF39" i="22"/>
  <c r="AF42" i="22"/>
  <c r="AE50" i="22"/>
  <c r="P8" i="22"/>
  <c r="L30" i="22"/>
  <c r="O49" i="22"/>
  <c r="N48" i="22"/>
  <c r="AD9" i="22"/>
  <c r="AF14" i="22"/>
  <c r="AB16" i="22"/>
  <c r="AB17" i="22"/>
  <c r="AF18" i="22"/>
  <c r="AB24" i="22"/>
  <c r="AB25" i="22"/>
  <c r="AE44" i="22"/>
  <c r="Q8" i="22"/>
  <c r="AG12" i="22"/>
  <c r="L12" i="22"/>
  <c r="P12" i="22"/>
  <c r="M12" i="22"/>
  <c r="Q12" i="22"/>
  <c r="N12" i="22"/>
  <c r="O12" i="22"/>
  <c r="AG16" i="22"/>
  <c r="L16" i="22"/>
  <c r="P16" i="22"/>
  <c r="M16" i="22"/>
  <c r="Q16" i="22"/>
  <c r="O16" i="22"/>
  <c r="R16" i="22"/>
  <c r="AG17" i="22"/>
  <c r="M17" i="22"/>
  <c r="Q17" i="22"/>
  <c r="N17" i="22"/>
  <c r="R17" i="22"/>
  <c r="P17" i="22"/>
  <c r="L17" i="22"/>
  <c r="AD19" i="22"/>
  <c r="AE19" i="22"/>
  <c r="AG24" i="22"/>
  <c r="L24" i="22"/>
  <c r="P24" i="22"/>
  <c r="M24" i="22"/>
  <c r="Q24" i="22"/>
  <c r="O24" i="22"/>
  <c r="R24" i="22"/>
  <c r="AA27" i="22"/>
  <c r="AJ31" i="22"/>
  <c r="O31" i="22"/>
  <c r="L31" i="22"/>
  <c r="P31" i="22"/>
  <c r="N31" i="22"/>
  <c r="Q31" i="22"/>
  <c r="R31" i="22"/>
  <c r="AJ34" i="22"/>
  <c r="N34" i="22"/>
  <c r="R34" i="22"/>
  <c r="O34" i="22"/>
  <c r="Q34" i="22"/>
  <c r="L34" i="22"/>
  <c r="M34" i="22"/>
  <c r="AA35" i="22"/>
  <c r="AG38" i="22"/>
  <c r="N38" i="22"/>
  <c r="R38" i="22"/>
  <c r="O38" i="22"/>
  <c r="M38" i="22"/>
  <c r="P38" i="22"/>
  <c r="Q38" i="22"/>
  <c r="AG40" i="22"/>
  <c r="L40" i="22"/>
  <c r="P40" i="22"/>
  <c r="M40" i="22"/>
  <c r="Q40" i="22"/>
  <c r="O40" i="22"/>
  <c r="R40" i="22"/>
  <c r="AD45" i="22"/>
  <c r="AF45" i="22"/>
  <c r="AE45" i="22"/>
  <c r="AG50" i="22"/>
  <c r="O50" i="22"/>
  <c r="L50" i="22"/>
  <c r="P50" i="22"/>
  <c r="M50" i="22"/>
  <c r="N50" i="22"/>
  <c r="Q50" i="22"/>
  <c r="O17" i="22"/>
  <c r="R12" i="22"/>
  <c r="AI6" i="22"/>
  <c r="AL6" i="22" s="1"/>
  <c r="AA9" i="22"/>
  <c r="N11" i="22"/>
  <c r="R11" i="22"/>
  <c r="O11" i="22"/>
  <c r="P11" i="22"/>
  <c r="Q11" i="22"/>
  <c r="L11" i="22"/>
  <c r="AE12" i="22"/>
  <c r="AD13" i="22"/>
  <c r="AE13" i="22"/>
  <c r="AA13" i="22"/>
  <c r="AG18" i="22"/>
  <c r="N18" i="22"/>
  <c r="R18" i="22"/>
  <c r="O18" i="22"/>
  <c r="Q18" i="22"/>
  <c r="L18" i="22"/>
  <c r="M18" i="22"/>
  <c r="AG19" i="22"/>
  <c r="O19" i="22"/>
  <c r="L19" i="22"/>
  <c r="P19" i="22"/>
  <c r="R19" i="22"/>
  <c r="M19" i="22"/>
  <c r="N19" i="22"/>
  <c r="AB19" i="22"/>
  <c r="AD21" i="22"/>
  <c r="AE21" i="22"/>
  <c r="AA21" i="22"/>
  <c r="AG26" i="22"/>
  <c r="N26" i="22"/>
  <c r="R26" i="22"/>
  <c r="O26" i="22"/>
  <c r="Q26" i="22"/>
  <c r="L26" i="22"/>
  <c r="M26" i="22"/>
  <c r="AG27" i="22"/>
  <c r="O27" i="22"/>
  <c r="L27" i="22"/>
  <c r="P27" i="22"/>
  <c r="R27" i="22"/>
  <c r="M27" i="22"/>
  <c r="N27" i="22"/>
  <c r="AA29" i="22"/>
  <c r="AD30" i="22"/>
  <c r="AJ33" i="22"/>
  <c r="M33" i="22"/>
  <c r="Q33" i="22"/>
  <c r="N33" i="22"/>
  <c r="R33" i="22"/>
  <c r="P33" i="22"/>
  <c r="L33" i="22"/>
  <c r="AJ35" i="22"/>
  <c r="O35" i="22"/>
  <c r="L35" i="22"/>
  <c r="P35" i="22"/>
  <c r="R35" i="22"/>
  <c r="AG35" i="22"/>
  <c r="M35" i="22"/>
  <c r="N35" i="22"/>
  <c r="AC35" i="22"/>
  <c r="AD43" i="22"/>
  <c r="AF43" i="22"/>
  <c r="AE43" i="22"/>
  <c r="AA43" i="22"/>
  <c r="AG45" i="22"/>
  <c r="M45" i="22"/>
  <c r="Q45" i="22"/>
  <c r="N45" i="22"/>
  <c r="R45" i="22"/>
  <c r="O45" i="22"/>
  <c r="P45" i="22"/>
  <c r="AB45" i="22"/>
  <c r="O33" i="22"/>
  <c r="N16" i="22"/>
  <c r="L45" i="22"/>
  <c r="AA19" i="22"/>
  <c r="AG25" i="22"/>
  <c r="M25" i="22"/>
  <c r="Q25" i="22"/>
  <c r="N25" i="22"/>
  <c r="R25" i="22"/>
  <c r="P25" i="22"/>
  <c r="L25" i="22"/>
  <c r="AD27" i="22"/>
  <c r="AE27" i="22"/>
  <c r="AA45" i="22"/>
  <c r="AG47" i="22"/>
  <c r="O47" i="22"/>
  <c r="L47" i="22"/>
  <c r="P47" i="22"/>
  <c r="Q47" i="22"/>
  <c r="R47" i="22"/>
  <c r="M47" i="22"/>
  <c r="AG52" i="22"/>
  <c r="M52" i="22"/>
  <c r="Q52" i="22"/>
  <c r="N52" i="22"/>
  <c r="R52" i="22"/>
  <c r="L52" i="22"/>
  <c r="O52" i="22"/>
  <c r="P52" i="22"/>
  <c r="P34" i="22"/>
  <c r="L9" i="22"/>
  <c r="P9" i="22"/>
  <c r="M9" i="22"/>
  <c r="Q9" i="22"/>
  <c r="N9" i="22"/>
  <c r="O9" i="22"/>
  <c r="R9" i="22"/>
  <c r="AA10" i="22"/>
  <c r="AF12" i="22"/>
  <c r="AG13" i="22"/>
  <c r="M13" i="22"/>
  <c r="Q13" i="22"/>
  <c r="N13" i="22"/>
  <c r="R13" i="22"/>
  <c r="L13" i="22"/>
  <c r="O13" i="22"/>
  <c r="P13" i="22"/>
  <c r="AD15" i="22"/>
  <c r="AE15" i="22"/>
  <c r="AA15" i="22"/>
  <c r="AF19" i="22"/>
  <c r="AG20" i="22"/>
  <c r="L20" i="22"/>
  <c r="P20" i="22"/>
  <c r="M20" i="22"/>
  <c r="Q20" i="22"/>
  <c r="N20" i="22"/>
  <c r="O20" i="22"/>
  <c r="AG21" i="22"/>
  <c r="M21" i="22"/>
  <c r="Q21" i="22"/>
  <c r="N21" i="22"/>
  <c r="R21" i="22"/>
  <c r="L21" i="22"/>
  <c r="O21" i="22"/>
  <c r="P21" i="22"/>
  <c r="AD23" i="22"/>
  <c r="AE23" i="22"/>
  <c r="AA23" i="22"/>
  <c r="AF27" i="22"/>
  <c r="AG28" i="22"/>
  <c r="L28" i="22"/>
  <c r="P28" i="22"/>
  <c r="M28" i="22"/>
  <c r="Q28" i="22"/>
  <c r="N28" i="22"/>
  <c r="O28" i="22"/>
  <c r="AJ29" i="22"/>
  <c r="M29" i="22"/>
  <c r="Q29" i="22"/>
  <c r="N29" i="22"/>
  <c r="R29" i="22"/>
  <c r="L29" i="22"/>
  <c r="O29" i="22"/>
  <c r="P29" i="22"/>
  <c r="AJ32" i="22"/>
  <c r="L32" i="22"/>
  <c r="P32" i="22"/>
  <c r="M32" i="22"/>
  <c r="Q32" i="22"/>
  <c r="O32" i="22"/>
  <c r="R32" i="22"/>
  <c r="AC37" i="22"/>
  <c r="AF37" i="22"/>
  <c r="AD37" i="22"/>
  <c r="AA37" i="22"/>
  <c r="AD41" i="22"/>
  <c r="AF41" i="22"/>
  <c r="AE41" i="22"/>
  <c r="AA41" i="22"/>
  <c r="AG43" i="22"/>
  <c r="M43" i="22"/>
  <c r="Q43" i="22"/>
  <c r="N43" i="22"/>
  <c r="R43" i="22"/>
  <c r="L43" i="22"/>
  <c r="O43" i="22"/>
  <c r="AD48" i="22"/>
  <c r="AB48" i="22"/>
  <c r="AF48" i="22"/>
  <c r="AE48" i="22"/>
  <c r="AA48" i="22"/>
  <c r="N32" i="22"/>
  <c r="R28" i="22"/>
  <c r="N24" i="22"/>
  <c r="Q19" i="22"/>
  <c r="R50" i="22"/>
  <c r="M10" i="22"/>
  <c r="Q10" i="22"/>
  <c r="N10" i="22"/>
  <c r="R10" i="22"/>
  <c r="O10" i="22"/>
  <c r="P10" i="22"/>
  <c r="AA12" i="22"/>
  <c r="AG14" i="22"/>
  <c r="N14" i="22"/>
  <c r="R14" i="22"/>
  <c r="O14" i="22"/>
  <c r="M14" i="22"/>
  <c r="P14" i="22"/>
  <c r="Q14" i="22"/>
  <c r="AG15" i="22"/>
  <c r="O15" i="22"/>
  <c r="L15" i="22"/>
  <c r="P15" i="22"/>
  <c r="N15" i="22"/>
  <c r="Q15" i="22"/>
  <c r="R15" i="22"/>
  <c r="AB15" i="22"/>
  <c r="AD17" i="22"/>
  <c r="AE17" i="22"/>
  <c r="AA17" i="22"/>
  <c r="AG22" i="22"/>
  <c r="N22" i="22"/>
  <c r="R22" i="22"/>
  <c r="O22" i="22"/>
  <c r="M22" i="22"/>
  <c r="P22" i="22"/>
  <c r="Q22" i="22"/>
  <c r="AG23" i="22"/>
  <c r="O23" i="22"/>
  <c r="L23" i="22"/>
  <c r="P23" i="22"/>
  <c r="N23" i="22"/>
  <c r="Q23" i="22"/>
  <c r="R23" i="22"/>
  <c r="AB23" i="22"/>
  <c r="AD25" i="22"/>
  <c r="AE25" i="22"/>
  <c r="AA25" i="22"/>
  <c r="AG37" i="22"/>
  <c r="M37" i="22"/>
  <c r="Q37" i="22"/>
  <c r="N37" i="22"/>
  <c r="R37" i="22"/>
  <c r="L37" i="22"/>
  <c r="O37" i="22"/>
  <c r="P37" i="22"/>
  <c r="AB37" i="22"/>
  <c r="AD40" i="22"/>
  <c r="AF40" i="22"/>
  <c r="AE40" i="22"/>
  <c r="AA40" i="22"/>
  <c r="AG41" i="22"/>
  <c r="N41" i="22"/>
  <c r="P41" i="22"/>
  <c r="R41" i="22"/>
  <c r="L41" i="22"/>
  <c r="O41" i="22"/>
  <c r="AB41" i="22"/>
  <c r="AD47" i="22"/>
  <c r="AF47" i="22"/>
  <c r="AE47" i="22"/>
  <c r="AA47" i="22"/>
  <c r="AD51" i="22"/>
  <c r="AE51" i="22"/>
  <c r="AB51" i="22"/>
  <c r="AA51" i="22"/>
  <c r="AD53" i="22"/>
  <c r="AE53" i="22"/>
  <c r="AB53" i="22"/>
  <c r="AA53" i="22"/>
  <c r="P43" i="22"/>
  <c r="Q41" i="22"/>
  <c r="N40" i="22"/>
  <c r="L38" i="22"/>
  <c r="Q35" i="22"/>
  <c r="M31" i="22"/>
  <c r="Q27" i="22"/>
  <c r="M23" i="22"/>
  <c r="P18" i="22"/>
  <c r="L14" i="22"/>
  <c r="AA39" i="22"/>
  <c r="AA42" i="22"/>
  <c r="AA44" i="22"/>
  <c r="AA46" i="22"/>
  <c r="AD49" i="22"/>
  <c r="AF49" i="22"/>
  <c r="AA49" i="22"/>
  <c r="AA14" i="22"/>
  <c r="AA16" i="22"/>
  <c r="AA18" i="22"/>
  <c r="AA20" i="22"/>
  <c r="AA22" i="22"/>
  <c r="AA24" i="22"/>
  <c r="AA26" i="22"/>
  <c r="AA28" i="22"/>
  <c r="AJ30" i="22"/>
  <c r="N30" i="22"/>
  <c r="R30" i="22"/>
  <c r="O30" i="22"/>
  <c r="AD33" i="22"/>
  <c r="AA38" i="22"/>
  <c r="AG39" i="22"/>
  <c r="O39" i="22"/>
  <c r="L39" i="22"/>
  <c r="P39" i="22"/>
  <c r="AB39" i="22"/>
  <c r="AG42" i="22"/>
  <c r="L42" i="22"/>
  <c r="P42" i="22"/>
  <c r="M42" i="22"/>
  <c r="Q42" i="22"/>
  <c r="AB42" i="22"/>
  <c r="AG44" i="22"/>
  <c r="N44" i="22"/>
  <c r="R44" i="22"/>
  <c r="O44" i="22"/>
  <c r="AB44" i="22"/>
  <c r="AG46" i="22"/>
  <c r="N46" i="22"/>
  <c r="R46" i="22"/>
  <c r="O46" i="22"/>
  <c r="AB46" i="22"/>
  <c r="AG49" i="22"/>
  <c r="M49" i="22"/>
  <c r="Q49" i="22"/>
  <c r="N49" i="22"/>
  <c r="R49" i="22"/>
  <c r="AB49" i="22"/>
  <c r="M44" i="22"/>
  <c r="N39" i="22"/>
  <c r="M30" i="22"/>
  <c r="P46" i="22"/>
  <c r="AF50" i="22"/>
  <c r="AG51" i="22"/>
  <c r="O51" i="22"/>
  <c r="L51" i="22"/>
  <c r="R51" i="22"/>
  <c r="N51" i="22"/>
  <c r="Q51" i="22"/>
  <c r="M51" i="22"/>
  <c r="P51" i="22"/>
  <c r="AF52" i="22"/>
  <c r="AG53" i="22"/>
  <c r="N53" i="22"/>
  <c r="R53" i="22"/>
  <c r="M53" i="22"/>
  <c r="O53" i="22"/>
  <c r="Q53" i="22"/>
  <c r="L53" i="22"/>
  <c r="P53" i="22"/>
  <c r="N8" i="22"/>
  <c r="R8" i="22"/>
  <c r="Q48" i="22"/>
  <c r="M48" i="22"/>
  <c r="AA50" i="22"/>
  <c r="AA52" i="22"/>
  <c r="P48" i="22"/>
  <c r="L48" i="22"/>
  <c r="AC15" i="19"/>
  <c r="AE22" i="19"/>
  <c r="AE28" i="19"/>
  <c r="AE13" i="19"/>
  <c r="AC17" i="19"/>
  <c r="AE30" i="19"/>
  <c r="AC16" i="19"/>
  <c r="AC18" i="19"/>
  <c r="M51" i="19"/>
  <c r="AG24" i="19"/>
  <c r="AF36" i="19"/>
  <c r="AF45" i="19"/>
  <c r="AG51" i="18"/>
  <c r="L14" i="18"/>
  <c r="O46" i="18"/>
  <c r="M35" i="18"/>
  <c r="N45" i="18"/>
  <c r="N42" i="95" s="1"/>
  <c r="AE21" i="18"/>
  <c r="N23" i="18"/>
  <c r="L39" i="18"/>
  <c r="AC27" i="18"/>
  <c r="AG43" i="18"/>
  <c r="AE53" i="18"/>
  <c r="N51" i="18"/>
  <c r="M43" i="18"/>
  <c r="AB35" i="18"/>
  <c r="AE39" i="18"/>
  <c r="AD45" i="18"/>
  <c r="R47" i="18"/>
  <c r="AB23" i="18"/>
  <c r="AB27" i="18"/>
  <c r="AB31" i="18"/>
  <c r="AC35" i="18"/>
  <c r="AE36" i="18"/>
  <c r="AC53" i="18"/>
  <c r="R24" i="18"/>
  <c r="O21" i="18"/>
  <c r="O41" i="95" s="1"/>
  <c r="Q36" i="18"/>
  <c r="Q50" i="18"/>
  <c r="Q19" i="95" s="1"/>
  <c r="R48" i="18"/>
  <c r="Q47" i="18"/>
  <c r="Q18" i="95" s="1"/>
  <c r="L43" i="18"/>
  <c r="M41" i="18"/>
  <c r="M40" i="95" s="1"/>
  <c r="M47" i="18"/>
  <c r="M18" i="95" s="1"/>
  <c r="AC36" i="18"/>
  <c r="AB22" i="18"/>
  <c r="AC23" i="18"/>
  <c r="AC24" i="18"/>
  <c r="AB26" i="18"/>
  <c r="AC28" i="18"/>
  <c r="AB30" i="18"/>
  <c r="AC31" i="18"/>
  <c r="AC32" i="18"/>
  <c r="AB34" i="18"/>
  <c r="AE35" i="18"/>
  <c r="AC51" i="18"/>
  <c r="O24" i="18"/>
  <c r="P14" i="18"/>
  <c r="N36" i="18"/>
  <c r="R51" i="18"/>
  <c r="P49" i="18"/>
  <c r="O48" i="18"/>
  <c r="N47" i="18"/>
  <c r="N18" i="95" s="1"/>
  <c r="R45" i="18"/>
  <c r="Q43" i="18"/>
  <c r="M40" i="18"/>
  <c r="R13" i="18"/>
  <c r="AC21" i="18"/>
  <c r="AE23" i="18"/>
  <c r="AE24" i="18"/>
  <c r="AE27" i="18"/>
  <c r="AE28" i="18"/>
  <c r="AE31" i="18"/>
  <c r="AE32" i="18"/>
  <c r="AD40" i="18"/>
  <c r="AE51" i="18"/>
  <c r="R27" i="18"/>
  <c r="R19" i="18"/>
  <c r="O51" i="18"/>
  <c r="O49" i="18"/>
  <c r="N48" i="18"/>
  <c r="L47" i="18"/>
  <c r="L18" i="95" s="1"/>
  <c r="O45" i="18"/>
  <c r="O42" i="95" s="1"/>
  <c r="P43" i="18"/>
  <c r="AG17" i="18"/>
  <c r="M17" i="18"/>
  <c r="Q17" i="18"/>
  <c r="N17" i="18"/>
  <c r="R17" i="18"/>
  <c r="AF25" i="18"/>
  <c r="AG18" i="18"/>
  <c r="N18" i="18"/>
  <c r="N39" i="95" s="1"/>
  <c r="E5" i="122" s="1"/>
  <c r="R18" i="18"/>
  <c r="O18" i="18"/>
  <c r="O39" i="95" s="1"/>
  <c r="F5" i="122" s="1"/>
  <c r="N22" i="18"/>
  <c r="N12" i="95" s="1"/>
  <c r="R22" i="18"/>
  <c r="O22" i="18"/>
  <c r="O12" i="95" s="1"/>
  <c r="N26" i="18"/>
  <c r="R26" i="18"/>
  <c r="O26" i="18"/>
  <c r="AF29" i="18"/>
  <c r="AA33" i="18"/>
  <c r="AF33" i="18"/>
  <c r="AJ34" i="18"/>
  <c r="AG34" i="18"/>
  <c r="AA38" i="18"/>
  <c r="M42" i="18"/>
  <c r="Q42" i="18"/>
  <c r="N42" i="18"/>
  <c r="R42" i="18"/>
  <c r="Q26" i="18"/>
  <c r="M22" i="18"/>
  <c r="M12" i="95" s="1"/>
  <c r="Q18" i="18"/>
  <c r="Q39" i="95" s="1"/>
  <c r="H5" i="122" s="1"/>
  <c r="P17" i="18"/>
  <c r="P42" i="18"/>
  <c r="AI6" i="18"/>
  <c r="AL6" i="18" s="1"/>
  <c r="AG15" i="18"/>
  <c r="O15" i="18"/>
  <c r="L15" i="18"/>
  <c r="P15" i="18"/>
  <c r="AG16" i="18"/>
  <c r="L16" i="18"/>
  <c r="P16" i="18"/>
  <c r="M16" i="18"/>
  <c r="Q16" i="18"/>
  <c r="AA21" i="18"/>
  <c r="AF21" i="18"/>
  <c r="AC22" i="18"/>
  <c r="AA24" i="18"/>
  <c r="AF24" i="18"/>
  <c r="M25" i="18"/>
  <c r="M13" i="95" s="1"/>
  <c r="Q25" i="18"/>
  <c r="Q13" i="95" s="1"/>
  <c r="N25" i="18"/>
  <c r="N13" i="95" s="1"/>
  <c r="R25" i="18"/>
  <c r="AB25" i="18"/>
  <c r="AC26" i="18"/>
  <c r="AA28" i="18"/>
  <c r="AF28" i="18"/>
  <c r="AB29" i="18"/>
  <c r="AC30" i="18"/>
  <c r="AA32" i="18"/>
  <c r="AF32" i="18"/>
  <c r="AJ33" i="18"/>
  <c r="AB33" i="18"/>
  <c r="AG33" i="18"/>
  <c r="AC34" i="18"/>
  <c r="AA36" i="18"/>
  <c r="AF36" i="18"/>
  <c r="AJ38" i="18"/>
  <c r="Q38" i="18"/>
  <c r="M38" i="18"/>
  <c r="AG38" i="18"/>
  <c r="P38" i="18"/>
  <c r="L38" i="18"/>
  <c r="AC38" i="18"/>
  <c r="AD39" i="18"/>
  <c r="AC39" i="18"/>
  <c r="AA39" i="18"/>
  <c r="AC41" i="18"/>
  <c r="O44" i="18"/>
  <c r="L44" i="18"/>
  <c r="P44" i="18"/>
  <c r="Q27" i="18"/>
  <c r="P26" i="18"/>
  <c r="O25" i="18"/>
  <c r="O13" i="95" s="1"/>
  <c r="M23" i="18"/>
  <c r="L22" i="18"/>
  <c r="L12" i="95" s="1"/>
  <c r="R20" i="18"/>
  <c r="Q19" i="18"/>
  <c r="P18" i="18"/>
  <c r="P39" i="95" s="1"/>
  <c r="G5" i="122" s="1"/>
  <c r="O17" i="18"/>
  <c r="N16" i="18"/>
  <c r="M15" i="18"/>
  <c r="L35" i="18"/>
  <c r="P50" i="18"/>
  <c r="P19" i="95" s="1"/>
  <c r="Q44" i="18"/>
  <c r="O42" i="18"/>
  <c r="L40" i="18"/>
  <c r="AG13" i="18"/>
  <c r="Q13" i="18"/>
  <c r="M13" i="18"/>
  <c r="P13" i="18"/>
  <c r="L13" i="18"/>
  <c r="AG14" i="18"/>
  <c r="N14" i="18"/>
  <c r="R14" i="18"/>
  <c r="O14" i="18"/>
  <c r="AJ21" i="18"/>
  <c r="M21" i="18"/>
  <c r="M41" i="95" s="1"/>
  <c r="Q21" i="18"/>
  <c r="Q41" i="95" s="1"/>
  <c r="N21" i="18"/>
  <c r="N41" i="95" s="1"/>
  <c r="R21" i="18"/>
  <c r="AB21" i="18"/>
  <c r="AE22" i="18"/>
  <c r="AA23" i="18"/>
  <c r="AF23" i="18"/>
  <c r="L24" i="18"/>
  <c r="P24" i="18"/>
  <c r="M24" i="18"/>
  <c r="Q24" i="18"/>
  <c r="AB24" i="18"/>
  <c r="AC25" i="18"/>
  <c r="AE26" i="18"/>
  <c r="AA27" i="18"/>
  <c r="AF27" i="18"/>
  <c r="AB28" i="18"/>
  <c r="AC29" i="18"/>
  <c r="AE30" i="18"/>
  <c r="AA31" i="18"/>
  <c r="AF31" i="18"/>
  <c r="AJ32" i="18"/>
  <c r="AB32" i="18"/>
  <c r="AG32" i="18"/>
  <c r="AC33" i="18"/>
  <c r="AE34" i="18"/>
  <c r="AA35" i="18"/>
  <c r="AF35" i="18"/>
  <c r="AJ36" i="18"/>
  <c r="O36" i="18"/>
  <c r="L36" i="18"/>
  <c r="P36" i="18"/>
  <c r="AB36" i="18"/>
  <c r="AG36" i="18"/>
  <c r="AJ39" i="18"/>
  <c r="M39" i="18"/>
  <c r="Q39" i="18"/>
  <c r="N39" i="18"/>
  <c r="R39" i="18"/>
  <c r="AG39" i="18"/>
  <c r="AB39" i="18"/>
  <c r="AA40" i="18"/>
  <c r="O41" i="18"/>
  <c r="O40" i="95" s="1"/>
  <c r="F7" i="122" s="1"/>
  <c r="L41" i="18"/>
  <c r="L40" i="95" s="1"/>
  <c r="P41" i="18"/>
  <c r="P40" i="95" s="1"/>
  <c r="G7" i="122" s="1"/>
  <c r="M46" i="18"/>
  <c r="Q46" i="18"/>
  <c r="N46" i="18"/>
  <c r="R46" i="18"/>
  <c r="AC47" i="18"/>
  <c r="AD47" i="18"/>
  <c r="AA47" i="18"/>
  <c r="AD49" i="18"/>
  <c r="AC49" i="18"/>
  <c r="AA49" i="18"/>
  <c r="AD52" i="18"/>
  <c r="AE52" i="18"/>
  <c r="AA52" i="18"/>
  <c r="AD54" i="18"/>
  <c r="AE54" i="18"/>
  <c r="AA54" i="18"/>
  <c r="N13" i="18"/>
  <c r="M26" i="18"/>
  <c r="L25" i="18"/>
  <c r="L13" i="95" s="1"/>
  <c r="Q22" i="18"/>
  <c r="Q12" i="95" s="1"/>
  <c r="P21" i="18"/>
  <c r="P41" i="95" s="1"/>
  <c r="M18" i="18"/>
  <c r="M39" i="95" s="1"/>
  <c r="L17" i="18"/>
  <c r="R15" i="18"/>
  <c r="Q14" i="18"/>
  <c r="R36" i="18"/>
  <c r="N38" i="18"/>
  <c r="P46" i="18"/>
  <c r="N44" i="18"/>
  <c r="L42" i="18"/>
  <c r="R41" i="18"/>
  <c r="P39" i="18"/>
  <c r="AA25" i="18"/>
  <c r="AA29" i="18"/>
  <c r="AD38" i="18"/>
  <c r="AB38" i="18"/>
  <c r="AG19" i="18"/>
  <c r="O19" i="18"/>
  <c r="L19" i="18"/>
  <c r="P19" i="18"/>
  <c r="AG20" i="18"/>
  <c r="L20" i="18"/>
  <c r="P20" i="18"/>
  <c r="M20" i="18"/>
  <c r="Q20" i="18"/>
  <c r="AA22" i="18"/>
  <c r="AF22" i="18"/>
  <c r="O23" i="18"/>
  <c r="L23" i="18"/>
  <c r="P23" i="18"/>
  <c r="AE25" i="18"/>
  <c r="AA26" i="18"/>
  <c r="AF26" i="18"/>
  <c r="O27" i="18"/>
  <c r="L27" i="18"/>
  <c r="P27" i="18"/>
  <c r="AE29" i="18"/>
  <c r="AA30" i="18"/>
  <c r="AF30" i="18"/>
  <c r="AE33" i="18"/>
  <c r="AA34" i="18"/>
  <c r="AF34" i="18"/>
  <c r="AJ35" i="18"/>
  <c r="N35" i="18"/>
  <c r="R35" i="18"/>
  <c r="O35" i="18"/>
  <c r="AG35" i="18"/>
  <c r="AL35" i="18" s="1"/>
  <c r="AF38" i="18"/>
  <c r="N40" i="18"/>
  <c r="R40" i="18"/>
  <c r="O40" i="18"/>
  <c r="N50" i="18"/>
  <c r="N19" i="95" s="1"/>
  <c r="R50" i="18"/>
  <c r="O50" i="18"/>
  <c r="O19" i="95" s="1"/>
  <c r="R52" i="18"/>
  <c r="N52" i="18"/>
  <c r="L52" i="18"/>
  <c r="Q52" i="18"/>
  <c r="M52" i="18"/>
  <c r="P52" i="18"/>
  <c r="O52" i="18"/>
  <c r="AG52" i="18"/>
  <c r="O54" i="18"/>
  <c r="P54" i="18"/>
  <c r="M54" i="18"/>
  <c r="Q54" i="18"/>
  <c r="N54" i="18"/>
  <c r="R54" i="18"/>
  <c r="L54" i="18"/>
  <c r="M27" i="18"/>
  <c r="L26" i="18"/>
  <c r="Q23" i="18"/>
  <c r="P22" i="18"/>
  <c r="P12" i="95" s="1"/>
  <c r="N20" i="18"/>
  <c r="M19" i="18"/>
  <c r="L18" i="18"/>
  <c r="L39" i="95" s="1"/>
  <c r="R16" i="18"/>
  <c r="Q15" i="18"/>
  <c r="P35" i="18"/>
  <c r="O38" i="18"/>
  <c r="L50" i="18"/>
  <c r="L19" i="95" s="1"/>
  <c r="M44" i="18"/>
  <c r="P40" i="18"/>
  <c r="AA43" i="18"/>
  <c r="AA45" i="18"/>
  <c r="AC48" i="18"/>
  <c r="AA51" i="18"/>
  <c r="AA53" i="18"/>
  <c r="Q51" i="18"/>
  <c r="M51" i="18"/>
  <c r="R49" i="18"/>
  <c r="N49" i="18"/>
  <c r="Q48" i="18"/>
  <c r="M48" i="18"/>
  <c r="P47" i="18"/>
  <c r="P18" i="95" s="1"/>
  <c r="Q45" i="18"/>
  <c r="Q42" i="95" s="1"/>
  <c r="M45" i="18"/>
  <c r="M42" i="95" s="1"/>
  <c r="O43" i="18"/>
  <c r="AD43" i="18"/>
  <c r="AC44" i="18"/>
  <c r="AG47" i="18"/>
  <c r="M53" i="18"/>
  <c r="Q53" i="18"/>
  <c r="R53" i="18"/>
  <c r="O53" i="18"/>
  <c r="L53" i="18"/>
  <c r="P53" i="18"/>
  <c r="N53" i="18"/>
  <c r="P51" i="18"/>
  <c r="Q49" i="18"/>
  <c r="P48" i="18"/>
  <c r="P45" i="18"/>
  <c r="P42" i="95" s="1"/>
  <c r="R43" i="18"/>
  <c r="P17" i="17"/>
  <c r="AI6" i="17"/>
  <c r="AL6" i="17" s="1"/>
  <c r="L38" i="17"/>
  <c r="N50" i="17"/>
  <c r="AJ33" i="17"/>
  <c r="AJ35" i="17"/>
  <c r="AJ38" i="17"/>
  <c r="AE47" i="17"/>
  <c r="N45" i="17"/>
  <c r="AJ21" i="17"/>
  <c r="M48" i="17"/>
  <c r="AJ18" i="17"/>
  <c r="AF23" i="17"/>
  <c r="AF25" i="17"/>
  <c r="AJ26" i="17"/>
  <c r="AD45" i="17"/>
  <c r="AE52" i="17"/>
  <c r="M22" i="17"/>
  <c r="Q51" i="17"/>
  <c r="N49" i="17"/>
  <c r="L48" i="17"/>
  <c r="M45" i="17"/>
  <c r="AJ17" i="17"/>
  <c r="AJ25" i="17"/>
  <c r="AE31" i="17"/>
  <c r="AC33" i="17"/>
  <c r="AC34" i="17"/>
  <c r="AC35" i="17"/>
  <c r="AC36" i="17"/>
  <c r="AC38" i="17"/>
  <c r="AE39" i="17"/>
  <c r="AE54" i="17"/>
  <c r="Q26" i="17"/>
  <c r="R50" i="17"/>
  <c r="Q48" i="17"/>
  <c r="R45" i="17"/>
  <c r="Q44" i="17"/>
  <c r="AF19" i="17"/>
  <c r="AF21" i="17"/>
  <c r="AJ22" i="17"/>
  <c r="AF27" i="17"/>
  <c r="AE33" i="17"/>
  <c r="AE34" i="17"/>
  <c r="AE35" i="17"/>
  <c r="AE36" i="17"/>
  <c r="AE38" i="17"/>
  <c r="AE46" i="17"/>
  <c r="AC47" i="17"/>
  <c r="P25" i="17"/>
  <c r="Q18" i="17"/>
  <c r="L36" i="17"/>
  <c r="O50" i="17"/>
  <c r="P48" i="17"/>
  <c r="Q45" i="17"/>
  <c r="AB24" i="17"/>
  <c r="AB28" i="17"/>
  <c r="AD48" i="17"/>
  <c r="AC48" i="17"/>
  <c r="AD53" i="17"/>
  <c r="AE53" i="17"/>
  <c r="R13" i="17"/>
  <c r="N13" i="17"/>
  <c r="Q13" i="17"/>
  <c r="M13" i="17"/>
  <c r="R27" i="17"/>
  <c r="N23" i="17"/>
  <c r="AJ9" i="17"/>
  <c r="AG14" i="17"/>
  <c r="N14" i="17"/>
  <c r="R14" i="17"/>
  <c r="O14" i="17"/>
  <c r="AJ14" i="17"/>
  <c r="AG16" i="17"/>
  <c r="L16" i="17"/>
  <c r="P16" i="17"/>
  <c r="M16" i="17"/>
  <c r="Q16" i="17"/>
  <c r="AB17" i="17"/>
  <c r="AG20" i="17"/>
  <c r="L20" i="17"/>
  <c r="P20" i="17"/>
  <c r="M20" i="17"/>
  <c r="Q20" i="17"/>
  <c r="AF20" i="17"/>
  <c r="AB21" i="17"/>
  <c r="AG24" i="17"/>
  <c r="L24" i="17"/>
  <c r="P24" i="17"/>
  <c r="M24" i="17"/>
  <c r="Q24" i="17"/>
  <c r="AF24" i="17"/>
  <c r="AB25" i="17"/>
  <c r="AG28" i="17"/>
  <c r="AF28" i="17"/>
  <c r="AB29" i="17"/>
  <c r="AG30" i="17"/>
  <c r="AB30" i="17"/>
  <c r="AF31" i="17"/>
  <c r="AG32" i="17"/>
  <c r="AB32" i="17"/>
  <c r="AJ40" i="17"/>
  <c r="M40" i="17"/>
  <c r="Q40" i="17"/>
  <c r="N40" i="17"/>
  <c r="R40" i="17"/>
  <c r="O40" i="17"/>
  <c r="AE48" i="17"/>
  <c r="AA49" i="17"/>
  <c r="AD51" i="17"/>
  <c r="AE51" i="17"/>
  <c r="AA51" i="17"/>
  <c r="Q53" i="17"/>
  <c r="L53" i="17"/>
  <c r="R53" i="17"/>
  <c r="N53" i="17"/>
  <c r="M53" i="17"/>
  <c r="O53" i="17"/>
  <c r="P53" i="17"/>
  <c r="AC53" i="17"/>
  <c r="Q27" i="17"/>
  <c r="P26" i="17"/>
  <c r="N24" i="17"/>
  <c r="M23" i="17"/>
  <c r="L22" i="17"/>
  <c r="R20" i="17"/>
  <c r="Q19" i="17"/>
  <c r="P18" i="17"/>
  <c r="N16" i="17"/>
  <c r="M15" i="17"/>
  <c r="L14" i="17"/>
  <c r="R35" i="17"/>
  <c r="M38" i="17"/>
  <c r="R46" i="17"/>
  <c r="P40" i="17"/>
  <c r="AG13" i="17"/>
  <c r="AJ13" i="17"/>
  <c r="AJ15" i="17"/>
  <c r="AG17" i="17"/>
  <c r="AL17" i="17" s="1"/>
  <c r="M17" i="17"/>
  <c r="Q17" i="17"/>
  <c r="N17" i="17"/>
  <c r="R17" i="17"/>
  <c r="AB18" i="17"/>
  <c r="AJ19" i="17"/>
  <c r="AG21" i="17"/>
  <c r="M21" i="17"/>
  <c r="Q21" i="17"/>
  <c r="N21" i="17"/>
  <c r="R21" i="17"/>
  <c r="AB22" i="17"/>
  <c r="AJ23" i="17"/>
  <c r="AG25" i="17"/>
  <c r="M25" i="17"/>
  <c r="Q25" i="17"/>
  <c r="N25" i="17"/>
  <c r="R25" i="17"/>
  <c r="AB26" i="17"/>
  <c r="AJ27" i="17"/>
  <c r="AG29" i="17"/>
  <c r="AE30" i="17"/>
  <c r="AA31" i="17"/>
  <c r="AE32" i="17"/>
  <c r="AA33" i="17"/>
  <c r="AF33" i="17"/>
  <c r="AA34" i="17"/>
  <c r="AF34" i="17"/>
  <c r="AA35" i="17"/>
  <c r="AF35" i="17"/>
  <c r="AA36" i="17"/>
  <c r="AF36" i="17"/>
  <c r="AA38" i="17"/>
  <c r="AF38" i="17"/>
  <c r="AD39" i="17"/>
  <c r="AC39" i="17"/>
  <c r="AA39" i="17"/>
  <c r="AC42" i="17"/>
  <c r="AJ44" i="17"/>
  <c r="N44" i="17"/>
  <c r="R44" i="17"/>
  <c r="O44" i="17"/>
  <c r="L44" i="17"/>
  <c r="P44" i="17"/>
  <c r="O49" i="17"/>
  <c r="L49" i="17"/>
  <c r="P49" i="17"/>
  <c r="AC49" i="17"/>
  <c r="AD50" i="17"/>
  <c r="AC50" i="17"/>
  <c r="AA50" i="17"/>
  <c r="AE50" i="17"/>
  <c r="L51" i="17"/>
  <c r="N51" i="17"/>
  <c r="R51" i="17"/>
  <c r="O51" i="17"/>
  <c r="AC51" i="17"/>
  <c r="O13" i="17"/>
  <c r="L25" i="17"/>
  <c r="P21" i="17"/>
  <c r="O20" i="17"/>
  <c r="L17" i="17"/>
  <c r="Q14" i="17"/>
  <c r="M51" i="17"/>
  <c r="R49" i="17"/>
  <c r="L40" i="17"/>
  <c r="AJ10" i="17"/>
  <c r="AL10" i="17" s="1"/>
  <c r="O10" i="17" s="1"/>
  <c r="AG15" i="17"/>
  <c r="O15" i="17"/>
  <c r="L15" i="17"/>
  <c r="P15" i="17"/>
  <c r="AB16" i="17"/>
  <c r="AG19" i="17"/>
  <c r="O19" i="17"/>
  <c r="L19" i="17"/>
  <c r="P19" i="17"/>
  <c r="AB20" i="17"/>
  <c r="AG23" i="17"/>
  <c r="O23" i="17"/>
  <c r="L23" i="17"/>
  <c r="P23" i="17"/>
  <c r="AG27" i="17"/>
  <c r="O27" i="17"/>
  <c r="L27" i="17"/>
  <c r="P27" i="17"/>
  <c r="AA30" i="17"/>
  <c r="AA32" i="17"/>
  <c r="AJ41" i="17"/>
  <c r="N41" i="17"/>
  <c r="R41" i="17"/>
  <c r="O41" i="17"/>
  <c r="L41" i="17"/>
  <c r="P41" i="17"/>
  <c r="L46" i="17"/>
  <c r="P46" i="17"/>
  <c r="M46" i="17"/>
  <c r="Q46" i="17"/>
  <c r="M47" i="17"/>
  <c r="Q47" i="17"/>
  <c r="N47" i="17"/>
  <c r="R47" i="17"/>
  <c r="AA48" i="17"/>
  <c r="AA53" i="17"/>
  <c r="R19" i="17"/>
  <c r="N15" i="17"/>
  <c r="L47" i="17"/>
  <c r="M41" i="17"/>
  <c r="AJ11" i="17"/>
  <c r="AL11" i="17" s="1"/>
  <c r="O11" i="17" s="1"/>
  <c r="AB15" i="17"/>
  <c r="AJ16" i="17"/>
  <c r="AG18" i="17"/>
  <c r="N18" i="17"/>
  <c r="R18" i="17"/>
  <c r="O18" i="17"/>
  <c r="AF18" i="17"/>
  <c r="AB19" i="17"/>
  <c r="AJ20" i="17"/>
  <c r="AG22" i="17"/>
  <c r="N22" i="17"/>
  <c r="R22" i="17"/>
  <c r="O22" i="17"/>
  <c r="AF22" i="17"/>
  <c r="AB23" i="17"/>
  <c r="AJ24" i="17"/>
  <c r="AG26" i="17"/>
  <c r="N26" i="17"/>
  <c r="R26" i="17"/>
  <c r="O26" i="17"/>
  <c r="AF26" i="17"/>
  <c r="AB27" i="17"/>
  <c r="AJ28" i="17"/>
  <c r="AF30" i="17"/>
  <c r="AG31" i="17"/>
  <c r="AB31" i="17"/>
  <c r="AF32" i="17"/>
  <c r="AG33" i="17"/>
  <c r="AL33" i="17" s="1"/>
  <c r="AB33" i="17"/>
  <c r="AG34" i="17"/>
  <c r="AB34" i="17"/>
  <c r="AG35" i="17"/>
  <c r="L35" i="17"/>
  <c r="P35" i="17"/>
  <c r="M35" i="17"/>
  <c r="Q35" i="17"/>
  <c r="AB35" i="17"/>
  <c r="AG36" i="17"/>
  <c r="AL36" i="17" s="1"/>
  <c r="M36" i="17"/>
  <c r="Q36" i="17"/>
  <c r="N36" i="17"/>
  <c r="R36" i="17"/>
  <c r="AB36" i="17"/>
  <c r="AG38" i="17"/>
  <c r="O38" i="17"/>
  <c r="R38" i="17"/>
  <c r="N38" i="17"/>
  <c r="AB38" i="17"/>
  <c r="AG39" i="17"/>
  <c r="L39" i="17"/>
  <c r="P39" i="17"/>
  <c r="AJ39" i="17"/>
  <c r="M39" i="17"/>
  <c r="Q39" i="17"/>
  <c r="N39" i="17"/>
  <c r="R39" i="17"/>
  <c r="AB39" i="17"/>
  <c r="AA41" i="17"/>
  <c r="AJ42" i="17"/>
  <c r="L42" i="17"/>
  <c r="P42" i="17"/>
  <c r="M42" i="17"/>
  <c r="Q42" i="17"/>
  <c r="N42" i="17"/>
  <c r="R42" i="17"/>
  <c r="AJ43" i="17"/>
  <c r="M43" i="17"/>
  <c r="Q43" i="17"/>
  <c r="N43" i="17"/>
  <c r="R43" i="17"/>
  <c r="O43" i="17"/>
  <c r="AA45" i="17"/>
  <c r="AA47" i="17"/>
  <c r="AE49" i="17"/>
  <c r="P13" i="17"/>
  <c r="M27" i="17"/>
  <c r="L26" i="17"/>
  <c r="R24" i="17"/>
  <c r="Q23" i="17"/>
  <c r="P22" i="17"/>
  <c r="O21" i="17"/>
  <c r="N20" i="17"/>
  <c r="M19" i="17"/>
  <c r="L18" i="17"/>
  <c r="R16" i="17"/>
  <c r="Q15" i="17"/>
  <c r="P14" i="17"/>
  <c r="O36" i="17"/>
  <c r="N35" i="17"/>
  <c r="Q38" i="17"/>
  <c r="Q49" i="17"/>
  <c r="O47" i="17"/>
  <c r="N46" i="17"/>
  <c r="L43" i="17"/>
  <c r="Q41" i="17"/>
  <c r="O39" i="17"/>
  <c r="AA52" i="17"/>
  <c r="AA54" i="17"/>
  <c r="Q50" i="17"/>
  <c r="M50" i="17"/>
  <c r="O48" i="17"/>
  <c r="P45" i="17"/>
  <c r="L45" i="17"/>
  <c r="AA44" i="17"/>
  <c r="AA46" i="17"/>
  <c r="O52" i="17"/>
  <c r="P52" i="17"/>
  <c r="R52" i="17"/>
  <c r="N52" i="17"/>
  <c r="Q52" i="17"/>
  <c r="M52" i="17"/>
  <c r="L52" i="17"/>
  <c r="AC52" i="17"/>
  <c r="P54" i="17"/>
  <c r="M54" i="17"/>
  <c r="Q54" i="17"/>
  <c r="L54" i="17"/>
  <c r="O54" i="17"/>
  <c r="R54" i="17"/>
  <c r="N54" i="17"/>
  <c r="AC54" i="17"/>
  <c r="P50" i="17"/>
  <c r="R48" i="17"/>
  <c r="O45" i="17"/>
  <c r="P8" i="16"/>
  <c r="L38" i="16"/>
  <c r="M9" i="16"/>
  <c r="AD16" i="16"/>
  <c r="Q13" i="16"/>
  <c r="O33" i="16"/>
  <c r="N47" i="16"/>
  <c r="R44" i="16"/>
  <c r="L40" i="16"/>
  <c r="R35" i="16"/>
  <c r="M17" i="16"/>
  <c r="M24" i="16"/>
  <c r="R49" i="16"/>
  <c r="R42" i="16"/>
  <c r="P38" i="16"/>
  <c r="P35" i="16"/>
  <c r="N20" i="16"/>
  <c r="M11" i="16"/>
  <c r="N49" i="16"/>
  <c r="P42" i="16"/>
  <c r="N38" i="16"/>
  <c r="N35" i="16"/>
  <c r="P44" i="16"/>
  <c r="Q39" i="16"/>
  <c r="L30" i="16"/>
  <c r="AD14" i="16"/>
  <c r="P27" i="16"/>
  <c r="O19" i="16"/>
  <c r="L47" i="16"/>
  <c r="R40" i="16"/>
  <c r="AD12" i="16"/>
  <c r="M31" i="16"/>
  <c r="L23" i="16"/>
  <c r="Q15" i="16"/>
  <c r="R47" i="16"/>
  <c r="Q46" i="16"/>
  <c r="N44" i="16"/>
  <c r="P40" i="16"/>
  <c r="O13" i="16"/>
  <c r="Q33" i="16"/>
  <c r="AD10" i="16"/>
  <c r="P20" i="16"/>
  <c r="M33" i="16"/>
  <c r="P49" i="16"/>
  <c r="P47" i="16"/>
  <c r="L44" i="16"/>
  <c r="N42" i="16"/>
  <c r="N40" i="16"/>
  <c r="R38" i="16"/>
  <c r="L35" i="16"/>
  <c r="AA21" i="16"/>
  <c r="N21" i="16"/>
  <c r="L21" i="16"/>
  <c r="Q21" i="16"/>
  <c r="AC23" i="16"/>
  <c r="AD23" i="16"/>
  <c r="L37" i="16"/>
  <c r="P37" i="16"/>
  <c r="N37" i="16"/>
  <c r="R37" i="16"/>
  <c r="L45" i="16"/>
  <c r="P45" i="16"/>
  <c r="N45" i="16"/>
  <c r="R45" i="16"/>
  <c r="O45" i="16"/>
  <c r="AA25" i="16"/>
  <c r="O25" i="16"/>
  <c r="M25" i="16"/>
  <c r="Q25" i="16"/>
  <c r="AC27" i="16"/>
  <c r="AD27" i="16"/>
  <c r="AC30" i="16"/>
  <c r="AD30" i="16"/>
  <c r="L48" i="16"/>
  <c r="P48" i="16"/>
  <c r="N48" i="16"/>
  <c r="R48" i="16"/>
  <c r="N25" i="16"/>
  <c r="R21" i="16"/>
  <c r="O10" i="16"/>
  <c r="M10" i="16"/>
  <c r="Q10" i="16"/>
  <c r="M12" i="16"/>
  <c r="Q12" i="16"/>
  <c r="O12" i="16"/>
  <c r="O14" i="16"/>
  <c r="M14" i="16"/>
  <c r="Q14" i="16"/>
  <c r="M16" i="16"/>
  <c r="Q16" i="16"/>
  <c r="O16" i="16"/>
  <c r="AA18" i="16"/>
  <c r="O18" i="16"/>
  <c r="M18" i="16"/>
  <c r="Q18" i="16"/>
  <c r="AC20" i="16"/>
  <c r="AD20" i="16"/>
  <c r="AA22" i="16"/>
  <c r="L22" i="16"/>
  <c r="P22" i="16"/>
  <c r="N22" i="16"/>
  <c r="R22" i="16"/>
  <c r="AC24" i="16"/>
  <c r="AD24" i="16"/>
  <c r="AA26" i="16"/>
  <c r="L26" i="16"/>
  <c r="P26" i="16"/>
  <c r="N26" i="16"/>
  <c r="R26" i="16"/>
  <c r="AA29" i="16"/>
  <c r="L29" i="16"/>
  <c r="P29" i="16"/>
  <c r="N29" i="16"/>
  <c r="R29" i="16"/>
  <c r="AC31" i="16"/>
  <c r="AD31" i="16"/>
  <c r="Q29" i="16"/>
  <c r="P28" i="16"/>
  <c r="M26" i="16"/>
  <c r="L25" i="16"/>
  <c r="Q22" i="16"/>
  <c r="P21" i="16"/>
  <c r="L18" i="16"/>
  <c r="R16" i="16"/>
  <c r="P14" i="16"/>
  <c r="N12" i="16"/>
  <c r="L10" i="16"/>
  <c r="O21" i="16"/>
  <c r="Q48" i="16"/>
  <c r="M45" i="16"/>
  <c r="Q41" i="16"/>
  <c r="M37" i="16"/>
  <c r="Q34" i="16"/>
  <c r="AA8" i="16"/>
  <c r="O8" i="16"/>
  <c r="Q8" i="16"/>
  <c r="M8" i="16"/>
  <c r="AD9" i="16"/>
  <c r="AC11" i="16"/>
  <c r="AC13" i="16"/>
  <c r="AC15" i="16"/>
  <c r="AD17" i="16"/>
  <c r="AA19" i="16"/>
  <c r="L19" i="16"/>
  <c r="P19" i="16"/>
  <c r="N19" i="16"/>
  <c r="R19" i="16"/>
  <c r="AC21" i="16"/>
  <c r="AD21" i="16"/>
  <c r="AA23" i="16"/>
  <c r="M23" i="16"/>
  <c r="Q23" i="16"/>
  <c r="O23" i="16"/>
  <c r="AC25" i="16"/>
  <c r="AD25" i="16"/>
  <c r="AA27" i="16"/>
  <c r="M27" i="16"/>
  <c r="Q27" i="16"/>
  <c r="O27" i="16"/>
  <c r="AC28" i="16"/>
  <c r="AD28" i="16"/>
  <c r="AA30" i="16"/>
  <c r="M30" i="16"/>
  <c r="Q30" i="16"/>
  <c r="O30" i="16"/>
  <c r="N36" i="16"/>
  <c r="R36" i="16"/>
  <c r="L36" i="16"/>
  <c r="P36" i="16"/>
  <c r="N39" i="16"/>
  <c r="R39" i="16"/>
  <c r="L39" i="16"/>
  <c r="P39" i="16"/>
  <c r="N43" i="16"/>
  <c r="R43" i="16"/>
  <c r="L43" i="16"/>
  <c r="P43" i="16"/>
  <c r="N46" i="16"/>
  <c r="R46" i="16"/>
  <c r="L46" i="16"/>
  <c r="P46" i="16"/>
  <c r="L8" i="16"/>
  <c r="P30" i="16"/>
  <c r="O29" i="16"/>
  <c r="L27" i="16"/>
  <c r="R25" i="16"/>
  <c r="P23" i="16"/>
  <c r="O22" i="16"/>
  <c r="M21" i="16"/>
  <c r="R18" i="16"/>
  <c r="P16" i="16"/>
  <c r="N14" i="16"/>
  <c r="L12" i="16"/>
  <c r="R10" i="16"/>
  <c r="O48" i="16"/>
  <c r="M46" i="16"/>
  <c r="Q43" i="16"/>
  <c r="M39" i="16"/>
  <c r="Q36" i="16"/>
  <c r="AC19" i="16"/>
  <c r="AD19" i="16"/>
  <c r="AA28" i="16"/>
  <c r="O28" i="16"/>
  <c r="M28" i="16"/>
  <c r="Q28" i="16"/>
  <c r="L34" i="16"/>
  <c r="P34" i="16"/>
  <c r="N34" i="16"/>
  <c r="R34" i="16"/>
  <c r="L41" i="16"/>
  <c r="P41" i="16"/>
  <c r="N41" i="16"/>
  <c r="R41" i="16"/>
  <c r="R28" i="16"/>
  <c r="O37" i="16"/>
  <c r="N9" i="16"/>
  <c r="R9" i="16"/>
  <c r="L9" i="16"/>
  <c r="P9" i="16"/>
  <c r="AA11" i="16"/>
  <c r="L11" i="16"/>
  <c r="P11" i="16"/>
  <c r="N11" i="16"/>
  <c r="R11" i="16"/>
  <c r="AA13" i="16"/>
  <c r="N13" i="16"/>
  <c r="R13" i="16"/>
  <c r="L13" i="16"/>
  <c r="P13" i="16"/>
  <c r="AA15" i="16"/>
  <c r="L15" i="16"/>
  <c r="P15" i="16"/>
  <c r="N15" i="16"/>
  <c r="R15" i="16"/>
  <c r="AA17" i="16"/>
  <c r="N17" i="16"/>
  <c r="R17" i="16"/>
  <c r="L17" i="16"/>
  <c r="P17" i="16"/>
  <c r="AC18" i="16"/>
  <c r="AD18" i="16"/>
  <c r="AA20" i="16"/>
  <c r="M20" i="16"/>
  <c r="Q20" i="16"/>
  <c r="O20" i="16"/>
  <c r="AC22" i="16"/>
  <c r="AD22" i="16"/>
  <c r="AA24" i="16"/>
  <c r="N24" i="16"/>
  <c r="R24" i="16"/>
  <c r="L24" i="16"/>
  <c r="P24" i="16"/>
  <c r="AC26" i="16"/>
  <c r="AD26" i="16"/>
  <c r="AC29" i="16"/>
  <c r="AD29" i="16"/>
  <c r="AA31" i="16"/>
  <c r="N31" i="16"/>
  <c r="R31" i="16"/>
  <c r="L31" i="16"/>
  <c r="P31" i="16"/>
  <c r="N8" i="16"/>
  <c r="O31" i="16"/>
  <c r="N30" i="16"/>
  <c r="M29" i="16"/>
  <c r="L28" i="16"/>
  <c r="R27" i="16"/>
  <c r="Q26" i="16"/>
  <c r="P25" i="16"/>
  <c r="O24" i="16"/>
  <c r="N23" i="16"/>
  <c r="M22" i="16"/>
  <c r="R20" i="16"/>
  <c r="Q19" i="16"/>
  <c r="P18" i="16"/>
  <c r="O17" i="16"/>
  <c r="N16" i="16"/>
  <c r="M15" i="16"/>
  <c r="L14" i="16"/>
  <c r="R12" i="16"/>
  <c r="Q11" i="16"/>
  <c r="P10" i="16"/>
  <c r="O9" i="16"/>
  <c r="M48" i="16"/>
  <c r="Q45" i="16"/>
  <c r="O43" i="16"/>
  <c r="M41" i="16"/>
  <c r="Q37" i="16"/>
  <c r="O36" i="16"/>
  <c r="M34" i="16"/>
  <c r="N33" i="16"/>
  <c r="R33" i="16"/>
  <c r="O49" i="16"/>
  <c r="Q47" i="16"/>
  <c r="M47" i="16"/>
  <c r="Q44" i="16"/>
  <c r="M44" i="16"/>
  <c r="O42" i="16"/>
  <c r="Q40" i="16"/>
  <c r="M40" i="16"/>
  <c r="O38" i="16"/>
  <c r="O35" i="16"/>
  <c r="L33" i="16"/>
  <c r="Q49" i="16"/>
  <c r="Q42" i="16"/>
  <c r="Q38" i="16"/>
  <c r="Q35" i="16"/>
  <c r="P16" i="15"/>
  <c r="R22" i="15"/>
  <c r="N45" i="15"/>
  <c r="AA20" i="15"/>
  <c r="Q12" i="15"/>
  <c r="P17" i="15"/>
  <c r="P41" i="15"/>
  <c r="L12" i="15"/>
  <c r="M33" i="15"/>
  <c r="P37" i="15"/>
  <c r="AD28" i="15"/>
  <c r="M8" i="15"/>
  <c r="R13" i="15"/>
  <c r="Q9" i="15"/>
  <c r="L25" i="15"/>
  <c r="P20" i="15"/>
  <c r="P49" i="15"/>
  <c r="Q42" i="15"/>
  <c r="Q38" i="15"/>
  <c r="Q35" i="15"/>
  <c r="P34" i="15"/>
  <c r="M29" i="15"/>
  <c r="M22" i="15"/>
  <c r="R42" i="15"/>
  <c r="R38" i="15"/>
  <c r="R35" i="15"/>
  <c r="Q16" i="15"/>
  <c r="M13" i="15"/>
  <c r="L9" i="15"/>
  <c r="N23" i="15"/>
  <c r="Q17" i="15"/>
  <c r="R48" i="15"/>
  <c r="Q45" i="15"/>
  <c r="Q41" i="15"/>
  <c r="Q37" i="15"/>
  <c r="Q34" i="15"/>
  <c r="P24" i="15"/>
  <c r="P8" i="15"/>
  <c r="M16" i="15"/>
  <c r="Q13" i="15"/>
  <c r="P12" i="15"/>
  <c r="P9" i="15"/>
  <c r="R30" i="15"/>
  <c r="Q29" i="15"/>
  <c r="P25" i="15"/>
  <c r="R23" i="15"/>
  <c r="Q22" i="15"/>
  <c r="O20" i="15"/>
  <c r="M17" i="15"/>
  <c r="O49" i="15"/>
  <c r="N48" i="15"/>
  <c r="M45" i="15"/>
  <c r="N42" i="15"/>
  <c r="M41" i="15"/>
  <c r="N38" i="15"/>
  <c r="M37" i="15"/>
  <c r="N35" i="15"/>
  <c r="M34" i="15"/>
  <c r="N30" i="15"/>
  <c r="Q25" i="15"/>
  <c r="AD27" i="15"/>
  <c r="AC21" i="15"/>
  <c r="Q8" i="15"/>
  <c r="L16" i="15"/>
  <c r="N13" i="15"/>
  <c r="M12" i="15"/>
  <c r="M9" i="15"/>
  <c r="O30" i="15"/>
  <c r="N29" i="15"/>
  <c r="M25" i="15"/>
  <c r="O23" i="15"/>
  <c r="N22" i="15"/>
  <c r="L20" i="15"/>
  <c r="L17" i="15"/>
  <c r="L49" i="15"/>
  <c r="M47" i="15"/>
  <c r="R45" i="15"/>
  <c r="Q44" i="15"/>
  <c r="M42" i="15"/>
  <c r="L41" i="15"/>
  <c r="M38" i="15"/>
  <c r="L37" i="15"/>
  <c r="M35" i="15"/>
  <c r="L34" i="15"/>
  <c r="Q26" i="15"/>
  <c r="L21" i="15"/>
  <c r="O18" i="15"/>
  <c r="L18" i="15"/>
  <c r="P18" i="15"/>
  <c r="AD20" i="15"/>
  <c r="AC20" i="15"/>
  <c r="AD22" i="15"/>
  <c r="AC22" i="15"/>
  <c r="N28" i="15"/>
  <c r="R28" i="15"/>
  <c r="O28" i="15"/>
  <c r="AD29" i="15"/>
  <c r="AC29" i="15"/>
  <c r="L39" i="15"/>
  <c r="P39" i="15"/>
  <c r="R39" i="15"/>
  <c r="M39" i="15"/>
  <c r="Q39" i="15"/>
  <c r="N39" i="15"/>
  <c r="M46" i="15"/>
  <c r="Q46" i="15"/>
  <c r="N46" i="15"/>
  <c r="R46" i="15"/>
  <c r="O14" i="15"/>
  <c r="M28" i="15"/>
  <c r="M21" i="15"/>
  <c r="R18" i="15"/>
  <c r="L46" i="15"/>
  <c r="O39" i="15"/>
  <c r="L11" i="15"/>
  <c r="Q11" i="15"/>
  <c r="O11" i="15"/>
  <c r="M11" i="15"/>
  <c r="R11" i="15"/>
  <c r="M15" i="15"/>
  <c r="Q15" i="15"/>
  <c r="N15" i="15"/>
  <c r="R15" i="15"/>
  <c r="L19" i="15"/>
  <c r="P19" i="15"/>
  <c r="M19" i="15"/>
  <c r="Q19" i="15"/>
  <c r="AA24" i="15"/>
  <c r="M24" i="15"/>
  <c r="Q24" i="15"/>
  <c r="N24" i="15"/>
  <c r="R24" i="15"/>
  <c r="AD25" i="15"/>
  <c r="L27" i="15"/>
  <c r="P27" i="15"/>
  <c r="M27" i="15"/>
  <c r="Q27" i="15"/>
  <c r="AA31" i="15"/>
  <c r="M31" i="15"/>
  <c r="Q31" i="15"/>
  <c r="N31" i="15"/>
  <c r="R31" i="15"/>
  <c r="P33" i="15"/>
  <c r="L33" i="15"/>
  <c r="O33" i="15"/>
  <c r="M40" i="15"/>
  <c r="Q40" i="15"/>
  <c r="N40" i="15"/>
  <c r="R40" i="15"/>
  <c r="O40" i="15"/>
  <c r="N44" i="15"/>
  <c r="R44" i="15"/>
  <c r="O44" i="15"/>
  <c r="N47" i="15"/>
  <c r="R47" i="15"/>
  <c r="O47" i="15"/>
  <c r="O15" i="15"/>
  <c r="Q10" i="15"/>
  <c r="O31" i="15"/>
  <c r="L28" i="15"/>
  <c r="AD23" i="15"/>
  <c r="AD30" i="15"/>
  <c r="L15" i="15"/>
  <c r="P11" i="15"/>
  <c r="L31" i="15"/>
  <c r="Q28" i="15"/>
  <c r="O27" i="15"/>
  <c r="L24" i="15"/>
  <c r="O19" i="15"/>
  <c r="N18" i="15"/>
  <c r="Q33" i="15"/>
  <c r="Q47" i="15"/>
  <c r="P46" i="15"/>
  <c r="M44" i="15"/>
  <c r="P40" i="15"/>
  <c r="O10" i="15"/>
  <c r="L10" i="15"/>
  <c r="P10" i="15"/>
  <c r="L14" i="15"/>
  <c r="P14" i="15"/>
  <c r="M14" i="15"/>
  <c r="Q14" i="15"/>
  <c r="N21" i="15"/>
  <c r="R21" i="15"/>
  <c r="O21" i="15"/>
  <c r="AA26" i="15"/>
  <c r="O26" i="15"/>
  <c r="L26" i="15"/>
  <c r="P26" i="15"/>
  <c r="L36" i="15"/>
  <c r="P36" i="15"/>
  <c r="N36" i="15"/>
  <c r="M36" i="15"/>
  <c r="Q36" i="15"/>
  <c r="R36" i="15"/>
  <c r="L43" i="15"/>
  <c r="Q43" i="15"/>
  <c r="O43" i="15"/>
  <c r="M43" i="15"/>
  <c r="R43" i="15"/>
  <c r="R10" i="15"/>
  <c r="R26" i="15"/>
  <c r="P43" i="15"/>
  <c r="AD6" i="15"/>
  <c r="AC6" i="15"/>
  <c r="R14" i="15"/>
  <c r="N11" i="15"/>
  <c r="M10" i="15"/>
  <c r="P28" i="15"/>
  <c r="N27" i="15"/>
  <c r="M26" i="15"/>
  <c r="P21" i="15"/>
  <c r="N19" i="15"/>
  <c r="M18" i="15"/>
  <c r="R33" i="15"/>
  <c r="P47" i="15"/>
  <c r="O46" i="15"/>
  <c r="L44" i="15"/>
  <c r="L40" i="15"/>
  <c r="O36" i="15"/>
  <c r="N8" i="15"/>
  <c r="R8" i="15"/>
  <c r="O16" i="15"/>
  <c r="P13" i="15"/>
  <c r="L13" i="15"/>
  <c r="O12" i="15"/>
  <c r="O9" i="15"/>
  <c r="Q30" i="15"/>
  <c r="M30" i="15"/>
  <c r="P29" i="15"/>
  <c r="L29" i="15"/>
  <c r="O25" i="15"/>
  <c r="Q23" i="15"/>
  <c r="M23" i="15"/>
  <c r="P22" i="15"/>
  <c r="L22" i="15"/>
  <c r="R20" i="15"/>
  <c r="N20" i="15"/>
  <c r="O17" i="15"/>
  <c r="R49" i="15"/>
  <c r="N49" i="15"/>
  <c r="Q48" i="15"/>
  <c r="L48" i="15"/>
  <c r="P45" i="15"/>
  <c r="L45" i="15"/>
  <c r="P42" i="15"/>
  <c r="L42" i="15"/>
  <c r="O41" i="15"/>
  <c r="P38" i="15"/>
  <c r="L38" i="15"/>
  <c r="O37" i="15"/>
  <c r="P35" i="15"/>
  <c r="L35" i="15"/>
  <c r="O34" i="15"/>
  <c r="R16" i="15"/>
  <c r="R12" i="15"/>
  <c r="R9" i="15"/>
  <c r="P30" i="15"/>
  <c r="O29" i="15"/>
  <c r="R25" i="15"/>
  <c r="P23" i="15"/>
  <c r="Q20" i="15"/>
  <c r="R17" i="15"/>
  <c r="Q49" i="15"/>
  <c r="P48" i="15"/>
  <c r="R41" i="15"/>
  <c r="R37" i="15"/>
  <c r="R34" i="15"/>
  <c r="AC26" i="19"/>
  <c r="AC27" i="19"/>
  <c r="AC34" i="19"/>
  <c r="AC35" i="19"/>
  <c r="AG10" i="19"/>
  <c r="AL10" i="19" s="1"/>
  <c r="AB15" i="19"/>
  <c r="AB16" i="19"/>
  <c r="AB17" i="19"/>
  <c r="AB18" i="19"/>
  <c r="AC28" i="19"/>
  <c r="AC29" i="19"/>
  <c r="AD36" i="19"/>
  <c r="AE49" i="19"/>
  <c r="M22" i="19"/>
  <c r="P17" i="19"/>
  <c r="Q47" i="19"/>
  <c r="L46" i="19"/>
  <c r="Q41" i="19"/>
  <c r="AE53" i="19"/>
  <c r="Q26" i="19"/>
  <c r="O16" i="19"/>
  <c r="R51" i="19"/>
  <c r="P47" i="19"/>
  <c r="R45" i="19"/>
  <c r="N41" i="19"/>
  <c r="AC21" i="19"/>
  <c r="AE15" i="19"/>
  <c r="AE16" i="19"/>
  <c r="AE17" i="19"/>
  <c r="AE18" i="19"/>
  <c r="AC24" i="19"/>
  <c r="AC25" i="19"/>
  <c r="AE26" i="19"/>
  <c r="AG28" i="19"/>
  <c r="AC32" i="19"/>
  <c r="AC33" i="19"/>
  <c r="AE34" i="19"/>
  <c r="AE48" i="19"/>
  <c r="AE52" i="19"/>
  <c r="O24" i="19"/>
  <c r="M14" i="19"/>
  <c r="Q51" i="19"/>
  <c r="P50" i="19"/>
  <c r="M47" i="19"/>
  <c r="O45" i="19"/>
  <c r="M41" i="19"/>
  <c r="AB48" i="19"/>
  <c r="AC10" i="19"/>
  <c r="AB13" i="19"/>
  <c r="AE20" i="19"/>
  <c r="AC22" i="19"/>
  <c r="AC23" i="19"/>
  <c r="AE24" i="19"/>
  <c r="AC30" i="19"/>
  <c r="AC31" i="19"/>
  <c r="AE32" i="19"/>
  <c r="AE47" i="19"/>
  <c r="Q18" i="19"/>
  <c r="M36" i="19"/>
  <c r="N51" i="19"/>
  <c r="L47" i="19"/>
  <c r="N45" i="19"/>
  <c r="R41" i="19"/>
  <c r="M40" i="19"/>
  <c r="AC8" i="19"/>
  <c r="AG9" i="19"/>
  <c r="AL9" i="19" s="1"/>
  <c r="R9" i="19" s="1"/>
  <c r="AD14" i="19"/>
  <c r="AB14" i="19"/>
  <c r="AE14" i="19"/>
  <c r="AG8" i="19"/>
  <c r="AJ13" i="19"/>
  <c r="AL13" i="19" s="1"/>
  <c r="R13" i="19"/>
  <c r="N13" i="19"/>
  <c r="Q13" i="19"/>
  <c r="M13" i="19"/>
  <c r="P13" i="19"/>
  <c r="O13" i="19"/>
  <c r="L13" i="19"/>
  <c r="AC14" i="19"/>
  <c r="O15" i="19"/>
  <c r="L15" i="19"/>
  <c r="P15" i="19"/>
  <c r="Q15" i="19"/>
  <c r="AJ15" i="19"/>
  <c r="R15" i="19"/>
  <c r="AG15" i="19"/>
  <c r="M15" i="19"/>
  <c r="AD19" i="19"/>
  <c r="AE19" i="19"/>
  <c r="AC19" i="19"/>
  <c r="AA19" i="19"/>
  <c r="O23" i="19"/>
  <c r="L23" i="19"/>
  <c r="P23" i="19"/>
  <c r="Q23" i="19"/>
  <c r="R23" i="19"/>
  <c r="AG23" i="19"/>
  <c r="M23" i="19"/>
  <c r="AD41" i="19"/>
  <c r="AE41" i="19"/>
  <c r="AA41" i="19"/>
  <c r="AD44" i="19"/>
  <c r="AF44" i="19"/>
  <c r="AE44" i="19"/>
  <c r="AB44" i="19"/>
  <c r="AA44" i="19"/>
  <c r="L49" i="19"/>
  <c r="P49" i="19"/>
  <c r="M49" i="19"/>
  <c r="Q49" i="19"/>
  <c r="R49" i="19"/>
  <c r="N49" i="19"/>
  <c r="AD51" i="19"/>
  <c r="AE51" i="19"/>
  <c r="AA51" i="19"/>
  <c r="O49" i="19"/>
  <c r="AD11" i="19"/>
  <c r="AE11" i="19"/>
  <c r="AB11" i="19"/>
  <c r="AA11" i="19"/>
  <c r="AA14" i="19"/>
  <c r="M25" i="19"/>
  <c r="Q25" i="19"/>
  <c r="N25" i="19"/>
  <c r="R25" i="19"/>
  <c r="L25" i="19"/>
  <c r="O25" i="19"/>
  <c r="AD10" i="19"/>
  <c r="AF10" i="19"/>
  <c r="AA10" i="19"/>
  <c r="AF11" i="19"/>
  <c r="AF14" i="19"/>
  <c r="AD43" i="19"/>
  <c r="AE43" i="19"/>
  <c r="AA43" i="19"/>
  <c r="P25" i="19"/>
  <c r="AC9" i="19"/>
  <c r="AB10" i="19"/>
  <c r="M21" i="19"/>
  <c r="Q21" i="19"/>
  <c r="N21" i="19"/>
  <c r="R21" i="19"/>
  <c r="O21" i="19"/>
  <c r="P21" i="19"/>
  <c r="AG21" i="19"/>
  <c r="O27" i="19"/>
  <c r="L27" i="19"/>
  <c r="P27" i="19"/>
  <c r="M27" i="19"/>
  <c r="N27" i="19"/>
  <c r="AG27" i="19"/>
  <c r="Q27" i="19"/>
  <c r="M35" i="19"/>
  <c r="Q35" i="19"/>
  <c r="N35" i="19"/>
  <c r="R35" i="19"/>
  <c r="O35" i="19"/>
  <c r="P35" i="19"/>
  <c r="AD42" i="19"/>
  <c r="AE42" i="19"/>
  <c r="AA42" i="19"/>
  <c r="L53" i="19"/>
  <c r="P53" i="19"/>
  <c r="N53" i="19"/>
  <c r="O53" i="19"/>
  <c r="M53" i="19"/>
  <c r="Q53" i="19"/>
  <c r="R53" i="19"/>
  <c r="N15" i="19"/>
  <c r="AG11" i="19"/>
  <c r="AL11" i="19" s="1"/>
  <c r="AC13" i="19"/>
  <c r="AA15" i="19"/>
  <c r="AF15" i="19"/>
  <c r="AA16" i="19"/>
  <c r="AF16" i="19"/>
  <c r="AA17" i="19"/>
  <c r="AF17" i="19"/>
  <c r="AA18" i="19"/>
  <c r="AG18" i="19"/>
  <c r="O19" i="19"/>
  <c r="L19" i="19"/>
  <c r="P19" i="19"/>
  <c r="AE21" i="19"/>
  <c r="AA22" i="19"/>
  <c r="AE23" i="19"/>
  <c r="AA24" i="19"/>
  <c r="AE25" i="19"/>
  <c r="AA26" i="19"/>
  <c r="AE27" i="19"/>
  <c r="AA28" i="19"/>
  <c r="AE29" i="19"/>
  <c r="AA30" i="19"/>
  <c r="AE31" i="19"/>
  <c r="AA32" i="19"/>
  <c r="AE33" i="19"/>
  <c r="AA34" i="19"/>
  <c r="AE35" i="19"/>
  <c r="AA36" i="19"/>
  <c r="AD38" i="19"/>
  <c r="AD40" i="19"/>
  <c r="AE40" i="19"/>
  <c r="AA40" i="19"/>
  <c r="M42" i="19"/>
  <c r="Q42" i="19"/>
  <c r="N42" i="19"/>
  <c r="R42" i="19"/>
  <c r="N43" i="19"/>
  <c r="R43" i="19"/>
  <c r="O43" i="19"/>
  <c r="O44" i="19"/>
  <c r="L44" i="19"/>
  <c r="P44" i="19"/>
  <c r="AD45" i="19"/>
  <c r="AB45" i="19"/>
  <c r="AA45" i="19"/>
  <c r="O48" i="19"/>
  <c r="L48" i="19"/>
  <c r="P48" i="19"/>
  <c r="R20" i="19"/>
  <c r="Q19" i="19"/>
  <c r="L14" i="19"/>
  <c r="O50" i="19"/>
  <c r="M48" i="19"/>
  <c r="Q44" i="19"/>
  <c r="P43" i="19"/>
  <c r="O42" i="19"/>
  <c r="L16" i="19"/>
  <c r="P16" i="19"/>
  <c r="M16" i="19"/>
  <c r="Q16" i="19"/>
  <c r="AG16" i="19"/>
  <c r="M17" i="19"/>
  <c r="Q17" i="19"/>
  <c r="N17" i="19"/>
  <c r="R17" i="19"/>
  <c r="AG17" i="19"/>
  <c r="AJ18" i="19"/>
  <c r="N18" i="19"/>
  <c r="R18" i="19"/>
  <c r="O18" i="19"/>
  <c r="AA20" i="19"/>
  <c r="N22" i="19"/>
  <c r="R22" i="19"/>
  <c r="O22" i="19"/>
  <c r="L24" i="19"/>
  <c r="P24" i="19"/>
  <c r="M24" i="19"/>
  <c r="Q24" i="19"/>
  <c r="N26" i="19"/>
  <c r="R26" i="19"/>
  <c r="O26" i="19"/>
  <c r="N36" i="19"/>
  <c r="R36" i="19"/>
  <c r="O36" i="19"/>
  <c r="R38" i="19"/>
  <c r="N38" i="19"/>
  <c r="Q38" i="19"/>
  <c r="M38" i="19"/>
  <c r="M39" i="19"/>
  <c r="Q39" i="19"/>
  <c r="N39" i="19"/>
  <c r="R39" i="19"/>
  <c r="N40" i="19"/>
  <c r="R40" i="19"/>
  <c r="O40" i="19"/>
  <c r="AD46" i="19"/>
  <c r="AF46" i="19"/>
  <c r="AA46" i="19"/>
  <c r="AA50" i="19"/>
  <c r="AA54" i="19"/>
  <c r="M26" i="19"/>
  <c r="Q22" i="19"/>
  <c r="N19" i="19"/>
  <c r="M18" i="19"/>
  <c r="L17" i="19"/>
  <c r="Q36" i="19"/>
  <c r="O38" i="19"/>
  <c r="R48" i="19"/>
  <c r="N44" i="19"/>
  <c r="M43" i="19"/>
  <c r="L42" i="19"/>
  <c r="Q40" i="19"/>
  <c r="P39" i="19"/>
  <c r="AA13" i="19"/>
  <c r="AF13" i="19"/>
  <c r="AJ14" i="19"/>
  <c r="N14" i="19"/>
  <c r="R14" i="19"/>
  <c r="O14" i="19"/>
  <c r="AG14" i="19"/>
  <c r="AL14" i="19" s="1"/>
  <c r="AJ16" i="19"/>
  <c r="AJ17" i="19"/>
  <c r="L20" i="19"/>
  <c r="P20" i="19"/>
  <c r="M20" i="19"/>
  <c r="Q20" i="19"/>
  <c r="AC20" i="19"/>
  <c r="AA21" i="19"/>
  <c r="AA23" i="19"/>
  <c r="AA25" i="19"/>
  <c r="AA27" i="19"/>
  <c r="AA29" i="19"/>
  <c r="AA31" i="19"/>
  <c r="AA33" i="19"/>
  <c r="AA35" i="19"/>
  <c r="M46" i="19"/>
  <c r="Q46" i="19"/>
  <c r="N46" i="19"/>
  <c r="R46" i="19"/>
  <c r="AB46" i="19"/>
  <c r="AD47" i="19"/>
  <c r="AB47" i="19"/>
  <c r="AA47" i="19"/>
  <c r="AA49" i="19"/>
  <c r="M50" i="19"/>
  <c r="Q50" i="19"/>
  <c r="N50" i="19"/>
  <c r="R50" i="19"/>
  <c r="AE50" i="19"/>
  <c r="M54" i="19"/>
  <c r="Q54" i="19"/>
  <c r="O54" i="19"/>
  <c r="N54" i="19"/>
  <c r="R54" i="19"/>
  <c r="L54" i="19"/>
  <c r="P54" i="19"/>
  <c r="AE54" i="19"/>
  <c r="L26" i="19"/>
  <c r="R24" i="19"/>
  <c r="P22" i="19"/>
  <c r="N20" i="19"/>
  <c r="M19" i="19"/>
  <c r="L18" i="19"/>
  <c r="R16" i="19"/>
  <c r="P14" i="19"/>
  <c r="P36" i="19"/>
  <c r="P38" i="19"/>
  <c r="Q48" i="19"/>
  <c r="O46" i="19"/>
  <c r="M44" i="19"/>
  <c r="L43" i="19"/>
  <c r="P40" i="19"/>
  <c r="O39" i="19"/>
  <c r="AA52" i="19"/>
  <c r="P51" i="19"/>
  <c r="L51" i="19"/>
  <c r="O47" i="19"/>
  <c r="Q45" i="19"/>
  <c r="M45" i="19"/>
  <c r="P41" i="19"/>
  <c r="L41" i="19"/>
  <c r="AA48" i="19"/>
  <c r="P52" i="19"/>
  <c r="L52" i="19"/>
  <c r="N52" i="19"/>
  <c r="Q52" i="19"/>
  <c r="O52" i="19"/>
  <c r="R52" i="19"/>
  <c r="M52" i="19"/>
  <c r="AA53" i="19"/>
  <c r="R47" i="19"/>
  <c r="P45" i="19"/>
  <c r="O49" i="25"/>
  <c r="M52" i="25"/>
  <c r="N52" i="25"/>
  <c r="O56" i="25"/>
  <c r="L52" i="25"/>
  <c r="Q52" i="25"/>
  <c r="N46" i="25"/>
  <c r="G37" i="75" s="1"/>
  <c r="M46" i="25"/>
  <c r="F37" i="75" s="1"/>
  <c r="L46" i="25"/>
  <c r="E37" i="75" s="1"/>
  <c r="L45" i="25"/>
  <c r="E45" i="80" s="1"/>
  <c r="R45" i="25"/>
  <c r="K45" i="80" s="1"/>
  <c r="N54" i="25"/>
  <c r="O54" i="25"/>
  <c r="N44" i="25"/>
  <c r="G40" i="57" s="1"/>
  <c r="L44" i="25"/>
  <c r="E40" i="57" s="1"/>
  <c r="O44" i="25"/>
  <c r="H40" i="57" s="1"/>
  <c r="Q42" i="25"/>
  <c r="J31" i="88" s="1"/>
  <c r="L53" i="25"/>
  <c r="N53" i="25"/>
  <c r="N42" i="25"/>
  <c r="G31" i="88" s="1"/>
  <c r="O53" i="25"/>
  <c r="N55" i="25"/>
  <c r="L55" i="25"/>
  <c r="L49" i="25"/>
  <c r="P28" i="25"/>
  <c r="R46" i="25"/>
  <c r="K37" i="75" s="1"/>
  <c r="R54" i="25"/>
  <c r="Q56" i="25"/>
  <c r="O42" i="25"/>
  <c r="H31" i="88" s="1"/>
  <c r="R53" i="25"/>
  <c r="L42" i="25"/>
  <c r="E31" i="88" s="1"/>
  <c r="L51" i="25"/>
  <c r="M53" i="25"/>
  <c r="R51" i="25"/>
  <c r="M42" i="25"/>
  <c r="F31" i="88" s="1"/>
  <c r="N51" i="25"/>
  <c r="O55" i="25"/>
  <c r="R56" i="25"/>
  <c r="M56" i="25"/>
  <c r="N56" i="25"/>
  <c r="Q48" i="25"/>
  <c r="M48" i="25"/>
  <c r="P48" i="25"/>
  <c r="O48" i="25"/>
  <c r="L56" i="25"/>
  <c r="Q53" i="25"/>
  <c r="L48" i="25"/>
  <c r="P46" i="25"/>
  <c r="I37" i="75" s="1"/>
  <c r="Q46" i="25"/>
  <c r="J37" i="75" s="1"/>
  <c r="R42" i="25"/>
  <c r="K31" i="88" s="1"/>
  <c r="P50" i="25"/>
  <c r="Q50" i="25"/>
  <c r="R50" i="25"/>
  <c r="O50" i="25"/>
  <c r="L54" i="25"/>
  <c r="M47" i="25"/>
  <c r="F49" i="75" s="1"/>
  <c r="Q47" i="25"/>
  <c r="J49" i="75" s="1"/>
  <c r="P47" i="25"/>
  <c r="I49" i="75" s="1"/>
  <c r="N47" i="25"/>
  <c r="G49" i="75" s="1"/>
  <c r="R47" i="25"/>
  <c r="K49" i="75" s="1"/>
  <c r="M51" i="25"/>
  <c r="Q51" i="25"/>
  <c r="P51" i="25"/>
  <c r="P45" i="25"/>
  <c r="I45" i="80" s="1"/>
  <c r="M45" i="25"/>
  <c r="F45" i="80" s="1"/>
  <c r="Q45" i="25"/>
  <c r="J45" i="80" s="1"/>
  <c r="Q44" i="25"/>
  <c r="J40" i="57" s="1"/>
  <c r="P44" i="25"/>
  <c r="I40" i="57" s="1"/>
  <c r="M44" i="25"/>
  <c r="F40" i="57" s="1"/>
  <c r="P49" i="25"/>
  <c r="M49" i="25"/>
  <c r="Q49" i="25"/>
  <c r="N45" i="25"/>
  <c r="G45" i="80" s="1"/>
  <c r="O47" i="25"/>
  <c r="H49" i="75" s="1"/>
  <c r="R49" i="25"/>
  <c r="AL45" i="24"/>
  <c r="L45" i="24" s="1"/>
  <c r="E29" i="62" s="1"/>
  <c r="AL58" i="24"/>
  <c r="O58" i="24" s="1"/>
  <c r="H30" i="80" s="1"/>
  <c r="AL54" i="24"/>
  <c r="O54" i="24" s="1"/>
  <c r="H26" i="89" s="1"/>
  <c r="AL50" i="24"/>
  <c r="O50" i="24" s="1"/>
  <c r="H38" i="62" s="1"/>
  <c r="AL59" i="24"/>
  <c r="P59" i="24" s="1"/>
  <c r="AL57" i="24"/>
  <c r="L57" i="24" s="1"/>
  <c r="E36" i="57" s="1"/>
  <c r="L20" i="24"/>
  <c r="P33" i="24"/>
  <c r="I9" i="42" s="1"/>
  <c r="N20" i="24"/>
  <c r="Q20" i="24"/>
  <c r="R20" i="24"/>
  <c r="P31" i="24"/>
  <c r="Q31" i="24"/>
  <c r="N21" i="24"/>
  <c r="G5" i="84" s="1"/>
  <c r="G11" i="84" s="1"/>
  <c r="P21" i="24"/>
  <c r="I5" i="84" s="1"/>
  <c r="I11" i="84" s="1"/>
  <c r="R33" i="24"/>
  <c r="K9" i="42" s="1"/>
  <c r="AL41" i="24"/>
  <c r="P41" i="24" s="1"/>
  <c r="I28" i="88" s="1"/>
  <c r="I33" i="88" s="1"/>
  <c r="R21" i="24"/>
  <c r="K5" i="84" s="1"/>
  <c r="O21" i="24"/>
  <c r="H5" i="84" s="1"/>
  <c r="O20" i="24"/>
  <c r="N17" i="24"/>
  <c r="G9" i="67" s="1"/>
  <c r="AL51" i="24"/>
  <c r="Q51" i="24" s="1"/>
  <c r="AL47" i="24"/>
  <c r="L47" i="24" s="1"/>
  <c r="E38" i="88" s="1"/>
  <c r="Q21" i="24"/>
  <c r="J5" i="84" s="1"/>
  <c r="M20" i="24"/>
  <c r="R14" i="24"/>
  <c r="K17" i="88" s="1"/>
  <c r="K22" i="88" s="1"/>
  <c r="M14" i="24"/>
  <c r="F17" i="88" s="1"/>
  <c r="F22" i="88" s="1"/>
  <c r="Q8" i="24"/>
  <c r="J9" i="75" s="1"/>
  <c r="R8" i="24"/>
  <c r="K9" i="75" s="1"/>
  <c r="L8" i="24"/>
  <c r="E9" i="75" s="1"/>
  <c r="O17" i="24"/>
  <c r="H9" i="67" s="1"/>
  <c r="P17" i="24"/>
  <c r="I9" i="67" s="1"/>
  <c r="O15" i="24"/>
  <c r="H4" i="57" s="1"/>
  <c r="P15" i="24"/>
  <c r="I4" i="57" s="1"/>
  <c r="M15" i="24"/>
  <c r="F4" i="57" s="1"/>
  <c r="Q18" i="24"/>
  <c r="J19" i="62" s="1"/>
  <c r="P18" i="24"/>
  <c r="I19" i="62" s="1"/>
  <c r="Q15" i="24"/>
  <c r="J4" i="57" s="1"/>
  <c r="L17" i="24"/>
  <c r="E9" i="67" s="1"/>
  <c r="E13" i="67" s="1"/>
  <c r="Q10" i="24"/>
  <c r="J6" i="88" s="1"/>
  <c r="R18" i="24"/>
  <c r="K19" i="62" s="1"/>
  <c r="N18" i="24"/>
  <c r="G19" i="62" s="1"/>
  <c r="L15" i="24"/>
  <c r="E4" i="57" s="1"/>
  <c r="E10" i="57" s="1"/>
  <c r="N31" i="24"/>
  <c r="N11" i="24"/>
  <c r="G5" i="79" s="1"/>
  <c r="G20" i="79" s="1"/>
  <c r="Q11" i="24"/>
  <c r="J5" i="79" s="1"/>
  <c r="J20" i="79" s="1"/>
  <c r="P11" i="24"/>
  <c r="I5" i="79" s="1"/>
  <c r="I20" i="79" s="1"/>
  <c r="L53" i="24"/>
  <c r="E25" i="84" s="1"/>
  <c r="E31" i="84" s="1"/>
  <c r="R23" i="24"/>
  <c r="K4" i="89" s="1"/>
  <c r="Q17" i="24"/>
  <c r="J9" i="67" s="1"/>
  <c r="K5" i="79"/>
  <c r="K20" i="79" s="1"/>
  <c r="N15" i="24"/>
  <c r="G4" i="57" s="1"/>
  <c r="R15" i="24"/>
  <c r="K4" i="57" s="1"/>
  <c r="Q14" i="24"/>
  <c r="J17" i="88" s="1"/>
  <c r="J22" i="88" s="1"/>
  <c r="L31" i="24"/>
  <c r="R31" i="24"/>
  <c r="L11" i="24"/>
  <c r="E5" i="79" s="1"/>
  <c r="E20" i="79" s="1"/>
  <c r="N14" i="24"/>
  <c r="G17" i="88" s="1"/>
  <c r="G22" i="88" s="1"/>
  <c r="R17" i="24"/>
  <c r="K9" i="67" s="1"/>
  <c r="AL46" i="24"/>
  <c r="P46" i="24" s="1"/>
  <c r="I38" i="77" s="1"/>
  <c r="P39" i="24"/>
  <c r="O39" i="24"/>
  <c r="R39" i="24"/>
  <c r="N39" i="24"/>
  <c r="AL55" i="24"/>
  <c r="M55" i="24" s="1"/>
  <c r="F38" i="67" s="1"/>
  <c r="O13" i="24"/>
  <c r="H19" i="77" s="1"/>
  <c r="N13" i="24"/>
  <c r="G19" i="77" s="1"/>
  <c r="M19" i="24"/>
  <c r="P19" i="24"/>
  <c r="Q19" i="24"/>
  <c r="O19" i="24"/>
  <c r="Q13" i="24"/>
  <c r="J19" i="77" s="1"/>
  <c r="P37" i="24"/>
  <c r="O37" i="24"/>
  <c r="M24" i="24"/>
  <c r="F11" i="112" s="1"/>
  <c r="O24" i="24"/>
  <c r="H11" i="112" s="1"/>
  <c r="P24" i="24"/>
  <c r="I11" i="112" s="1"/>
  <c r="Q24" i="24"/>
  <c r="J11" i="112" s="1"/>
  <c r="L40" i="24"/>
  <c r="E29" i="77" s="1"/>
  <c r="E33" i="77" s="1"/>
  <c r="R24" i="24"/>
  <c r="K11" i="112" s="1"/>
  <c r="M23" i="24"/>
  <c r="F4" i="89" s="1"/>
  <c r="Q33" i="24"/>
  <c r="J9" i="42" s="1"/>
  <c r="L23" i="24"/>
  <c r="E4" i="89" s="1"/>
  <c r="E9" i="89" s="1"/>
  <c r="L19" i="24"/>
  <c r="L14" i="24"/>
  <c r="E17" i="88" s="1"/>
  <c r="E22" i="88" s="1"/>
  <c r="O23" i="24"/>
  <c r="H4" i="89" s="1"/>
  <c r="O14" i="24"/>
  <c r="H17" i="88" s="1"/>
  <c r="H22" i="88" s="1"/>
  <c r="Q9" i="24"/>
  <c r="J9" i="77" s="1"/>
  <c r="P10" i="24"/>
  <c r="I6" i="88" s="1"/>
  <c r="I11" i="88" s="1"/>
  <c r="R10" i="24"/>
  <c r="K6" i="88" s="1"/>
  <c r="K11" i="88" s="1"/>
  <c r="M40" i="24"/>
  <c r="F29" i="77" s="1"/>
  <c r="L10" i="24"/>
  <c r="E6" i="88" s="1"/>
  <c r="P14" i="24"/>
  <c r="I17" i="88" s="1"/>
  <c r="I22" i="88" s="1"/>
  <c r="N24" i="24"/>
  <c r="G11" i="112" s="1"/>
  <c r="N19" i="24"/>
  <c r="M21" i="24"/>
  <c r="F5" i="84" s="1"/>
  <c r="M18" i="24"/>
  <c r="F19" i="62" s="1"/>
  <c r="N9" i="24"/>
  <c r="G9" i="77" s="1"/>
  <c r="Q37" i="24"/>
  <c r="L21" i="24"/>
  <c r="E5" i="84" s="1"/>
  <c r="L18" i="24"/>
  <c r="E19" i="62" s="1"/>
  <c r="E23" i="62" s="1"/>
  <c r="L13" i="24"/>
  <c r="E19" i="77" s="1"/>
  <c r="E23" i="77" s="1"/>
  <c r="P32" i="24"/>
  <c r="H9" i="48" s="1"/>
  <c r="M31" i="24"/>
  <c r="Q23" i="24"/>
  <c r="J4" i="89" s="1"/>
  <c r="P9" i="24"/>
  <c r="I9" i="77" s="1"/>
  <c r="AL26" i="24"/>
  <c r="Q26" i="24" s="1"/>
  <c r="N10" i="24"/>
  <c r="G6" i="88" s="1"/>
  <c r="O40" i="24"/>
  <c r="H29" i="77" s="1"/>
  <c r="M11" i="24"/>
  <c r="F5" i="79" s="1"/>
  <c r="F20" i="79" s="1"/>
  <c r="N23" i="24"/>
  <c r="G4" i="89" s="1"/>
  <c r="L24" i="24"/>
  <c r="E11" i="112" s="1"/>
  <c r="R40" i="24"/>
  <c r="K29" i="77" s="1"/>
  <c r="K33" i="77" s="1"/>
  <c r="M9" i="24"/>
  <c r="F9" i="77" s="1"/>
  <c r="L37" i="24"/>
  <c r="N33" i="24"/>
  <c r="G9" i="42" s="1"/>
  <c r="Q40" i="24"/>
  <c r="J29" i="77" s="1"/>
  <c r="O31" i="24"/>
  <c r="P23" i="24"/>
  <c r="I4" i="89" s="1"/>
  <c r="L9" i="24"/>
  <c r="E9" i="77" s="1"/>
  <c r="E13" i="77" s="1"/>
  <c r="P40" i="24"/>
  <c r="I29" i="77" s="1"/>
  <c r="I33" i="77" s="1"/>
  <c r="R9" i="24"/>
  <c r="K9" i="77" s="1"/>
  <c r="O18" i="24"/>
  <c r="H19" i="62" s="1"/>
  <c r="M10" i="24"/>
  <c r="F6" i="88" s="1"/>
  <c r="R19" i="24"/>
  <c r="M17" i="24"/>
  <c r="F9" i="67" s="1"/>
  <c r="P29" i="24"/>
  <c r="I6" i="80" s="1"/>
  <c r="M29" i="24"/>
  <c r="F6" i="80" s="1"/>
  <c r="O29" i="24"/>
  <c r="H6" i="80" s="1"/>
  <c r="O28" i="24"/>
  <c r="H15" i="57" s="1"/>
  <c r="H21" i="57" s="1"/>
  <c r="P28" i="24"/>
  <c r="I15" i="57" s="1"/>
  <c r="I21" i="57" s="1"/>
  <c r="M28" i="24"/>
  <c r="F15" i="57" s="1"/>
  <c r="F21" i="57" s="1"/>
  <c r="Q34" i="24"/>
  <c r="J21" i="75" s="1"/>
  <c r="P34" i="24"/>
  <c r="I21" i="75" s="1"/>
  <c r="Q29" i="24"/>
  <c r="J6" i="80" s="1"/>
  <c r="N34" i="24"/>
  <c r="G21" i="75" s="1"/>
  <c r="L28" i="24"/>
  <c r="E15" i="57" s="1"/>
  <c r="E21" i="57" s="1"/>
  <c r="L29" i="24"/>
  <c r="E6" i="80" s="1"/>
  <c r="E12" i="80" s="1"/>
  <c r="N32" i="24"/>
  <c r="F9" i="48" s="1"/>
  <c r="M32" i="24"/>
  <c r="E9" i="48" s="1"/>
  <c r="P36" i="24"/>
  <c r="L34" i="24"/>
  <c r="E21" i="75" s="1"/>
  <c r="R34" i="24"/>
  <c r="K21" i="75" s="1"/>
  <c r="N8" i="24"/>
  <c r="G9" i="75" s="1"/>
  <c r="Q36" i="24"/>
  <c r="R13" i="24"/>
  <c r="K19" i="77" s="1"/>
  <c r="AL56" i="24"/>
  <c r="Q56" i="24" s="1"/>
  <c r="J34" i="84" s="1"/>
  <c r="J40" i="84" s="1"/>
  <c r="AL52" i="24"/>
  <c r="Q52" i="24" s="1"/>
  <c r="AL48" i="24"/>
  <c r="Q48" i="24" s="1"/>
  <c r="J26" i="57" s="1"/>
  <c r="J32" i="57" s="1"/>
  <c r="AL43" i="24"/>
  <c r="P43" i="24" s="1"/>
  <c r="N37" i="24"/>
  <c r="N28" i="24"/>
  <c r="G15" i="57" s="1"/>
  <c r="G21" i="57" s="1"/>
  <c r="Q39" i="24"/>
  <c r="N29" i="24"/>
  <c r="G6" i="80" s="1"/>
  <c r="M37" i="24"/>
  <c r="L32" i="24"/>
  <c r="D9" i="48" s="1"/>
  <c r="D13" i="48" s="1"/>
  <c r="R32" i="24"/>
  <c r="J9" i="48" s="1"/>
  <c r="N36" i="24"/>
  <c r="M34" i="24"/>
  <c r="F21" i="75" s="1"/>
  <c r="O33" i="24"/>
  <c r="H9" i="42" s="1"/>
  <c r="N40" i="24"/>
  <c r="G29" i="77" s="1"/>
  <c r="M8" i="24"/>
  <c r="F9" i="75" s="1"/>
  <c r="M13" i="24"/>
  <c r="F19" i="77" s="1"/>
  <c r="M49" i="24"/>
  <c r="F29" i="67" s="1"/>
  <c r="Q28" i="24"/>
  <c r="J15" i="57" s="1"/>
  <c r="J21" i="57" s="1"/>
  <c r="O36" i="24"/>
  <c r="M39" i="24"/>
  <c r="R37" i="24"/>
  <c r="R28" i="24"/>
  <c r="K15" i="57" s="1"/>
  <c r="K21" i="57" s="1"/>
  <c r="L39" i="24"/>
  <c r="R29" i="24"/>
  <c r="K6" i="80" s="1"/>
  <c r="O32" i="24"/>
  <c r="G9" i="48" s="1"/>
  <c r="L36" i="24"/>
  <c r="R36" i="24"/>
  <c r="O34" i="24"/>
  <c r="H21" i="75" s="1"/>
  <c r="P8" i="24"/>
  <c r="I9" i="75" s="1"/>
  <c r="P13" i="24"/>
  <c r="I19" i="77" s="1"/>
  <c r="O11" i="23"/>
  <c r="P11" i="23"/>
  <c r="M11" i="23"/>
  <c r="Q11" i="23"/>
  <c r="N11" i="23"/>
  <c r="L11" i="23"/>
  <c r="L40" i="23"/>
  <c r="R40" i="23"/>
  <c r="M30" i="23"/>
  <c r="O25" i="23"/>
  <c r="P32" i="23"/>
  <c r="L32" i="23"/>
  <c r="M32" i="23"/>
  <c r="N12" i="23"/>
  <c r="N43" i="23"/>
  <c r="M42" i="23"/>
  <c r="O42" i="23"/>
  <c r="N32" i="23"/>
  <c r="O32" i="23"/>
  <c r="Q32" i="23"/>
  <c r="M43" i="23"/>
  <c r="O43" i="23"/>
  <c r="N42" i="23"/>
  <c r="P20" i="23"/>
  <c r="R32" i="23"/>
  <c r="L29" i="23"/>
  <c r="Q41" i="23"/>
  <c r="M12" i="23"/>
  <c r="N14" i="23"/>
  <c r="P16" i="23"/>
  <c r="M45" i="23"/>
  <c r="O45" i="23"/>
  <c r="N44" i="23"/>
  <c r="Q39" i="23"/>
  <c r="L21" i="23"/>
  <c r="Q13" i="23"/>
  <c r="R28" i="23"/>
  <c r="N45" i="23"/>
  <c r="M44" i="23"/>
  <c r="O44" i="23"/>
  <c r="N21" i="23"/>
  <c r="O14" i="23"/>
  <c r="P13" i="23"/>
  <c r="N15" i="23"/>
  <c r="Q38" i="23"/>
  <c r="N38" i="23"/>
  <c r="L38" i="23"/>
  <c r="R38" i="23"/>
  <c r="M38" i="23"/>
  <c r="O38" i="23"/>
  <c r="M35" i="23"/>
  <c r="O35" i="23"/>
  <c r="N33" i="23"/>
  <c r="Q33" i="23"/>
  <c r="O31" i="23"/>
  <c r="N31" i="23"/>
  <c r="R31" i="23"/>
  <c r="L31" i="23"/>
  <c r="M29" i="23"/>
  <c r="N29" i="23"/>
  <c r="Q29" i="23"/>
  <c r="R29" i="23"/>
  <c r="O29" i="23"/>
  <c r="M49" i="23"/>
  <c r="O49" i="23"/>
  <c r="N37" i="23"/>
  <c r="N36" i="23"/>
  <c r="L33" i="23"/>
  <c r="L48" i="23"/>
  <c r="R48" i="23"/>
  <c r="Q47" i="23"/>
  <c r="L46" i="23"/>
  <c r="R46" i="23"/>
  <c r="M33" i="23"/>
  <c r="Q49" i="23"/>
  <c r="L45" i="23"/>
  <c r="R45" i="23"/>
  <c r="Q44" i="23"/>
  <c r="L43" i="23"/>
  <c r="R43" i="23"/>
  <c r="Q42" i="23"/>
  <c r="L41" i="23"/>
  <c r="R41" i="23"/>
  <c r="Q40" i="23"/>
  <c r="L39" i="23"/>
  <c r="R39" i="23"/>
  <c r="L37" i="23"/>
  <c r="R37" i="23"/>
  <c r="L36" i="23"/>
  <c r="R36" i="23"/>
  <c r="Q35" i="23"/>
  <c r="N49" i="23"/>
  <c r="L49" i="23"/>
  <c r="R49" i="23"/>
  <c r="Q45" i="23"/>
  <c r="L44" i="23"/>
  <c r="R44" i="23"/>
  <c r="Q43" i="23"/>
  <c r="L42" i="23"/>
  <c r="R42" i="23"/>
  <c r="Q37" i="23"/>
  <c r="Q36" i="23"/>
  <c r="R33" i="23"/>
  <c r="P33" i="23"/>
  <c r="Q34" i="23"/>
  <c r="M48" i="23"/>
  <c r="O48" i="23"/>
  <c r="N47" i="23"/>
  <c r="M46" i="23"/>
  <c r="O46" i="23"/>
  <c r="M41" i="23"/>
  <c r="O41" i="23"/>
  <c r="N40" i="23"/>
  <c r="M39" i="23"/>
  <c r="O39" i="23"/>
  <c r="M37" i="23"/>
  <c r="O37" i="23"/>
  <c r="M36" i="23"/>
  <c r="O36" i="23"/>
  <c r="N35" i="23"/>
  <c r="L34" i="23"/>
  <c r="Q48" i="23"/>
  <c r="L47" i="23"/>
  <c r="R47" i="23"/>
  <c r="Q46" i="23"/>
  <c r="R34" i="23"/>
  <c r="N48" i="23"/>
  <c r="M47" i="23"/>
  <c r="O47" i="23"/>
  <c r="N46" i="23"/>
  <c r="N41" i="23"/>
  <c r="M40" i="23"/>
  <c r="O40" i="23"/>
  <c r="N39" i="23"/>
  <c r="O28" i="23"/>
  <c r="L28" i="23"/>
  <c r="M28" i="23"/>
  <c r="Q28" i="23"/>
  <c r="N28" i="23"/>
  <c r="R27" i="23"/>
  <c r="N27" i="23"/>
  <c r="L27" i="23"/>
  <c r="M27" i="23"/>
  <c r="O27" i="23"/>
  <c r="L25" i="23"/>
  <c r="R25" i="23"/>
  <c r="N25" i="23"/>
  <c r="M25" i="23"/>
  <c r="P23" i="23"/>
  <c r="N23" i="23"/>
  <c r="Q23" i="23"/>
  <c r="O21" i="23"/>
  <c r="R21" i="23"/>
  <c r="Q21" i="23"/>
  <c r="L20" i="23"/>
  <c r="N20" i="23"/>
  <c r="R20" i="23"/>
  <c r="O20" i="23"/>
  <c r="M20" i="23"/>
  <c r="O16" i="23"/>
  <c r="N16" i="23"/>
  <c r="O19" i="23"/>
  <c r="R18" i="23"/>
  <c r="R17" i="23"/>
  <c r="P17" i="23"/>
  <c r="M17" i="23"/>
  <c r="L17" i="23"/>
  <c r="O17" i="23"/>
  <c r="L16" i="23"/>
  <c r="R16" i="23"/>
  <c r="M16" i="23"/>
  <c r="M15" i="23"/>
  <c r="Q15" i="23"/>
  <c r="P15" i="23"/>
  <c r="L15" i="23"/>
  <c r="O15" i="23"/>
  <c r="L14" i="23"/>
  <c r="R14" i="23"/>
  <c r="P14" i="23"/>
  <c r="M14" i="23"/>
  <c r="Q14" i="23"/>
  <c r="N13" i="23"/>
  <c r="M13" i="23"/>
  <c r="L13" i="23"/>
  <c r="O13" i="23"/>
  <c r="N10" i="23"/>
  <c r="L10" i="23"/>
  <c r="P10" i="23"/>
  <c r="M10" i="23"/>
  <c r="Q10" i="23"/>
  <c r="O10" i="23"/>
  <c r="O9" i="23"/>
  <c r="R9" i="23"/>
  <c r="L9" i="23"/>
  <c r="P9" i="23"/>
  <c r="N9" i="23"/>
  <c r="Q8" i="23"/>
  <c r="P8" i="23"/>
  <c r="N8" i="23"/>
  <c r="L8" i="23"/>
  <c r="O24" i="23"/>
  <c r="P24" i="23"/>
  <c r="L22" i="23"/>
  <c r="N34" i="23"/>
  <c r="L35" i="23"/>
  <c r="R35" i="23"/>
  <c r="Q31" i="23"/>
  <c r="Q30" i="23"/>
  <c r="Q27" i="23"/>
  <c r="R23" i="23"/>
  <c r="M18" i="23"/>
  <c r="P31" i="23"/>
  <c r="R24" i="23"/>
  <c r="P19" i="23"/>
  <c r="P18" i="23"/>
  <c r="Q25" i="23"/>
  <c r="M21" i="23"/>
  <c r="N17" i="23"/>
  <c r="Q9" i="23"/>
  <c r="M31" i="23"/>
  <c r="P27" i="23"/>
  <c r="N18" i="23"/>
  <c r="Q17" i="23"/>
  <c r="Q16" i="23"/>
  <c r="Q12" i="23"/>
  <c r="R8" i="23"/>
  <c r="N26" i="23"/>
  <c r="Q26" i="23"/>
  <c r="N22" i="23"/>
  <c r="Q22" i="23"/>
  <c r="P21" i="23"/>
  <c r="P12" i="23"/>
  <c r="O23" i="23"/>
  <c r="M9" i="23"/>
  <c r="R12" i="23"/>
  <c r="N24" i="23"/>
  <c r="Q24" i="23"/>
  <c r="M22" i="23"/>
  <c r="O30" i="23"/>
  <c r="L23" i="23"/>
  <c r="M34" i="23"/>
  <c r="R30" i="23"/>
  <c r="L24" i="23"/>
  <c r="L19" i="23"/>
  <c r="L18" i="23"/>
  <c r="O18" i="23"/>
  <c r="N30" i="23"/>
  <c r="L12" i="23"/>
  <c r="O26" i="23"/>
  <c r="O22" i="23"/>
  <c r="P25" i="23"/>
  <c r="Q18" i="23"/>
  <c r="M8" i="23"/>
  <c r="L26" i="23"/>
  <c r="M26" i="23"/>
  <c r="L30" i="23"/>
  <c r="M23" i="23"/>
  <c r="M19" i="23"/>
  <c r="M24" i="23"/>
  <c r="P34" i="23"/>
  <c r="O12" i="23"/>
  <c r="P26" i="23"/>
  <c r="P22" i="23"/>
  <c r="R19" i="23"/>
  <c r="N19" i="23"/>
  <c r="AC8" i="22"/>
  <c r="AF8" i="22"/>
  <c r="AB8" i="22"/>
  <c r="AG9" i="22"/>
  <c r="AJ9" i="22"/>
  <c r="AF34" i="22"/>
  <c r="AB34" i="22"/>
  <c r="AD34" i="22"/>
  <c r="AC34" i="22"/>
  <c r="AA34" i="22"/>
  <c r="AG8" i="22"/>
  <c r="AJ8" i="22"/>
  <c r="AA8" i="22"/>
  <c r="AC11" i="22"/>
  <c r="AF11" i="22"/>
  <c r="AB11" i="22"/>
  <c r="Z11" i="22"/>
  <c r="AJ12" i="22"/>
  <c r="AJ16" i="22"/>
  <c r="AJ20" i="22"/>
  <c r="AJ24" i="22"/>
  <c r="AJ28" i="22"/>
  <c r="AF31" i="22"/>
  <c r="AB31" i="22"/>
  <c r="AD31" i="22"/>
  <c r="AC31" i="22"/>
  <c r="AA31" i="22"/>
  <c r="Z31" i="22"/>
  <c r="AE34" i="22"/>
  <c r="AD8" i="22"/>
  <c r="AC10" i="22"/>
  <c r="AF10" i="22"/>
  <c r="AB10" i="22"/>
  <c r="Z10" i="22"/>
  <c r="AG11" i="22"/>
  <c r="AJ11" i="22"/>
  <c r="AA11" i="22"/>
  <c r="AJ15" i="22"/>
  <c r="AJ19" i="22"/>
  <c r="AJ23" i="22"/>
  <c r="AJ27" i="22"/>
  <c r="AL27" i="22" s="1"/>
  <c r="AE31" i="22"/>
  <c r="Z8" i="22"/>
  <c r="AJ13" i="22"/>
  <c r="AJ17" i="22"/>
  <c r="AJ21" i="22"/>
  <c r="AJ25" i="22"/>
  <c r="Z34" i="22"/>
  <c r="AE8" i="22"/>
  <c r="AC9" i="22"/>
  <c r="AF9" i="22"/>
  <c r="AB9" i="22"/>
  <c r="Z9" i="22"/>
  <c r="AG10" i="22"/>
  <c r="AJ10" i="22"/>
  <c r="AD11" i="22"/>
  <c r="AJ14" i="22"/>
  <c r="AJ18" i="22"/>
  <c r="AJ22" i="22"/>
  <c r="AJ26" i="22"/>
  <c r="AJ48" i="22"/>
  <c r="AL48" i="22" s="1"/>
  <c r="Z30" i="22"/>
  <c r="AE30" i="22"/>
  <c r="Z33" i="22"/>
  <c r="AE33" i="22"/>
  <c r="AC12" i="22"/>
  <c r="AC13" i="22"/>
  <c r="AC14" i="22"/>
  <c r="AC15" i="22"/>
  <c r="AC16" i="22"/>
  <c r="AC17" i="22"/>
  <c r="AC18" i="22"/>
  <c r="AC19" i="22"/>
  <c r="AC20" i="22"/>
  <c r="AC21" i="22"/>
  <c r="AC22" i="22"/>
  <c r="AC23" i="22"/>
  <c r="AC24" i="22"/>
  <c r="AC25" i="22"/>
  <c r="AC26" i="22"/>
  <c r="AC27" i="22"/>
  <c r="AC28" i="22"/>
  <c r="AF29" i="22"/>
  <c r="AB29" i="22"/>
  <c r="Z29" i="22"/>
  <c r="AE29" i="22"/>
  <c r="AG30" i="22"/>
  <c r="AF32" i="22"/>
  <c r="AB32" i="22"/>
  <c r="Z32" i="22"/>
  <c r="AE32" i="22"/>
  <c r="AG33" i="22"/>
  <c r="AJ44" i="22"/>
  <c r="AL44" i="22" s="1"/>
  <c r="AJ51" i="22"/>
  <c r="AF30" i="22"/>
  <c r="AB30" i="22"/>
  <c r="AG31" i="22"/>
  <c r="AF33" i="22"/>
  <c r="AB33" i="22"/>
  <c r="AG34" i="22"/>
  <c r="AJ43" i="22"/>
  <c r="AJ50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AG29" i="22"/>
  <c r="AC30" i="22"/>
  <c r="AA32" i="22"/>
  <c r="AG32" i="22"/>
  <c r="AC33" i="22"/>
  <c r="AF35" i="22"/>
  <c r="AB35" i="22"/>
  <c r="Z35" i="22"/>
  <c r="AE35" i="22"/>
  <c r="AJ40" i="22"/>
  <c r="AL40" i="22" s="1"/>
  <c r="AJ47" i="22"/>
  <c r="Z37" i="22"/>
  <c r="AE37" i="22"/>
  <c r="AJ37" i="22"/>
  <c r="Z38" i="22"/>
  <c r="AE38" i="22"/>
  <c r="AJ38" i="22"/>
  <c r="AJ39" i="22"/>
  <c r="AJ42" i="22"/>
  <c r="AJ46" i="22"/>
  <c r="AJ53" i="22"/>
  <c r="AL53" i="22" s="1"/>
  <c r="AJ41" i="22"/>
  <c r="AJ45" i="22"/>
  <c r="AJ49" i="22"/>
  <c r="AJ52" i="22"/>
  <c r="AC39" i="22"/>
  <c r="AC40" i="22"/>
  <c r="AC41" i="22"/>
  <c r="AC42" i="22"/>
  <c r="AC43" i="22"/>
  <c r="AC44" i="22"/>
  <c r="AC45" i="22"/>
  <c r="AC46" i="22"/>
  <c r="AC47" i="22"/>
  <c r="AC48" i="22"/>
  <c r="AC49" i="22"/>
  <c r="AC50" i="22"/>
  <c r="AC51" i="22"/>
  <c r="AC52" i="22"/>
  <c r="AC53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AL8" i="19"/>
  <c r="R8" i="19" s="1"/>
  <c r="Z8" i="19"/>
  <c r="AD8" i="19"/>
  <c r="Z9" i="19"/>
  <c r="AD9" i="19"/>
  <c r="Z10" i="19"/>
  <c r="Z11" i="19"/>
  <c r="Z13" i="19"/>
  <c r="Z14" i="19"/>
  <c r="Z15" i="19"/>
  <c r="Z16" i="19"/>
  <c r="Z17" i="19"/>
  <c r="Z18" i="19"/>
  <c r="AD18" i="19"/>
  <c r="AG20" i="19"/>
  <c r="AJ21" i="19"/>
  <c r="AG22" i="19"/>
  <c r="AJ24" i="19"/>
  <c r="AG26" i="19"/>
  <c r="AJ28" i="19"/>
  <c r="AJ19" i="19"/>
  <c r="AJ25" i="19"/>
  <c r="AI6" i="19"/>
  <c r="AL6" i="19" s="1"/>
  <c r="AA8" i="19"/>
  <c r="AE8" i="19"/>
  <c r="AA9" i="19"/>
  <c r="AE9" i="19"/>
  <c r="AG19" i="19"/>
  <c r="AJ23" i="19"/>
  <c r="AG25" i="19"/>
  <c r="AL25" i="19" s="1"/>
  <c r="AJ27" i="19"/>
  <c r="AG29" i="19"/>
  <c r="AJ29" i="19"/>
  <c r="AG30" i="19"/>
  <c r="AJ30" i="19"/>
  <c r="AG31" i="19"/>
  <c r="AJ31" i="19"/>
  <c r="AG32" i="19"/>
  <c r="AJ32" i="19"/>
  <c r="AG33" i="19"/>
  <c r="AJ33" i="19"/>
  <c r="AG34" i="19"/>
  <c r="AJ34" i="19"/>
  <c r="AG35" i="19"/>
  <c r="AJ35" i="19"/>
  <c r="AG36" i="19"/>
  <c r="AJ36" i="19"/>
  <c r="AG54" i="19"/>
  <c r="AJ54" i="19"/>
  <c r="AB8" i="19"/>
  <c r="AB9" i="19"/>
  <c r="AJ20" i="19"/>
  <c r="AJ22" i="19"/>
  <c r="AL24" i="19"/>
  <c r="AJ26" i="19"/>
  <c r="AG49" i="19"/>
  <c r="AJ49" i="19"/>
  <c r="AB19" i="19"/>
  <c r="AF19" i="19"/>
  <c r="AB20" i="19"/>
  <c r="AF20" i="19"/>
  <c r="AB21" i="19"/>
  <c r="AF21" i="19"/>
  <c r="AB22" i="19"/>
  <c r="AF22" i="19"/>
  <c r="AB23" i="19"/>
  <c r="AF23" i="19"/>
  <c r="AB24" i="19"/>
  <c r="AF24" i="19"/>
  <c r="AB25" i="19"/>
  <c r="AF25" i="19"/>
  <c r="AB26" i="19"/>
  <c r="AF26" i="19"/>
  <c r="AB27" i="19"/>
  <c r="AF27" i="19"/>
  <c r="AB28" i="19"/>
  <c r="AF28" i="19"/>
  <c r="AB29" i="19"/>
  <c r="AF29" i="19"/>
  <c r="AB30" i="19"/>
  <c r="AF30" i="19"/>
  <c r="AB31" i="19"/>
  <c r="AF31" i="19"/>
  <c r="AB32" i="19"/>
  <c r="AF32" i="19"/>
  <c r="AB33" i="19"/>
  <c r="AF33" i="19"/>
  <c r="AB34" i="19"/>
  <c r="AF34" i="19"/>
  <c r="AB35" i="19"/>
  <c r="AF35" i="19"/>
  <c r="AB36" i="19"/>
  <c r="AD39" i="19"/>
  <c r="Z39" i="19"/>
  <c r="AC39" i="19"/>
  <c r="AF39" i="19"/>
  <c r="AB39" i="19"/>
  <c r="AA39" i="19"/>
  <c r="AG40" i="19"/>
  <c r="AJ40" i="19"/>
  <c r="AG42" i="19"/>
  <c r="AJ42" i="19"/>
  <c r="AG44" i="19"/>
  <c r="AJ44" i="19"/>
  <c r="AG45" i="19"/>
  <c r="AJ45" i="19"/>
  <c r="AG46" i="19"/>
  <c r="AJ46" i="19"/>
  <c r="AG47" i="19"/>
  <c r="AJ47" i="19"/>
  <c r="AG48" i="19"/>
  <c r="AJ48" i="19"/>
  <c r="AG53" i="19"/>
  <c r="AJ53" i="19"/>
  <c r="AC38" i="19"/>
  <c r="AF38" i="19"/>
  <c r="AB38" i="19"/>
  <c r="Z38" i="19"/>
  <c r="AG39" i="19"/>
  <c r="AJ39" i="19"/>
  <c r="AG50" i="19"/>
  <c r="AJ50" i="19"/>
  <c r="AG52" i="19"/>
  <c r="AJ52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AE36" i="19"/>
  <c r="AG38" i="19"/>
  <c r="AJ38" i="19"/>
  <c r="AA38" i="19"/>
  <c r="AG41" i="19"/>
  <c r="AJ41" i="19"/>
  <c r="AG43" i="19"/>
  <c r="AJ43" i="19"/>
  <c r="AG51" i="19"/>
  <c r="AJ51" i="19"/>
  <c r="AB40" i="19"/>
  <c r="AF40" i="19"/>
  <c r="AB41" i="19"/>
  <c r="AF41" i="19"/>
  <c r="AB42" i="19"/>
  <c r="AF42" i="19"/>
  <c r="AB43" i="19"/>
  <c r="AF43" i="19"/>
  <c r="AF48" i="19"/>
  <c r="AB49" i="19"/>
  <c r="AF49" i="19"/>
  <c r="AB50" i="19"/>
  <c r="AF50" i="19"/>
  <c r="AB51" i="19"/>
  <c r="AF51" i="19"/>
  <c r="AB52" i="19"/>
  <c r="AF52" i="19"/>
  <c r="AB53" i="19"/>
  <c r="AF53" i="19"/>
  <c r="AB54" i="19"/>
  <c r="AF54" i="19"/>
  <c r="AC40" i="19"/>
  <c r="AC41" i="19"/>
  <c r="AC42" i="19"/>
  <c r="AC43" i="19"/>
  <c r="AC44" i="19"/>
  <c r="AC45" i="19"/>
  <c r="AC46" i="19"/>
  <c r="AC47" i="19"/>
  <c r="AC48" i="19"/>
  <c r="AC49" i="19"/>
  <c r="AC50" i="19"/>
  <c r="AC51" i="19"/>
  <c r="AC52" i="19"/>
  <c r="AC53" i="19"/>
  <c r="AC54" i="19"/>
  <c r="Z40" i="19"/>
  <c r="Z41" i="19"/>
  <c r="Z42" i="19"/>
  <c r="Z43" i="19"/>
  <c r="Z44" i="19"/>
  <c r="Z45" i="19"/>
  <c r="Z46" i="19"/>
  <c r="Z47" i="19"/>
  <c r="Z48" i="19"/>
  <c r="Z49" i="19"/>
  <c r="Z50" i="19"/>
  <c r="Z51" i="19"/>
  <c r="Z52" i="19"/>
  <c r="Z53" i="19"/>
  <c r="Z54" i="19"/>
  <c r="AC11" i="18"/>
  <c r="AF11" i="18"/>
  <c r="AB11" i="18"/>
  <c r="AE11" i="18"/>
  <c r="AA11" i="18"/>
  <c r="AC16" i="18"/>
  <c r="AF16" i="18"/>
  <c r="AB16" i="18"/>
  <c r="AE16" i="18"/>
  <c r="AA16" i="18"/>
  <c r="AC10" i="18"/>
  <c r="AF10" i="18"/>
  <c r="AB10" i="18"/>
  <c r="AE10" i="18"/>
  <c r="AA10" i="18"/>
  <c r="Z10" i="18"/>
  <c r="AD11" i="18"/>
  <c r="AC13" i="18"/>
  <c r="AF13" i="18"/>
  <c r="AB13" i="18"/>
  <c r="AE13" i="18"/>
  <c r="AA13" i="18"/>
  <c r="Z13" i="18"/>
  <c r="AD16" i="18"/>
  <c r="AC17" i="18"/>
  <c r="AF17" i="18"/>
  <c r="AB17" i="18"/>
  <c r="AE17" i="18"/>
  <c r="AA17" i="18"/>
  <c r="Z17" i="18"/>
  <c r="AD20" i="18"/>
  <c r="AJ22" i="18"/>
  <c r="AG22" i="18"/>
  <c r="AJ40" i="18"/>
  <c r="AG40" i="18"/>
  <c r="AC9" i="18"/>
  <c r="AF9" i="18"/>
  <c r="AB9" i="18"/>
  <c r="AE9" i="18"/>
  <c r="AA9" i="18"/>
  <c r="Z9" i="18"/>
  <c r="AC14" i="18"/>
  <c r="AF14" i="18"/>
  <c r="AB14" i="18"/>
  <c r="AE14" i="18"/>
  <c r="AA14" i="18"/>
  <c r="Z14" i="18"/>
  <c r="AC18" i="18"/>
  <c r="AF18" i="18"/>
  <c r="AB18" i="18"/>
  <c r="AE18" i="18"/>
  <c r="AA18" i="18"/>
  <c r="Z18" i="18"/>
  <c r="Z11" i="18"/>
  <c r="Z16" i="18"/>
  <c r="AC20" i="18"/>
  <c r="AF20" i="18"/>
  <c r="AB20" i="18"/>
  <c r="AE20" i="18"/>
  <c r="AA20" i="18"/>
  <c r="AC8" i="18"/>
  <c r="AF8" i="18"/>
  <c r="AB8" i="18"/>
  <c r="AE8" i="18"/>
  <c r="AA8" i="18"/>
  <c r="Z8" i="18"/>
  <c r="AD9" i="18"/>
  <c r="AD14" i="18"/>
  <c r="AC15" i="18"/>
  <c r="AF15" i="18"/>
  <c r="AB15" i="18"/>
  <c r="AE15" i="18"/>
  <c r="AA15" i="18"/>
  <c r="Z15" i="18"/>
  <c r="AD18" i="18"/>
  <c r="AC19" i="18"/>
  <c r="AF19" i="18"/>
  <c r="AB19" i="18"/>
  <c r="AE19" i="18"/>
  <c r="AA19" i="18"/>
  <c r="Z19" i="18"/>
  <c r="AF46" i="18"/>
  <c r="AB46" i="18"/>
  <c r="AD46" i="18"/>
  <c r="AC46" i="18"/>
  <c r="AA46" i="18"/>
  <c r="AG21" i="18"/>
  <c r="AF42" i="18"/>
  <c r="AB42" i="18"/>
  <c r="AD42" i="18"/>
  <c r="AC42" i="18"/>
  <c r="AA42" i="18"/>
  <c r="Z42" i="18"/>
  <c r="AE46" i="18"/>
  <c r="Z46" i="18"/>
  <c r="AJ8" i="18"/>
  <c r="AL8" i="18" s="1"/>
  <c r="P8" i="18" s="1"/>
  <c r="AJ9" i="18"/>
  <c r="AL9" i="18" s="1"/>
  <c r="AJ10" i="18"/>
  <c r="AL10" i="18" s="1"/>
  <c r="P10" i="18" s="1"/>
  <c r="AJ11" i="18"/>
  <c r="AL11" i="18" s="1"/>
  <c r="AJ13" i="18"/>
  <c r="AL13" i="18" s="1"/>
  <c r="AJ14" i="18"/>
  <c r="AL14" i="18" s="1"/>
  <c r="AJ15" i="18"/>
  <c r="AJ16" i="18"/>
  <c r="AJ17" i="18"/>
  <c r="AJ18" i="18"/>
  <c r="AJ19" i="18"/>
  <c r="AJ20" i="18"/>
  <c r="AE42" i="18"/>
  <c r="AJ47" i="18"/>
  <c r="AJ53" i="18"/>
  <c r="AG53" i="18"/>
  <c r="AJ23" i="18"/>
  <c r="AG23" i="18"/>
  <c r="AJ24" i="18"/>
  <c r="AG24" i="18"/>
  <c r="AJ25" i="18"/>
  <c r="AG25" i="18"/>
  <c r="AJ26" i="18"/>
  <c r="AG26" i="18"/>
  <c r="AJ27" i="18"/>
  <c r="AG27" i="18"/>
  <c r="AJ28" i="18"/>
  <c r="AG28" i="18"/>
  <c r="AJ29" i="18"/>
  <c r="AG29" i="18"/>
  <c r="AJ30" i="18"/>
  <c r="AG30" i="18"/>
  <c r="AJ31" i="18"/>
  <c r="AG31" i="18"/>
  <c r="AJ43" i="18"/>
  <c r="AL43" i="18" s="1"/>
  <c r="AF50" i="18"/>
  <c r="AB50" i="18"/>
  <c r="AD50" i="18"/>
  <c r="AC50" i="18"/>
  <c r="AA50" i="18"/>
  <c r="Z5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8" i="18"/>
  <c r="Z39" i="18"/>
  <c r="AJ42" i="18"/>
  <c r="AG42" i="18"/>
  <c r="AF45" i="18"/>
  <c r="AB45" i="18"/>
  <c r="Z45" i="18"/>
  <c r="AE45" i="18"/>
  <c r="AJ46" i="18"/>
  <c r="AG46" i="18"/>
  <c r="AF49" i="18"/>
  <c r="AB49" i="18"/>
  <c r="Z49" i="18"/>
  <c r="AE49" i="18"/>
  <c r="AJ50" i="18"/>
  <c r="AG50" i="18"/>
  <c r="AJ52" i="18"/>
  <c r="AL52" i="18" s="1"/>
  <c r="AF41" i="18"/>
  <c r="AB41" i="18"/>
  <c r="Z41" i="18"/>
  <c r="AE41" i="18"/>
  <c r="AF44" i="18"/>
  <c r="AB44" i="18"/>
  <c r="Z44" i="18"/>
  <c r="AE44" i="18"/>
  <c r="AJ45" i="18"/>
  <c r="AG45" i="18"/>
  <c r="AF48" i="18"/>
  <c r="AB48" i="18"/>
  <c r="Z48" i="18"/>
  <c r="AE48" i="18"/>
  <c r="AJ49" i="18"/>
  <c r="AG49" i="18"/>
  <c r="AJ51" i="18"/>
  <c r="AF40" i="18"/>
  <c r="AB40" i="18"/>
  <c r="Z40" i="18"/>
  <c r="AE40" i="18"/>
  <c r="AJ41" i="18"/>
  <c r="AA41" i="18"/>
  <c r="AG41" i="18"/>
  <c r="AF43" i="18"/>
  <c r="AB43" i="18"/>
  <c r="Z43" i="18"/>
  <c r="AE43" i="18"/>
  <c r="AJ44" i="18"/>
  <c r="AA44" i="18"/>
  <c r="AG44" i="18"/>
  <c r="AF47" i="18"/>
  <c r="AB47" i="18"/>
  <c r="Z47" i="18"/>
  <c r="AE47" i="18"/>
  <c r="AJ48" i="18"/>
  <c r="AA48" i="18"/>
  <c r="AG48" i="18"/>
  <c r="AG54" i="18"/>
  <c r="AJ54" i="18"/>
  <c r="AB51" i="18"/>
  <c r="AF51" i="18"/>
  <c r="AB52" i="18"/>
  <c r="AF52" i="18"/>
  <c r="AB53" i="18"/>
  <c r="AF53" i="18"/>
  <c r="AB54" i="18"/>
  <c r="AF54" i="18"/>
  <c r="Z51" i="18"/>
  <c r="Z52" i="18"/>
  <c r="Z53" i="18"/>
  <c r="Z54" i="18"/>
  <c r="AF30" i="16"/>
  <c r="AF29" i="15"/>
  <c r="AL8" i="17"/>
  <c r="O8" i="17" s="1"/>
  <c r="AL9" i="17"/>
  <c r="O9" i="17" s="1"/>
  <c r="AL14" i="17"/>
  <c r="Z8" i="17"/>
  <c r="AE10" i="17"/>
  <c r="Z14" i="17"/>
  <c r="AG47" i="17"/>
  <c r="AJ47" i="17"/>
  <c r="AG52" i="17"/>
  <c r="AJ52" i="17"/>
  <c r="AA8" i="17"/>
  <c r="AF8" i="17"/>
  <c r="AA9" i="17"/>
  <c r="AF9" i="17"/>
  <c r="AA10" i="17"/>
  <c r="AF10" i="17"/>
  <c r="AA11" i="17"/>
  <c r="AF11" i="17"/>
  <c r="AA13" i="17"/>
  <c r="AF13" i="17"/>
  <c r="AA14" i="17"/>
  <c r="AF14" i="17"/>
  <c r="AD15" i="17"/>
  <c r="AD16" i="17"/>
  <c r="AD17" i="17"/>
  <c r="AJ30" i="17"/>
  <c r="AE8" i="17"/>
  <c r="Z9" i="17"/>
  <c r="Z11" i="17"/>
  <c r="AE11" i="17"/>
  <c r="Z13" i="17"/>
  <c r="AE13" i="17"/>
  <c r="AG49" i="17"/>
  <c r="AJ49" i="17"/>
  <c r="AG54" i="17"/>
  <c r="AJ54" i="17"/>
  <c r="AB8" i="17"/>
  <c r="AB9" i="17"/>
  <c r="AB10" i="17"/>
  <c r="AB11" i="17"/>
  <c r="AB13" i="17"/>
  <c r="AB14" i="17"/>
  <c r="AE9" i="17"/>
  <c r="Z10" i="17"/>
  <c r="AE14" i="17"/>
  <c r="AD8" i="17"/>
  <c r="AD9" i="17"/>
  <c r="AD10" i="17"/>
  <c r="AD11" i="17"/>
  <c r="AD13" i="17"/>
  <c r="AD14" i="17"/>
  <c r="AE15" i="17"/>
  <c r="AA15" i="17"/>
  <c r="AC15" i="17"/>
  <c r="Z15" i="17"/>
  <c r="AE16" i="17"/>
  <c r="AA16" i="17"/>
  <c r="AC16" i="17"/>
  <c r="Z16" i="17"/>
  <c r="AE17" i="17"/>
  <c r="AA17" i="17"/>
  <c r="AC17" i="17"/>
  <c r="Z17" i="17"/>
  <c r="AC18" i="17"/>
  <c r="AC19" i="17"/>
  <c r="AC20" i="17"/>
  <c r="AC21" i="17"/>
  <c r="AC22" i="17"/>
  <c r="AC23" i="17"/>
  <c r="AC24" i="17"/>
  <c r="AC25" i="17"/>
  <c r="AC26" i="17"/>
  <c r="AC27" i="17"/>
  <c r="AC28" i="17"/>
  <c r="AD29" i="17"/>
  <c r="AJ29" i="17"/>
  <c r="AL34" i="17"/>
  <c r="AF40" i="17"/>
  <c r="AB40" i="17"/>
  <c r="AD40" i="17"/>
  <c r="AC40" i="17"/>
  <c r="AA40" i="17"/>
  <c r="Z40" i="17"/>
  <c r="AF43" i="17"/>
  <c r="AB43" i="17"/>
  <c r="AD43" i="17"/>
  <c r="AC43" i="17"/>
  <c r="AA43" i="17"/>
  <c r="Z43" i="17"/>
  <c r="Z18" i="17"/>
  <c r="AD18" i="17"/>
  <c r="Z19" i="17"/>
  <c r="AD19" i="17"/>
  <c r="Z20" i="17"/>
  <c r="AD20" i="17"/>
  <c r="Z21" i="17"/>
  <c r="AD21" i="17"/>
  <c r="Z22" i="17"/>
  <c r="AD22" i="17"/>
  <c r="Z23" i="17"/>
  <c r="AD23" i="17"/>
  <c r="Z24" i="17"/>
  <c r="AD24" i="17"/>
  <c r="Z25" i="17"/>
  <c r="AD25" i="17"/>
  <c r="Z26" i="17"/>
  <c r="AD26" i="17"/>
  <c r="Z27" i="17"/>
  <c r="AD27" i="17"/>
  <c r="Z28" i="17"/>
  <c r="AD28" i="17"/>
  <c r="Z29" i="17"/>
  <c r="AE29" i="17"/>
  <c r="AJ32" i="17"/>
  <c r="AG48" i="17"/>
  <c r="AJ48" i="17"/>
  <c r="AG50" i="17"/>
  <c r="AJ50" i="17"/>
  <c r="AG51" i="17"/>
  <c r="AJ51" i="17"/>
  <c r="AG53" i="17"/>
  <c r="AJ53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F29" i="17"/>
  <c r="AJ31" i="17"/>
  <c r="AL35" i="17"/>
  <c r="AL38" i="17"/>
  <c r="AG41" i="17"/>
  <c r="AG44" i="17"/>
  <c r="AC30" i="17"/>
  <c r="AC31" i="17"/>
  <c r="AC32" i="17"/>
  <c r="AG40" i="17"/>
  <c r="AC41" i="17"/>
  <c r="AF42" i="17"/>
  <c r="AB42" i="17"/>
  <c r="Z42" i="17"/>
  <c r="AE42" i="17"/>
  <c r="AG43" i="17"/>
  <c r="AC44" i="17"/>
  <c r="AG46" i="17"/>
  <c r="AJ46" i="17"/>
  <c r="Z30" i="17"/>
  <c r="Z31" i="17"/>
  <c r="Z32" i="17"/>
  <c r="Z33" i="17"/>
  <c r="Z34" i="17"/>
  <c r="Z35" i="17"/>
  <c r="Z36" i="17"/>
  <c r="Z38" i="17"/>
  <c r="Z39" i="17"/>
  <c r="AA42" i="17"/>
  <c r="AG42" i="17"/>
  <c r="AF45" i="17"/>
  <c r="AB45" i="17"/>
  <c r="Z45" i="17"/>
  <c r="AE45" i="17"/>
  <c r="AF41" i="17"/>
  <c r="AB41" i="17"/>
  <c r="Z41" i="17"/>
  <c r="AE41" i="17"/>
  <c r="AF44" i="17"/>
  <c r="AB44" i="17"/>
  <c r="Z44" i="17"/>
  <c r="AE44" i="17"/>
  <c r="AG45" i="17"/>
  <c r="AL45" i="17" s="1"/>
  <c r="AB46" i="17"/>
  <c r="AF46" i="17"/>
  <c r="AB47" i="17"/>
  <c r="AF47" i="17"/>
  <c r="AB48" i="17"/>
  <c r="AF48" i="17"/>
  <c r="AB49" i="17"/>
  <c r="AF49" i="17"/>
  <c r="AB50" i="17"/>
  <c r="AF50" i="17"/>
  <c r="AB51" i="17"/>
  <c r="AF51" i="17"/>
  <c r="AB52" i="17"/>
  <c r="AF52" i="17"/>
  <c r="AB53" i="17"/>
  <c r="AF53" i="17"/>
  <c r="AB54" i="17"/>
  <c r="AF54" i="17"/>
  <c r="AC46" i="17"/>
  <c r="Z46" i="17"/>
  <c r="Z47" i="17"/>
  <c r="Z48" i="17"/>
  <c r="Z49" i="17"/>
  <c r="Z50" i="17"/>
  <c r="Z51" i="17"/>
  <c r="Z52" i="17"/>
  <c r="Z53" i="17"/>
  <c r="Z54" i="17"/>
  <c r="AC8" i="16"/>
  <c r="AF8" i="16" s="1"/>
  <c r="AA9" i="16"/>
  <c r="AA10" i="16"/>
  <c r="AF10" i="16" s="1"/>
  <c r="AA12" i="16"/>
  <c r="AA14" i="16"/>
  <c r="AA16" i="16"/>
  <c r="AD6" i="16"/>
  <c r="AF6" i="16" s="1"/>
  <c r="AA8" i="15"/>
  <c r="AC9" i="15"/>
  <c r="AA10" i="15"/>
  <c r="AC11" i="15"/>
  <c r="AC15" i="15"/>
  <c r="AC17" i="15"/>
  <c r="AA19" i="15"/>
  <c r="AA22" i="15"/>
  <c r="AA25" i="15"/>
  <c r="AF25" i="15" s="1"/>
  <c r="AD13" i="15"/>
  <c r="AC19" i="15"/>
  <c r="AA21" i="15"/>
  <c r="AC24" i="15"/>
  <c r="AA27" i="15"/>
  <c r="AF27" i="15" s="1"/>
  <c r="AC31" i="15"/>
  <c r="AA16" i="15"/>
  <c r="AA18" i="15"/>
  <c r="AC8" i="15"/>
  <c r="AA9" i="15"/>
  <c r="AC12" i="15"/>
  <c r="AA13" i="15"/>
  <c r="AC14" i="15"/>
  <c r="AA15" i="15"/>
  <c r="AC16" i="15"/>
  <c r="AA17" i="15"/>
  <c r="AC18" i="15"/>
  <c r="AC26" i="15"/>
  <c r="AF26" i="15" s="1"/>
  <c r="AA28" i="15"/>
  <c r="AA12" i="15"/>
  <c r="AA14" i="15"/>
  <c r="AC10" i="15"/>
  <c r="AA11" i="15"/>
  <c r="AA23" i="15"/>
  <c r="AA30" i="15"/>
  <c r="V33" i="4"/>
  <c r="R33" i="4" s="1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31" i="4"/>
  <c r="R31" i="4" s="1"/>
  <c r="U31" i="4"/>
  <c r="K17" i="54" l="1"/>
  <c r="AL42" i="17"/>
  <c r="AL17" i="22"/>
  <c r="AL34" i="22"/>
  <c r="AL33" i="22"/>
  <c r="AL26" i="22"/>
  <c r="O49" i="24"/>
  <c r="H29" i="67" s="1"/>
  <c r="H33" i="67" s="1"/>
  <c r="Q49" i="24"/>
  <c r="J29" i="67" s="1"/>
  <c r="AL25" i="22"/>
  <c r="L49" i="24"/>
  <c r="E29" i="67" s="1"/>
  <c r="AL28" i="17"/>
  <c r="F17" i="54"/>
  <c r="E33" i="67"/>
  <c r="E11" i="88"/>
  <c r="I42" i="77"/>
  <c r="J11" i="88"/>
  <c r="H11" i="84"/>
  <c r="G17" i="54"/>
  <c r="H37" i="112"/>
  <c r="H42" i="112" s="1"/>
  <c r="H37" i="114"/>
  <c r="H42" i="114" s="1"/>
  <c r="H38" i="113"/>
  <c r="H43" i="113" s="1"/>
  <c r="I37" i="112"/>
  <c r="I42" i="112" s="1"/>
  <c r="I38" i="113"/>
  <c r="I43" i="113" s="1"/>
  <c r="I37" i="114"/>
  <c r="I42" i="114" s="1"/>
  <c r="K37" i="112"/>
  <c r="K42" i="112" s="1"/>
  <c r="K37" i="114"/>
  <c r="K42" i="114" s="1"/>
  <c r="K38" i="113"/>
  <c r="K43" i="113" s="1"/>
  <c r="G37" i="112"/>
  <c r="G42" i="112" s="1"/>
  <c r="G37" i="114"/>
  <c r="G42" i="114" s="1"/>
  <c r="G38" i="113"/>
  <c r="G43" i="113" s="1"/>
  <c r="F37" i="112"/>
  <c r="F42" i="112" s="1"/>
  <c r="F37" i="114"/>
  <c r="F42" i="114" s="1"/>
  <c r="F38" i="113"/>
  <c r="F43" i="113" s="1"/>
  <c r="J37" i="112"/>
  <c r="J42" i="112" s="1"/>
  <c r="J37" i="114"/>
  <c r="J42" i="114" s="1"/>
  <c r="J38" i="113"/>
  <c r="J43" i="113" s="1"/>
  <c r="E37" i="112"/>
  <c r="E42" i="112" s="1"/>
  <c r="E38" i="113"/>
  <c r="E43" i="113" s="1"/>
  <c r="E37" i="114"/>
  <c r="E42" i="114" s="1"/>
  <c r="R49" i="24"/>
  <c r="K29" i="67" s="1"/>
  <c r="K33" i="67" s="1"/>
  <c r="P49" i="24"/>
  <c r="I29" i="67" s="1"/>
  <c r="I33" i="67" s="1"/>
  <c r="I19" i="67"/>
  <c r="I6" i="108"/>
  <c r="F37" i="108"/>
  <c r="F42" i="108" s="1"/>
  <c r="F36" i="109"/>
  <c r="F41" i="109" s="1"/>
  <c r="F37" i="111"/>
  <c r="F42" i="111" s="1"/>
  <c r="H36" i="109"/>
  <c r="H41" i="109" s="1"/>
  <c r="H37" i="108"/>
  <c r="H42" i="108" s="1"/>
  <c r="H37" i="111"/>
  <c r="H42" i="111" s="1"/>
  <c r="E19" i="67"/>
  <c r="E23" i="67" s="1"/>
  <c r="E6" i="108"/>
  <c r="K19" i="67"/>
  <c r="K6" i="108"/>
  <c r="H19" i="67"/>
  <c r="H6" i="108"/>
  <c r="I37" i="108"/>
  <c r="I42" i="108" s="1"/>
  <c r="I37" i="111"/>
  <c r="I42" i="111" s="1"/>
  <c r="I36" i="109"/>
  <c r="I41" i="109" s="1"/>
  <c r="J15" i="84"/>
  <c r="J21" i="84" s="1"/>
  <c r="J6" i="109"/>
  <c r="J10" i="109" s="1"/>
  <c r="F19" i="67"/>
  <c r="F6" i="108"/>
  <c r="K37" i="111"/>
  <c r="K42" i="111" s="1"/>
  <c r="K37" i="108"/>
  <c r="K42" i="108" s="1"/>
  <c r="K36" i="109"/>
  <c r="K41" i="109" s="1"/>
  <c r="G37" i="111"/>
  <c r="G42" i="111" s="1"/>
  <c r="G37" i="108"/>
  <c r="G42" i="108" s="1"/>
  <c r="G36" i="109"/>
  <c r="G41" i="109" s="1"/>
  <c r="G19" i="67"/>
  <c r="G6" i="108"/>
  <c r="J19" i="67"/>
  <c r="J6" i="108"/>
  <c r="J37" i="108"/>
  <c r="J42" i="108" s="1"/>
  <c r="J37" i="111"/>
  <c r="J42" i="111" s="1"/>
  <c r="J36" i="109"/>
  <c r="J41" i="109" s="1"/>
  <c r="E36" i="109"/>
  <c r="E41" i="109" s="1"/>
  <c r="E37" i="108"/>
  <c r="E42" i="108" s="1"/>
  <c r="E37" i="111"/>
  <c r="E42" i="111" s="1"/>
  <c r="G33" i="77"/>
  <c r="J33" i="67"/>
  <c r="H33" i="77"/>
  <c r="F11" i="88"/>
  <c r="G11" i="88"/>
  <c r="J17" i="54"/>
  <c r="N53" i="24"/>
  <c r="G25" i="84" s="1"/>
  <c r="G31" i="84" s="1"/>
  <c r="R53" i="24"/>
  <c r="K25" i="84" s="1"/>
  <c r="K31" i="84" s="1"/>
  <c r="Q53" i="24"/>
  <c r="J25" i="84" s="1"/>
  <c r="J31" i="84" s="1"/>
  <c r="E17" i="54"/>
  <c r="F38" i="85"/>
  <c r="F43" i="85" s="1"/>
  <c r="F37" i="105"/>
  <c r="F42" i="105" s="1"/>
  <c r="H38" i="85"/>
  <c r="H43" i="85" s="1"/>
  <c r="H37" i="105"/>
  <c r="H42" i="105" s="1"/>
  <c r="I38" i="85"/>
  <c r="I43" i="85" s="1"/>
  <c r="I37" i="105"/>
  <c r="I42" i="105" s="1"/>
  <c r="K38" i="85"/>
  <c r="K43" i="85" s="1"/>
  <c r="K37" i="105"/>
  <c r="K42" i="105" s="1"/>
  <c r="G38" i="85"/>
  <c r="G43" i="85" s="1"/>
  <c r="G37" i="105"/>
  <c r="G42" i="105" s="1"/>
  <c r="J38" i="85"/>
  <c r="J43" i="85" s="1"/>
  <c r="J37" i="105"/>
  <c r="J42" i="105" s="1"/>
  <c r="E38" i="85"/>
  <c r="E43" i="85" s="1"/>
  <c r="E37" i="105"/>
  <c r="E42" i="105" s="1"/>
  <c r="H17" i="54"/>
  <c r="J11" i="84"/>
  <c r="G33" i="67"/>
  <c r="E43" i="88"/>
  <c r="AF14" i="16"/>
  <c r="AL15" i="17"/>
  <c r="AL25" i="17"/>
  <c r="H32" i="97"/>
  <c r="H22" i="98"/>
  <c r="H34" i="98"/>
  <c r="H27" i="97"/>
  <c r="H46" i="98"/>
  <c r="E11" i="98"/>
  <c r="E54" i="96"/>
  <c r="E42" i="97"/>
  <c r="E54" i="92"/>
  <c r="E63" i="97"/>
  <c r="E54" i="97"/>
  <c r="E19" i="92"/>
  <c r="E42" i="92"/>
  <c r="E30" i="92"/>
  <c r="E17" i="92"/>
  <c r="H36" i="97"/>
  <c r="H57" i="97"/>
  <c r="H48" i="97"/>
  <c r="H48" i="96"/>
  <c r="H48" i="92"/>
  <c r="H7" i="92"/>
  <c r="H36" i="92"/>
  <c r="H5" i="98"/>
  <c r="H24" i="92"/>
  <c r="H5" i="92"/>
  <c r="H18" i="98"/>
  <c r="H42" i="98"/>
  <c r="H30" i="97"/>
  <c r="H30" i="98"/>
  <c r="H25" i="97"/>
  <c r="G8" i="96"/>
  <c r="G8" i="97"/>
  <c r="G17" i="96"/>
  <c r="G6" i="97"/>
  <c r="G27" i="96"/>
  <c r="G15" i="97"/>
  <c r="G37" i="96"/>
  <c r="G40" i="98"/>
  <c r="G16" i="98"/>
  <c r="G17" i="97"/>
  <c r="G39" i="96"/>
  <c r="G25" i="96"/>
  <c r="G6" i="96"/>
  <c r="G28" i="98"/>
  <c r="G15" i="96"/>
  <c r="F8" i="97"/>
  <c r="F40" i="98"/>
  <c r="F27" i="96"/>
  <c r="F37" i="96"/>
  <c r="F17" i="97"/>
  <c r="F6" i="97"/>
  <c r="F17" i="96"/>
  <c r="F6" i="96"/>
  <c r="F15" i="97"/>
  <c r="F39" i="96"/>
  <c r="F16" i="98"/>
  <c r="F8" i="96"/>
  <c r="F15" i="96"/>
  <c r="F25" i="96"/>
  <c r="F28" i="98"/>
  <c r="H6" i="97"/>
  <c r="H16" i="98"/>
  <c r="H40" i="98"/>
  <c r="H25" i="96"/>
  <c r="H27" i="96"/>
  <c r="H39" i="96"/>
  <c r="H15" i="96"/>
  <c r="H15" i="97"/>
  <c r="H28" i="98"/>
  <c r="H37" i="96"/>
  <c r="H8" i="97"/>
  <c r="H8" i="96"/>
  <c r="H6" i="96"/>
  <c r="H17" i="97"/>
  <c r="H17" i="96"/>
  <c r="F48" i="97"/>
  <c r="F48" i="96"/>
  <c r="F7" i="92"/>
  <c r="F24" i="92"/>
  <c r="F5" i="98"/>
  <c r="F57" i="97"/>
  <c r="F36" i="97"/>
  <c r="F36" i="92"/>
  <c r="F5" i="92"/>
  <c r="F48" i="92"/>
  <c r="H9" i="98"/>
  <c r="H61" i="97"/>
  <c r="H40" i="97"/>
  <c r="H52" i="92"/>
  <c r="H40" i="92"/>
  <c r="H52" i="96"/>
  <c r="H13" i="92"/>
  <c r="H15" i="92"/>
  <c r="H28" i="92"/>
  <c r="H52" i="97"/>
  <c r="F25" i="97"/>
  <c r="F42" i="98"/>
  <c r="F30" i="98"/>
  <c r="F18" i="98"/>
  <c r="F30" i="97"/>
  <c r="E32" i="97"/>
  <c r="E22" i="98"/>
  <c r="E34" i="98"/>
  <c r="E46" i="98"/>
  <c r="E27" i="97"/>
  <c r="E25" i="96"/>
  <c r="E15" i="96"/>
  <c r="E6" i="96"/>
  <c r="E40" i="98"/>
  <c r="E8" i="96"/>
  <c r="E37" i="96"/>
  <c r="E17" i="97"/>
  <c r="E6" i="97"/>
  <c r="E16" i="98"/>
  <c r="E27" i="96"/>
  <c r="E15" i="97"/>
  <c r="E39" i="96"/>
  <c r="E17" i="96"/>
  <c r="E28" i="98"/>
  <c r="E8" i="97"/>
  <c r="G5" i="98"/>
  <c r="G48" i="92"/>
  <c r="G48" i="97"/>
  <c r="G57" i="97"/>
  <c r="G48" i="96"/>
  <c r="G36" i="92"/>
  <c r="G36" i="97"/>
  <c r="G5" i="92"/>
  <c r="G24" i="92"/>
  <c r="G7" i="92"/>
  <c r="G30" i="98"/>
  <c r="G18" i="98"/>
  <c r="G30" i="97"/>
  <c r="G25" i="97"/>
  <c r="G42" i="98"/>
  <c r="E18" i="98"/>
  <c r="E25" i="97"/>
  <c r="E30" i="98"/>
  <c r="E42" i="98"/>
  <c r="E30" i="97"/>
  <c r="E48" i="96"/>
  <c r="E36" i="97"/>
  <c r="E57" i="97"/>
  <c r="E48" i="97"/>
  <c r="E36" i="92"/>
  <c r="E48" i="92"/>
  <c r="E24" i="92"/>
  <c r="E7" i="92"/>
  <c r="E5" i="98"/>
  <c r="E5" i="92"/>
  <c r="E52" i="97"/>
  <c r="E40" i="97"/>
  <c r="E61" i="97"/>
  <c r="E28" i="92"/>
  <c r="E15" i="92"/>
  <c r="E13" i="92"/>
  <c r="E52" i="92"/>
  <c r="E52" i="96"/>
  <c r="E9" i="98"/>
  <c r="E40" i="92"/>
  <c r="H30" i="92"/>
  <c r="H54" i="92"/>
  <c r="H54" i="97"/>
  <c r="H54" i="96"/>
  <c r="H17" i="92"/>
  <c r="H42" i="97"/>
  <c r="H19" i="92"/>
  <c r="H63" i="97"/>
  <c r="H11" i="98"/>
  <c r="H42" i="92"/>
  <c r="F33" i="77"/>
  <c r="F33" i="67"/>
  <c r="F20" i="42"/>
  <c r="F25" i="42" s="1"/>
  <c r="P53" i="24"/>
  <c r="I25" i="84" s="1"/>
  <c r="I31" i="84" s="1"/>
  <c r="O53" i="24"/>
  <c r="H25" i="84" s="1"/>
  <c r="H31" i="84" s="1"/>
  <c r="M45" i="24"/>
  <c r="F29" i="62" s="1"/>
  <c r="F33" i="62" s="1"/>
  <c r="Q45" i="24"/>
  <c r="J29" i="62" s="1"/>
  <c r="J33" i="62" s="1"/>
  <c r="R54" i="24"/>
  <c r="K26" i="89" s="1"/>
  <c r="N45" i="24"/>
  <c r="G29" i="62" s="1"/>
  <c r="G33" i="62" s="1"/>
  <c r="E11" i="84"/>
  <c r="E33" i="62"/>
  <c r="G46" i="98"/>
  <c r="G22" i="98"/>
  <c r="G27" i="97"/>
  <c r="G34" i="98"/>
  <c r="G32" i="97"/>
  <c r="G54" i="92"/>
  <c r="G30" i="92"/>
  <c r="G54" i="96"/>
  <c r="G42" i="92"/>
  <c r="G63" i="97"/>
  <c r="G11" i="98"/>
  <c r="G19" i="92"/>
  <c r="G54" i="97"/>
  <c r="G17" i="92"/>
  <c r="G42" i="97"/>
  <c r="G61" i="97"/>
  <c r="G52" i="92"/>
  <c r="G52" i="97"/>
  <c r="G9" i="98"/>
  <c r="G13" i="92"/>
  <c r="G15" i="92"/>
  <c r="G52" i="96"/>
  <c r="G28" i="92"/>
  <c r="G40" i="97"/>
  <c r="G40" i="92"/>
  <c r="G21" i="96"/>
  <c r="G10" i="96"/>
  <c r="G12" i="96"/>
  <c r="G29" i="96"/>
  <c r="G20" i="98"/>
  <c r="G21" i="97"/>
  <c r="G31" i="96"/>
  <c r="G32" i="98"/>
  <c r="G19" i="96"/>
  <c r="G10" i="97"/>
  <c r="G44" i="98"/>
  <c r="G41" i="96"/>
  <c r="G43" i="96"/>
  <c r="G12" i="97"/>
  <c r="G19" i="97"/>
  <c r="F42" i="97"/>
  <c r="F30" i="92"/>
  <c r="F63" i="97"/>
  <c r="F54" i="97"/>
  <c r="F17" i="92"/>
  <c r="F11" i="98"/>
  <c r="F54" i="92"/>
  <c r="F54" i="96"/>
  <c r="F42" i="92"/>
  <c r="F19" i="92"/>
  <c r="F20" i="98"/>
  <c r="F41" i="96"/>
  <c r="F10" i="96"/>
  <c r="F19" i="96"/>
  <c r="F12" i="96"/>
  <c r="F31" i="96"/>
  <c r="F21" i="97"/>
  <c r="F12" i="97"/>
  <c r="F43" i="96"/>
  <c r="F32" i="98"/>
  <c r="F21" i="96"/>
  <c r="F29" i="96"/>
  <c r="F44" i="98"/>
  <c r="F10" i="97"/>
  <c r="F19" i="97"/>
  <c r="F34" i="98"/>
  <c r="F22" i="98"/>
  <c r="F46" i="98"/>
  <c r="F27" i="97"/>
  <c r="F32" i="97"/>
  <c r="J33" i="77"/>
  <c r="K11" i="84"/>
  <c r="E42" i="57"/>
  <c r="I25" i="42"/>
  <c r="F11" i="84"/>
  <c r="E7" i="98"/>
  <c r="E50" i="97"/>
  <c r="E59" i="97"/>
  <c r="E38" i="97"/>
  <c r="E50" i="92"/>
  <c r="E50" i="96"/>
  <c r="H7" i="98"/>
  <c r="H59" i="97"/>
  <c r="H50" i="96"/>
  <c r="H50" i="92"/>
  <c r="H50" i="97"/>
  <c r="H38" i="97"/>
  <c r="F7" i="98"/>
  <c r="F38" i="97"/>
  <c r="F50" i="97"/>
  <c r="F59" i="97"/>
  <c r="F50" i="96"/>
  <c r="F50" i="92"/>
  <c r="F38" i="92"/>
  <c r="F26" i="92"/>
  <c r="F9" i="92"/>
  <c r="F11" i="92"/>
  <c r="E38" i="92"/>
  <c r="E9" i="92"/>
  <c r="E11" i="92"/>
  <c r="E26" i="92"/>
  <c r="H38" i="92"/>
  <c r="H26" i="92"/>
  <c r="H11" i="92"/>
  <c r="H9" i="92"/>
  <c r="AL53" i="18"/>
  <c r="E19" i="70"/>
  <c r="E23" i="70" s="1"/>
  <c r="E9" i="65"/>
  <c r="E13" i="65" s="1"/>
  <c r="E5" i="78"/>
  <c r="E12" i="78" s="1"/>
  <c r="E19" i="59"/>
  <c r="E23" i="59" s="1"/>
  <c r="E19" i="56"/>
  <c r="E23" i="56" s="1"/>
  <c r="E22" i="75"/>
  <c r="E29" i="75" s="1"/>
  <c r="E10" i="75"/>
  <c r="E17" i="75" s="1"/>
  <c r="AL17" i="19"/>
  <c r="AF24" i="16"/>
  <c r="AL34" i="18"/>
  <c r="R45" i="24"/>
  <c r="K29" i="62" s="1"/>
  <c r="K33" i="62" s="1"/>
  <c r="E33" i="75"/>
  <c r="E34" i="75"/>
  <c r="P45" i="24"/>
  <c r="I29" i="62" s="1"/>
  <c r="I33" i="62" s="1"/>
  <c r="Q41" i="24"/>
  <c r="J28" i="88" s="1"/>
  <c r="J33" i="88" s="1"/>
  <c r="M41" i="24"/>
  <c r="F28" i="88" s="1"/>
  <c r="F33" i="88" s="1"/>
  <c r="O41" i="24"/>
  <c r="H28" i="88" s="1"/>
  <c r="H33" i="88" s="1"/>
  <c r="L41" i="24"/>
  <c r="E28" i="88" s="1"/>
  <c r="E33" i="88" s="1"/>
  <c r="I22" i="75"/>
  <c r="I29" i="75" s="1"/>
  <c r="I5" i="78"/>
  <c r="I19" i="59"/>
  <c r="I19" i="56"/>
  <c r="I19" i="70"/>
  <c r="I9" i="65"/>
  <c r="I13" i="65" s="1"/>
  <c r="I33" i="75"/>
  <c r="I34" i="75"/>
  <c r="I30" i="74"/>
  <c r="I29" i="68"/>
  <c r="H29" i="51"/>
  <c r="H29" i="49"/>
  <c r="H9" i="44"/>
  <c r="I10" i="75"/>
  <c r="I17" i="75" s="1"/>
  <c r="I45" i="75"/>
  <c r="I46" i="75"/>
  <c r="K22" i="75"/>
  <c r="K29" i="75" s="1"/>
  <c r="K33" i="75"/>
  <c r="K34" i="75"/>
  <c r="K5" i="78"/>
  <c r="K19" i="59"/>
  <c r="K19" i="56"/>
  <c r="K10" i="75"/>
  <c r="K17" i="75" s="1"/>
  <c r="K19" i="70"/>
  <c r="K9" i="65"/>
  <c r="K13" i="65" s="1"/>
  <c r="J38" i="70"/>
  <c r="J29" i="65"/>
  <c r="J33" i="65" s="1"/>
  <c r="J5" i="78"/>
  <c r="J19" i="56"/>
  <c r="J19" i="59"/>
  <c r="J33" i="75"/>
  <c r="J34" i="75"/>
  <c r="J22" i="75"/>
  <c r="J29" i="75" s="1"/>
  <c r="J19" i="70"/>
  <c r="J9" i="65"/>
  <c r="J13" i="65" s="1"/>
  <c r="J10" i="75"/>
  <c r="J17" i="75" s="1"/>
  <c r="H22" i="75"/>
  <c r="H29" i="75" s="1"/>
  <c r="H19" i="70"/>
  <c r="H9" i="65"/>
  <c r="H13" i="65" s="1"/>
  <c r="H5" i="78"/>
  <c r="H19" i="59"/>
  <c r="H19" i="56"/>
  <c r="H34" i="75"/>
  <c r="H33" i="75"/>
  <c r="G22" i="75"/>
  <c r="G29" i="75" s="1"/>
  <c r="G10" i="75"/>
  <c r="G17" i="75" s="1"/>
  <c r="G34" i="75"/>
  <c r="G33" i="75"/>
  <c r="G19" i="70"/>
  <c r="G9" i="65"/>
  <c r="G13" i="65" s="1"/>
  <c r="G5" i="78"/>
  <c r="G19" i="59"/>
  <c r="G19" i="56"/>
  <c r="F33" i="75"/>
  <c r="F34" i="75"/>
  <c r="F10" i="75"/>
  <c r="F17" i="75" s="1"/>
  <c r="F5" i="78"/>
  <c r="F19" i="56"/>
  <c r="F19" i="59"/>
  <c r="F19" i="70"/>
  <c r="F9" i="65"/>
  <c r="F13" i="65" s="1"/>
  <c r="F22" i="75"/>
  <c r="F29" i="75" s="1"/>
  <c r="AL43" i="17"/>
  <c r="AL13" i="22"/>
  <c r="AL20" i="22"/>
  <c r="AF26" i="16"/>
  <c r="AF15" i="16"/>
  <c r="AL39" i="17"/>
  <c r="AL22" i="17"/>
  <c r="AL27" i="17"/>
  <c r="AL16" i="17"/>
  <c r="AF12" i="16"/>
  <c r="AL19" i="17"/>
  <c r="AL51" i="22"/>
  <c r="R41" i="24"/>
  <c r="K28" i="88" s="1"/>
  <c r="K33" i="88" s="1"/>
  <c r="AL15" i="19"/>
  <c r="O10" i="19"/>
  <c r="AF29" i="16"/>
  <c r="AF18" i="16"/>
  <c r="AF11" i="16"/>
  <c r="AF19" i="16"/>
  <c r="AF21" i="16"/>
  <c r="AF20" i="16"/>
  <c r="AF23" i="16"/>
  <c r="AL33" i="18"/>
  <c r="N8" i="19"/>
  <c r="L54" i="24"/>
  <c r="E26" i="89" s="1"/>
  <c r="Q8" i="19"/>
  <c r="Q55" i="24"/>
  <c r="J38" i="67" s="1"/>
  <c r="Q54" i="24"/>
  <c r="J26" i="89" s="1"/>
  <c r="N54" i="24"/>
  <c r="G26" i="89" s="1"/>
  <c r="AL51" i="18"/>
  <c r="AL21" i="19"/>
  <c r="O45" i="24"/>
  <c r="H29" i="62" s="1"/>
  <c r="H33" i="62" s="1"/>
  <c r="P54" i="24"/>
  <c r="I26" i="89" s="1"/>
  <c r="AL32" i="18"/>
  <c r="N9" i="19"/>
  <c r="AL49" i="22"/>
  <c r="AL42" i="22"/>
  <c r="AL28" i="22"/>
  <c r="AL50" i="22"/>
  <c r="AL22" i="22"/>
  <c r="AL41" i="22"/>
  <c r="AL18" i="22"/>
  <c r="AL27" i="19"/>
  <c r="AL16" i="19"/>
  <c r="AL28" i="19"/>
  <c r="AL38" i="22"/>
  <c r="AL21" i="22"/>
  <c r="AL12" i="22"/>
  <c r="AL45" i="22"/>
  <c r="AL47" i="22"/>
  <c r="AL30" i="22"/>
  <c r="AL23" i="22"/>
  <c r="AL46" i="22"/>
  <c r="AL15" i="22"/>
  <c r="AL39" i="22"/>
  <c r="AL43" i="22"/>
  <c r="AL10" i="22"/>
  <c r="AL9" i="22"/>
  <c r="AL29" i="22"/>
  <c r="AL31" i="22"/>
  <c r="AL24" i="22"/>
  <c r="AL35" i="22"/>
  <c r="AL52" i="22"/>
  <c r="AL32" i="22"/>
  <c r="AL37" i="22"/>
  <c r="AL14" i="22"/>
  <c r="AL19" i="22"/>
  <c r="AL11" i="22"/>
  <c r="AL16" i="22"/>
  <c r="P11" i="19"/>
  <c r="AL23" i="19"/>
  <c r="M8" i="19"/>
  <c r="AL18" i="19"/>
  <c r="AL47" i="18"/>
  <c r="AL30" i="18"/>
  <c r="AL28" i="18"/>
  <c r="AL26" i="18"/>
  <c r="AL24" i="18"/>
  <c r="AL20" i="18"/>
  <c r="AL36" i="18"/>
  <c r="AL19" i="18"/>
  <c r="AL48" i="18"/>
  <c r="AL31" i="18"/>
  <c r="AL29" i="18"/>
  <c r="AL27" i="18"/>
  <c r="AL25" i="18"/>
  <c r="AL18" i="18"/>
  <c r="AL39" i="18"/>
  <c r="AL21" i="18"/>
  <c r="AL22" i="18"/>
  <c r="AL17" i="18"/>
  <c r="AL40" i="18"/>
  <c r="AL38" i="18"/>
  <c r="AL41" i="18"/>
  <c r="AL16" i="18"/>
  <c r="L9" i="18"/>
  <c r="R9" i="18"/>
  <c r="AL44" i="18"/>
  <c r="AL46" i="18"/>
  <c r="AL15" i="18"/>
  <c r="M8" i="18"/>
  <c r="O8" i="18"/>
  <c r="AL40" i="17"/>
  <c r="AL21" i="17"/>
  <c r="AL20" i="17"/>
  <c r="AL26" i="17"/>
  <c r="P9" i="17"/>
  <c r="Q9" i="17"/>
  <c r="AL31" i="17"/>
  <c r="M9" i="17"/>
  <c r="AL18" i="17"/>
  <c r="AL24" i="17"/>
  <c r="AL13" i="17"/>
  <c r="AL41" i="17"/>
  <c r="AL23" i="17"/>
  <c r="AL44" i="17"/>
  <c r="AL29" i="17"/>
  <c r="AL30" i="17"/>
  <c r="AL32" i="17"/>
  <c r="AF16" i="16"/>
  <c r="AF28" i="16"/>
  <c r="AF17" i="16"/>
  <c r="AF22" i="16"/>
  <c r="AF27" i="16"/>
  <c r="AF25" i="16"/>
  <c r="AF31" i="16"/>
  <c r="AF13" i="16"/>
  <c r="AF9" i="16"/>
  <c r="AF20" i="15"/>
  <c r="AF28" i="15"/>
  <c r="AF15" i="15"/>
  <c r="AF6" i="15"/>
  <c r="AF30" i="15"/>
  <c r="AF21" i="15"/>
  <c r="AF22" i="15"/>
  <c r="AF31" i="15"/>
  <c r="AF23" i="15"/>
  <c r="AF24" i="15"/>
  <c r="L44" i="4"/>
  <c r="P44" i="4"/>
  <c r="M44" i="4"/>
  <c r="Q44" i="4"/>
  <c r="N44" i="4"/>
  <c r="R44" i="4"/>
  <c r="O44" i="4"/>
  <c r="L40" i="4"/>
  <c r="P40" i="4"/>
  <c r="M40" i="4"/>
  <c r="Q40" i="4"/>
  <c r="N40" i="4"/>
  <c r="R40" i="4"/>
  <c r="O40" i="4"/>
  <c r="O46" i="4"/>
  <c r="L46" i="4"/>
  <c r="P46" i="4"/>
  <c r="M46" i="4"/>
  <c r="Q46" i="4"/>
  <c r="N46" i="4"/>
  <c r="R46" i="4"/>
  <c r="O43" i="4"/>
  <c r="L43" i="4"/>
  <c r="P43" i="4"/>
  <c r="M43" i="4"/>
  <c r="Q43" i="4"/>
  <c r="N43" i="4"/>
  <c r="R43" i="4"/>
  <c r="O39" i="4"/>
  <c r="L39" i="4"/>
  <c r="P39" i="4"/>
  <c r="M39" i="4"/>
  <c r="Q39" i="4"/>
  <c r="N39" i="4"/>
  <c r="R39" i="4"/>
  <c r="O36" i="4"/>
  <c r="L36" i="4"/>
  <c r="P36" i="4"/>
  <c r="M36" i="4"/>
  <c r="Q36" i="4"/>
  <c r="N36" i="4"/>
  <c r="R36" i="4"/>
  <c r="N31" i="4"/>
  <c r="M48" i="4"/>
  <c r="Q48" i="4"/>
  <c r="N48" i="4"/>
  <c r="R48" i="4"/>
  <c r="O48" i="4"/>
  <c r="L48" i="4"/>
  <c r="P48" i="4"/>
  <c r="M41" i="4"/>
  <c r="Q41" i="4"/>
  <c r="N41" i="4"/>
  <c r="R41" i="4"/>
  <c r="O41" i="4"/>
  <c r="L41" i="4"/>
  <c r="P41" i="4"/>
  <c r="M34" i="4"/>
  <c r="Q34" i="4"/>
  <c r="N34" i="4"/>
  <c r="R34" i="4"/>
  <c r="O34" i="4"/>
  <c r="L34" i="4"/>
  <c r="P34" i="4"/>
  <c r="L47" i="4"/>
  <c r="P47" i="4"/>
  <c r="M47" i="4"/>
  <c r="Q47" i="4"/>
  <c r="N47" i="4"/>
  <c r="R47" i="4"/>
  <c r="O47" i="4"/>
  <c r="N49" i="4"/>
  <c r="R49" i="4"/>
  <c r="O49" i="4"/>
  <c r="L49" i="4"/>
  <c r="P49" i="4"/>
  <c r="M49" i="4"/>
  <c r="Q49" i="4"/>
  <c r="N42" i="4"/>
  <c r="R42" i="4"/>
  <c r="O42" i="4"/>
  <c r="L42" i="4"/>
  <c r="P42" i="4"/>
  <c r="M42" i="4"/>
  <c r="Q42" i="4"/>
  <c r="N38" i="4"/>
  <c r="R38" i="4"/>
  <c r="O38" i="4"/>
  <c r="L38" i="4"/>
  <c r="P38" i="4"/>
  <c r="M38" i="4"/>
  <c r="Q38" i="4"/>
  <c r="N35" i="4"/>
  <c r="R35" i="4"/>
  <c r="O35" i="4"/>
  <c r="L35" i="4"/>
  <c r="P35" i="4"/>
  <c r="M35" i="4"/>
  <c r="Q35" i="4"/>
  <c r="M45" i="4"/>
  <c r="Q45" i="4"/>
  <c r="N45" i="4"/>
  <c r="R45" i="4"/>
  <c r="O45" i="4"/>
  <c r="L45" i="4"/>
  <c r="P45" i="4"/>
  <c r="M37" i="4"/>
  <c r="Q37" i="4"/>
  <c r="N37" i="4"/>
  <c r="R37" i="4"/>
  <c r="O37" i="4"/>
  <c r="L37" i="4"/>
  <c r="P37" i="4"/>
  <c r="AL51" i="19"/>
  <c r="AL41" i="19"/>
  <c r="AL44" i="19"/>
  <c r="M9" i="19"/>
  <c r="L9" i="19"/>
  <c r="L11" i="19"/>
  <c r="AL43" i="19"/>
  <c r="AL50" i="19"/>
  <c r="AL53" i="19"/>
  <c r="AL45" i="19"/>
  <c r="AL54" i="19"/>
  <c r="AL29" i="19"/>
  <c r="AL19" i="19"/>
  <c r="P8" i="19"/>
  <c r="O11" i="19"/>
  <c r="O59" i="24"/>
  <c r="M59" i="24"/>
  <c r="Q59" i="24"/>
  <c r="R59" i="24"/>
  <c r="N59" i="24"/>
  <c r="L59" i="24"/>
  <c r="M58" i="24"/>
  <c r="F30" i="80" s="1"/>
  <c r="R58" i="24"/>
  <c r="K30" i="80" s="1"/>
  <c r="L58" i="24"/>
  <c r="E30" i="80" s="1"/>
  <c r="Q58" i="24"/>
  <c r="J30" i="80" s="1"/>
  <c r="O57" i="24"/>
  <c r="H36" i="57" s="1"/>
  <c r="H42" i="57" s="1"/>
  <c r="M57" i="24"/>
  <c r="F36" i="57" s="1"/>
  <c r="F42" i="57" s="1"/>
  <c r="Q57" i="24"/>
  <c r="J36" i="57" s="1"/>
  <c r="J42" i="57" s="1"/>
  <c r="R57" i="24"/>
  <c r="K36" i="57" s="1"/>
  <c r="K42" i="57" s="1"/>
  <c r="N57" i="24"/>
  <c r="G36" i="57" s="1"/>
  <c r="G42" i="57" s="1"/>
  <c r="P57" i="24"/>
  <c r="I36" i="57" s="1"/>
  <c r="I42" i="57" s="1"/>
  <c r="M54" i="24"/>
  <c r="F26" i="89" s="1"/>
  <c r="R51" i="24"/>
  <c r="M51" i="24"/>
  <c r="P51" i="24"/>
  <c r="L51" i="24"/>
  <c r="N51" i="24"/>
  <c r="M47" i="24"/>
  <c r="F38" i="88" s="1"/>
  <c r="F43" i="88" s="1"/>
  <c r="L55" i="24"/>
  <c r="E38" i="67" s="1"/>
  <c r="Q50" i="24"/>
  <c r="J38" i="62" s="1"/>
  <c r="R55" i="24"/>
  <c r="K38" i="67" s="1"/>
  <c r="N55" i="24"/>
  <c r="G38" i="67" s="1"/>
  <c r="P55" i="24"/>
  <c r="I38" i="67" s="1"/>
  <c r="O55" i="24"/>
  <c r="H38" i="67" s="1"/>
  <c r="O51" i="24"/>
  <c r="P58" i="24"/>
  <c r="I30" i="80" s="1"/>
  <c r="N58" i="24"/>
  <c r="G30" i="80" s="1"/>
  <c r="M50" i="24"/>
  <c r="F38" i="62" s="1"/>
  <c r="P50" i="24"/>
  <c r="I38" i="62" s="1"/>
  <c r="L50" i="24"/>
  <c r="E38" i="62" s="1"/>
  <c r="R50" i="24"/>
  <c r="K38" i="62" s="1"/>
  <c r="O46" i="24"/>
  <c r="H38" i="77" s="1"/>
  <c r="H42" i="77" s="1"/>
  <c r="M26" i="24"/>
  <c r="N50" i="24"/>
  <c r="G38" i="62" s="1"/>
  <c r="P26" i="24"/>
  <c r="N26" i="24"/>
  <c r="P47" i="24"/>
  <c r="I38" i="88" s="1"/>
  <c r="I43" i="88" s="1"/>
  <c r="N47" i="24"/>
  <c r="G38" i="88" s="1"/>
  <c r="G43" i="88" s="1"/>
  <c r="Q47" i="24"/>
  <c r="J38" i="88" s="1"/>
  <c r="J43" i="88" s="1"/>
  <c r="O47" i="24"/>
  <c r="H38" i="88" s="1"/>
  <c r="H43" i="88" s="1"/>
  <c r="R47" i="24"/>
  <c r="K38" i="88" s="1"/>
  <c r="K43" i="88" s="1"/>
  <c r="N41" i="24"/>
  <c r="G28" i="88" s="1"/>
  <c r="G33" i="88" s="1"/>
  <c r="N52" i="24"/>
  <c r="R52" i="24"/>
  <c r="R46" i="24"/>
  <c r="K38" i="77" s="1"/>
  <c r="K42" i="77" s="1"/>
  <c r="Q46" i="24"/>
  <c r="J38" i="77" s="1"/>
  <c r="J42" i="77" s="1"/>
  <c r="N46" i="24"/>
  <c r="G38" i="77" s="1"/>
  <c r="G42" i="77" s="1"/>
  <c r="N43" i="24"/>
  <c r="L43" i="24"/>
  <c r="M43" i="24"/>
  <c r="M48" i="24"/>
  <c r="F26" i="57" s="1"/>
  <c r="F32" i="57" s="1"/>
  <c r="L46" i="24"/>
  <c r="E38" i="77" s="1"/>
  <c r="E42" i="77" s="1"/>
  <c r="M46" i="24"/>
  <c r="F38" i="77" s="1"/>
  <c r="F42" i="77" s="1"/>
  <c r="N56" i="24"/>
  <c r="G34" i="84" s="1"/>
  <c r="G40" i="84" s="1"/>
  <c r="L26" i="24"/>
  <c r="M52" i="24"/>
  <c r="R26" i="24"/>
  <c r="M56" i="24"/>
  <c r="F34" i="84" s="1"/>
  <c r="F40" i="84" s="1"/>
  <c r="O26" i="24"/>
  <c r="O43" i="24"/>
  <c r="R48" i="24"/>
  <c r="K26" i="57" s="1"/>
  <c r="K32" i="57" s="1"/>
  <c r="P48" i="24"/>
  <c r="I26" i="57" s="1"/>
  <c r="I32" i="57" s="1"/>
  <c r="O48" i="24"/>
  <c r="H26" i="57" s="1"/>
  <c r="H32" i="57" s="1"/>
  <c r="O52" i="24"/>
  <c r="P52" i="24"/>
  <c r="L48" i="24"/>
  <c r="E26" i="57" s="1"/>
  <c r="E32" i="57" s="1"/>
  <c r="R56" i="24"/>
  <c r="K34" i="84" s="1"/>
  <c r="K40" i="84" s="1"/>
  <c r="L52" i="24"/>
  <c r="Q43" i="24"/>
  <c r="R43" i="24"/>
  <c r="O56" i="24"/>
  <c r="H34" i="84" s="1"/>
  <c r="H40" i="84" s="1"/>
  <c r="P56" i="24"/>
  <c r="I34" i="84" s="1"/>
  <c r="I40" i="84" s="1"/>
  <c r="L56" i="24"/>
  <c r="E34" i="84" s="1"/>
  <c r="E40" i="84" s="1"/>
  <c r="N48" i="24"/>
  <c r="G26" i="57" s="1"/>
  <c r="G32" i="57" s="1"/>
  <c r="AL8" i="22"/>
  <c r="AL39" i="19"/>
  <c r="AL47" i="19"/>
  <c r="AL42" i="19"/>
  <c r="AL34" i="19"/>
  <c r="AL31" i="19"/>
  <c r="Q9" i="19"/>
  <c r="AL22" i="19"/>
  <c r="P9" i="19"/>
  <c r="Q11" i="19"/>
  <c r="M11" i="19"/>
  <c r="R11" i="19"/>
  <c r="N11" i="19"/>
  <c r="AL38" i="19"/>
  <c r="AL48" i="19"/>
  <c r="AL35" i="19"/>
  <c r="AL32" i="19"/>
  <c r="Q10" i="19"/>
  <c r="M10" i="19"/>
  <c r="N10" i="19"/>
  <c r="R10" i="19"/>
  <c r="P10" i="19"/>
  <c r="AL26" i="19"/>
  <c r="AL20" i="19"/>
  <c r="O9" i="19"/>
  <c r="O8" i="19"/>
  <c r="AL52" i="19"/>
  <c r="AL46" i="19"/>
  <c r="AL40" i="19"/>
  <c r="AL49" i="19"/>
  <c r="AL36" i="19"/>
  <c r="AL33" i="19"/>
  <c r="AL30" i="19"/>
  <c r="L10" i="19"/>
  <c r="L8" i="19"/>
  <c r="M10" i="18"/>
  <c r="O10" i="18"/>
  <c r="Q11" i="18"/>
  <c r="AL54" i="18"/>
  <c r="AL42" i="18"/>
  <c r="Q8" i="18"/>
  <c r="M9" i="18"/>
  <c r="O9" i="18"/>
  <c r="Q10" i="18"/>
  <c r="N11" i="18"/>
  <c r="AL23" i="18"/>
  <c r="P9" i="18"/>
  <c r="N8" i="18"/>
  <c r="Q9" i="18"/>
  <c r="P11" i="18"/>
  <c r="N10" i="18"/>
  <c r="R11" i="18"/>
  <c r="AL49" i="18"/>
  <c r="AL45" i="18"/>
  <c r="AL50" i="18"/>
  <c r="L8" i="18"/>
  <c r="R8" i="18"/>
  <c r="L11" i="18"/>
  <c r="N9" i="18"/>
  <c r="L10" i="18"/>
  <c r="R10" i="18"/>
  <c r="M11" i="18"/>
  <c r="O11" i="18"/>
  <c r="AF11" i="15"/>
  <c r="AF13" i="15"/>
  <c r="AF14" i="15"/>
  <c r="AF9" i="15"/>
  <c r="AF10" i="15"/>
  <c r="AL50" i="17"/>
  <c r="P10" i="17"/>
  <c r="N9" i="17"/>
  <c r="R9" i="17"/>
  <c r="AL48" i="17"/>
  <c r="P8" i="17"/>
  <c r="L10" i="17"/>
  <c r="R10" i="17"/>
  <c r="Q8" i="17"/>
  <c r="AL49" i="17"/>
  <c r="L8" i="17"/>
  <c r="AF12" i="15"/>
  <c r="N10" i="17"/>
  <c r="AL54" i="17"/>
  <c r="Q11" i="17"/>
  <c r="M11" i="17"/>
  <c r="R8" i="17"/>
  <c r="AF19" i="15"/>
  <c r="AF16" i="15"/>
  <c r="AL46" i="17"/>
  <c r="N8" i="17"/>
  <c r="M10" i="17"/>
  <c r="M8" i="17"/>
  <c r="Q10" i="17"/>
  <c r="AL51" i="17"/>
  <c r="L11" i="17"/>
  <c r="AL53" i="17"/>
  <c r="N11" i="17"/>
  <c r="L9" i="17"/>
  <c r="AL52" i="17"/>
  <c r="AL47" i="17"/>
  <c r="P11" i="17"/>
  <c r="R11" i="17"/>
  <c r="AF17" i="15"/>
  <c r="AF18" i="15"/>
  <c r="AF8" i="15"/>
  <c r="M33" i="4"/>
  <c r="L33" i="4"/>
  <c r="P33" i="4"/>
  <c r="Q33" i="4"/>
  <c r="O33" i="4"/>
  <c r="N33" i="4"/>
  <c r="Q31" i="4"/>
  <c r="M31" i="4"/>
  <c r="L31" i="4"/>
  <c r="P31" i="4"/>
  <c r="O31" i="4"/>
  <c r="K15" i="84" l="1"/>
  <c r="K21" i="84" s="1"/>
  <c r="K6" i="109"/>
  <c r="K10" i="109" s="1"/>
  <c r="F15" i="84"/>
  <c r="F21" i="84" s="1"/>
  <c r="F6" i="109"/>
  <c r="F10" i="109" s="1"/>
  <c r="G15" i="84"/>
  <c r="G21" i="84" s="1"/>
  <c r="G6" i="109"/>
  <c r="G10" i="109" s="1"/>
  <c r="H15" i="84"/>
  <c r="H21" i="84" s="1"/>
  <c r="H6" i="109"/>
  <c r="H10" i="109" s="1"/>
  <c r="E15" i="84"/>
  <c r="E21" i="84" s="1"/>
  <c r="E6" i="109"/>
  <c r="E10" i="109" s="1"/>
  <c r="I15" i="84"/>
  <c r="I21" i="84" s="1"/>
  <c r="I6" i="109"/>
  <c r="I10" i="109" s="1"/>
  <c r="K41" i="75"/>
  <c r="I53" i="75"/>
  <c r="E41" i="75"/>
  <c r="G41" i="75"/>
  <c r="E45" i="75"/>
  <c r="E46" i="75"/>
  <c r="E30" i="74"/>
  <c r="E29" i="68"/>
  <c r="D29" i="51"/>
  <c r="D29" i="49"/>
  <c r="D9" i="44"/>
  <c r="E38" i="70"/>
  <c r="E29" i="65"/>
  <c r="E33" i="65" s="1"/>
  <c r="H41" i="75"/>
  <c r="I38" i="70"/>
  <c r="I29" i="65"/>
  <c r="I33" i="65" s="1"/>
  <c r="I41" i="75"/>
  <c r="K30" i="74"/>
  <c r="K29" i="68"/>
  <c r="J29" i="51"/>
  <c r="J29" i="49"/>
  <c r="J9" i="44"/>
  <c r="K46" i="75"/>
  <c r="K45" i="75"/>
  <c r="K38" i="70"/>
  <c r="K29" i="65"/>
  <c r="K33" i="65" s="1"/>
  <c r="J30" i="74"/>
  <c r="J29" i="68"/>
  <c r="I29" i="51"/>
  <c r="I29" i="49"/>
  <c r="I9" i="44"/>
  <c r="J45" i="75"/>
  <c r="J46" i="75"/>
  <c r="J41" i="75"/>
  <c r="H30" i="74"/>
  <c r="H29" i="68"/>
  <c r="G29" i="51"/>
  <c r="G29" i="49"/>
  <c r="G9" i="44"/>
  <c r="H38" i="70"/>
  <c r="H29" i="65"/>
  <c r="H33" i="65" s="1"/>
  <c r="H45" i="75"/>
  <c r="H46" i="75"/>
  <c r="G38" i="70"/>
  <c r="G29" i="65"/>
  <c r="G33" i="65" s="1"/>
  <c r="G46" i="75"/>
  <c r="G45" i="75"/>
  <c r="G30" i="74"/>
  <c r="G29" i="68"/>
  <c r="F29" i="51"/>
  <c r="F29" i="49"/>
  <c r="F9" i="44"/>
  <c r="F38" i="70"/>
  <c r="F29" i="65"/>
  <c r="F33" i="65" s="1"/>
  <c r="F30" i="74"/>
  <c r="F29" i="68"/>
  <c r="E29" i="51"/>
  <c r="E29" i="49"/>
  <c r="E9" i="44"/>
  <c r="F45" i="75"/>
  <c r="F46" i="75"/>
  <c r="F41" i="75"/>
  <c r="AE8" i="4"/>
  <c r="V11" i="4"/>
  <c r="AA31" i="4"/>
  <c r="W31" i="4"/>
  <c r="AB31" i="4" s="1"/>
  <c r="X31" i="4"/>
  <c r="AD31" i="4" s="1"/>
  <c r="AE31" i="4"/>
  <c r="Z31" i="4"/>
  <c r="V30" i="4"/>
  <c r="W30" i="4"/>
  <c r="AB30" i="4" s="1"/>
  <c r="X30" i="4"/>
  <c r="AC30" i="4" s="1"/>
  <c r="AE30" i="4"/>
  <c r="U30" i="4"/>
  <c r="Z30" i="4" s="1"/>
  <c r="V29" i="4"/>
  <c r="W29" i="4"/>
  <c r="AB29" i="4" s="1"/>
  <c r="X29" i="4"/>
  <c r="AD29" i="4" s="1"/>
  <c r="AE29" i="4"/>
  <c r="U29" i="4"/>
  <c r="Z29" i="4" s="1"/>
  <c r="V28" i="4"/>
  <c r="W28" i="4"/>
  <c r="AB28" i="4" s="1"/>
  <c r="X28" i="4"/>
  <c r="AC28" i="4" s="1"/>
  <c r="AE28" i="4"/>
  <c r="U28" i="4"/>
  <c r="Z28" i="4" s="1"/>
  <c r="V27" i="4"/>
  <c r="W27" i="4"/>
  <c r="AB27" i="4" s="1"/>
  <c r="X27" i="4"/>
  <c r="AC27" i="4" s="1"/>
  <c r="AE27" i="4"/>
  <c r="U27" i="4"/>
  <c r="Z27" i="4" s="1"/>
  <c r="V26" i="4"/>
  <c r="W26" i="4"/>
  <c r="AB26" i="4" s="1"/>
  <c r="X26" i="4"/>
  <c r="AD26" i="4" s="1"/>
  <c r="AE26" i="4"/>
  <c r="U26" i="4"/>
  <c r="Z26" i="4" s="1"/>
  <c r="V25" i="4"/>
  <c r="W25" i="4"/>
  <c r="AB25" i="4" s="1"/>
  <c r="X25" i="4"/>
  <c r="AC25" i="4" s="1"/>
  <c r="AE25" i="4"/>
  <c r="U25" i="4"/>
  <c r="Z25" i="4" s="1"/>
  <c r="V24" i="4"/>
  <c r="W24" i="4"/>
  <c r="AB24" i="4" s="1"/>
  <c r="X24" i="4"/>
  <c r="AD24" i="4" s="1"/>
  <c r="AE24" i="4"/>
  <c r="U24" i="4"/>
  <c r="Z24" i="4" s="1"/>
  <c r="V23" i="4"/>
  <c r="W23" i="4"/>
  <c r="AB23" i="4" s="1"/>
  <c r="X23" i="4"/>
  <c r="AC23" i="4" s="1"/>
  <c r="AE23" i="4"/>
  <c r="U23" i="4"/>
  <c r="Z23" i="4" s="1"/>
  <c r="V22" i="4"/>
  <c r="W22" i="4"/>
  <c r="AB22" i="4" s="1"/>
  <c r="X22" i="4"/>
  <c r="AD22" i="4" s="1"/>
  <c r="AE22" i="4"/>
  <c r="U22" i="4"/>
  <c r="Z22" i="4" s="1"/>
  <c r="V21" i="4"/>
  <c r="W21" i="4"/>
  <c r="AB21" i="4" s="1"/>
  <c r="X21" i="4"/>
  <c r="AC21" i="4" s="1"/>
  <c r="AE21" i="4"/>
  <c r="U21" i="4"/>
  <c r="Z21" i="4" s="1"/>
  <c r="V20" i="4"/>
  <c r="W20" i="4"/>
  <c r="AB20" i="4" s="1"/>
  <c r="X20" i="4"/>
  <c r="AD20" i="4" s="1"/>
  <c r="AE20" i="4"/>
  <c r="U20" i="4"/>
  <c r="Z20" i="4" s="1"/>
  <c r="V19" i="4"/>
  <c r="W19" i="4"/>
  <c r="AB19" i="4" s="1"/>
  <c r="X19" i="4"/>
  <c r="AC19" i="4" s="1"/>
  <c r="AE19" i="4"/>
  <c r="U19" i="4"/>
  <c r="Z19" i="4" s="1"/>
  <c r="V18" i="4"/>
  <c r="W18" i="4"/>
  <c r="AB18" i="4" s="1"/>
  <c r="X18" i="4"/>
  <c r="AC18" i="4" s="1"/>
  <c r="AE18" i="4"/>
  <c r="U18" i="4"/>
  <c r="Z18" i="4" s="1"/>
  <c r="V17" i="4"/>
  <c r="W17" i="4"/>
  <c r="AB17" i="4" s="1"/>
  <c r="X17" i="4"/>
  <c r="AD17" i="4" s="1"/>
  <c r="AE17" i="4"/>
  <c r="U17" i="4"/>
  <c r="Z17" i="4" s="1"/>
  <c r="V16" i="4"/>
  <c r="W16" i="4"/>
  <c r="AB16" i="4" s="1"/>
  <c r="X16" i="4"/>
  <c r="AC16" i="4" s="1"/>
  <c r="AE16" i="4"/>
  <c r="U16" i="4"/>
  <c r="Z16" i="4" s="1"/>
  <c r="V15" i="4"/>
  <c r="W15" i="4"/>
  <c r="AB15" i="4" s="1"/>
  <c r="X15" i="4"/>
  <c r="AD15" i="4" s="1"/>
  <c r="AE15" i="4"/>
  <c r="U15" i="4"/>
  <c r="Z15" i="4" s="1"/>
  <c r="V14" i="4"/>
  <c r="W14" i="4"/>
  <c r="AB14" i="4" s="1"/>
  <c r="X14" i="4"/>
  <c r="AC14" i="4" s="1"/>
  <c r="AE14" i="4"/>
  <c r="U14" i="4"/>
  <c r="Z14" i="4" s="1"/>
  <c r="V13" i="4"/>
  <c r="W13" i="4"/>
  <c r="AB13" i="4" s="1"/>
  <c r="X13" i="4"/>
  <c r="AD13" i="4" s="1"/>
  <c r="AE13" i="4"/>
  <c r="U13" i="4"/>
  <c r="Z13" i="4" s="1"/>
  <c r="V12" i="4"/>
  <c r="W12" i="4"/>
  <c r="AB12" i="4" s="1"/>
  <c r="X12" i="4"/>
  <c r="AC12" i="4" s="1"/>
  <c r="AE12" i="4"/>
  <c r="U12" i="4"/>
  <c r="Z12" i="4" s="1"/>
  <c r="AA11" i="4"/>
  <c r="W11" i="4"/>
  <c r="AB11" i="4" s="1"/>
  <c r="X11" i="4"/>
  <c r="AD11" i="4" s="1"/>
  <c r="AE11" i="4"/>
  <c r="U11" i="4"/>
  <c r="Z11" i="4" s="1"/>
  <c r="V10" i="4"/>
  <c r="AA10" i="4" s="1"/>
  <c r="W10" i="4"/>
  <c r="AB10" i="4" s="1"/>
  <c r="X10" i="4"/>
  <c r="AD10" i="4" s="1"/>
  <c r="AE10" i="4"/>
  <c r="U10" i="4"/>
  <c r="Z10" i="4" s="1"/>
  <c r="V9" i="4"/>
  <c r="AA9" i="4" s="1"/>
  <c r="W9" i="4"/>
  <c r="AB9" i="4" s="1"/>
  <c r="X9" i="4"/>
  <c r="AC9" i="4" s="1"/>
  <c r="AE9" i="4"/>
  <c r="U9" i="4"/>
  <c r="Z9" i="4" s="1"/>
  <c r="V8" i="4"/>
  <c r="W8" i="4"/>
  <c r="AB8" i="4" s="1"/>
  <c r="X8" i="4"/>
  <c r="AC8" i="4" s="1"/>
  <c r="U8" i="4"/>
  <c r="Z8" i="4" s="1"/>
  <c r="V6" i="4"/>
  <c r="AA6" i="4" s="1"/>
  <c r="W6" i="4"/>
  <c r="AB6" i="4" s="1"/>
  <c r="X6" i="4"/>
  <c r="AD6" i="4" s="1"/>
  <c r="AE6" i="4"/>
  <c r="U6" i="4"/>
  <c r="F53" i="75" l="1"/>
  <c r="J53" i="75"/>
  <c r="K53" i="75"/>
  <c r="G53" i="75"/>
  <c r="E53" i="75"/>
  <c r="H53" i="75"/>
  <c r="AD19" i="4"/>
  <c r="AD21" i="4"/>
  <c r="AC6" i="4"/>
  <c r="AF6" i="4" s="1"/>
  <c r="AD9" i="4"/>
  <c r="AF9" i="4" s="1"/>
  <c r="AD27" i="4"/>
  <c r="AD30" i="4"/>
  <c r="AC11" i="4"/>
  <c r="AD14" i="4"/>
  <c r="AD23" i="4"/>
  <c r="AD28" i="4"/>
  <c r="AA27" i="4"/>
  <c r="P27" i="4"/>
  <c r="L27" i="4"/>
  <c r="M27" i="4"/>
  <c r="Q27" i="4"/>
  <c r="N27" i="4"/>
  <c r="R27" i="4"/>
  <c r="O27" i="4"/>
  <c r="AA29" i="4"/>
  <c r="M29" i="4"/>
  <c r="Q29" i="4"/>
  <c r="N29" i="4"/>
  <c r="R29" i="4"/>
  <c r="O29" i="4"/>
  <c r="P29" i="4"/>
  <c r="L29" i="4"/>
  <c r="AA25" i="4"/>
  <c r="Q25" i="4"/>
  <c r="N25" i="4"/>
  <c r="R25" i="4"/>
  <c r="O25" i="4"/>
  <c r="P25" i="4"/>
  <c r="L25" i="4"/>
  <c r="M25" i="4"/>
  <c r="AA21" i="4"/>
  <c r="Q21" i="4"/>
  <c r="N21" i="4"/>
  <c r="R21" i="4"/>
  <c r="O21" i="4"/>
  <c r="L21" i="4"/>
  <c r="P21" i="4"/>
  <c r="M21" i="4"/>
  <c r="AA24" i="4"/>
  <c r="R24" i="4"/>
  <c r="O24" i="4"/>
  <c r="P24" i="4"/>
  <c r="L24" i="4"/>
  <c r="N24" i="4"/>
  <c r="M24" i="4"/>
  <c r="Q24" i="4"/>
  <c r="AA28" i="4"/>
  <c r="Q28" i="4"/>
  <c r="N28" i="4"/>
  <c r="R28" i="4"/>
  <c r="O28" i="4"/>
  <c r="P28" i="4"/>
  <c r="L28" i="4"/>
  <c r="M28" i="4"/>
  <c r="AA19" i="4"/>
  <c r="L19" i="4"/>
  <c r="P19" i="4"/>
  <c r="M19" i="4"/>
  <c r="Q19" i="4"/>
  <c r="N19" i="4"/>
  <c r="R19" i="4"/>
  <c r="O19" i="4"/>
  <c r="AA22" i="4"/>
  <c r="M22" i="4"/>
  <c r="Q22" i="4"/>
  <c r="N22" i="4"/>
  <c r="R22" i="4"/>
  <c r="O22" i="4"/>
  <c r="P22" i="4"/>
  <c r="L22" i="4"/>
  <c r="AA20" i="4"/>
  <c r="R20" i="4"/>
  <c r="O20" i="4"/>
  <c r="L20" i="4"/>
  <c r="P20" i="4"/>
  <c r="M20" i="4"/>
  <c r="Q20" i="4"/>
  <c r="N20" i="4"/>
  <c r="AA23" i="4"/>
  <c r="P23" i="4"/>
  <c r="L23" i="4"/>
  <c r="M23" i="4"/>
  <c r="O23" i="4"/>
  <c r="Q23" i="4"/>
  <c r="N23" i="4"/>
  <c r="R23" i="4"/>
  <c r="AD25" i="4"/>
  <c r="AA26" i="4"/>
  <c r="M26" i="4"/>
  <c r="Q26" i="4"/>
  <c r="N26" i="4"/>
  <c r="R26" i="4"/>
  <c r="O26" i="4"/>
  <c r="P26" i="4"/>
  <c r="L26" i="4"/>
  <c r="AA30" i="4"/>
  <c r="P30" i="4"/>
  <c r="L30" i="4"/>
  <c r="M30" i="4"/>
  <c r="Q30" i="4"/>
  <c r="N30" i="4"/>
  <c r="R30" i="4"/>
  <c r="O30" i="4"/>
  <c r="AA14" i="4"/>
  <c r="AF14" i="4" s="1"/>
  <c r="N14" i="4"/>
  <c r="L14" i="4"/>
  <c r="R14" i="4"/>
  <c r="P14" i="4"/>
  <c r="O14" i="4"/>
  <c r="M14" i="4"/>
  <c r="Q14" i="4"/>
  <c r="AD16" i="4"/>
  <c r="AA17" i="4"/>
  <c r="R17" i="4"/>
  <c r="P17" i="4"/>
  <c r="O17" i="4"/>
  <c r="M17" i="4"/>
  <c r="Q17" i="4"/>
  <c r="N17" i="4"/>
  <c r="L17" i="4"/>
  <c r="R9" i="4"/>
  <c r="P9" i="4"/>
  <c r="O9" i="4"/>
  <c r="M9" i="4"/>
  <c r="Q9" i="4"/>
  <c r="N9" i="4"/>
  <c r="L9" i="4"/>
  <c r="AC10" i="4"/>
  <c r="AF10" i="4" s="1"/>
  <c r="AA12" i="4"/>
  <c r="R12" i="4"/>
  <c r="O12" i="4"/>
  <c r="M12" i="4"/>
  <c r="Q12" i="4"/>
  <c r="N12" i="4"/>
  <c r="L12" i="4"/>
  <c r="P12" i="4"/>
  <c r="AA15" i="4"/>
  <c r="O15" i="4"/>
  <c r="M15" i="4"/>
  <c r="Q15" i="4"/>
  <c r="N15" i="4"/>
  <c r="L15" i="4"/>
  <c r="R15" i="4"/>
  <c r="P15" i="4"/>
  <c r="Q11" i="4"/>
  <c r="N11" i="4"/>
  <c r="R11" i="4"/>
  <c r="P11" i="4"/>
  <c r="O11" i="4"/>
  <c r="M11" i="4"/>
  <c r="N10" i="4"/>
  <c r="L10" i="4"/>
  <c r="R10" i="4"/>
  <c r="P10" i="4"/>
  <c r="O10" i="4"/>
  <c r="M10" i="4"/>
  <c r="Q10" i="4"/>
  <c r="AD12" i="4"/>
  <c r="AA13" i="4"/>
  <c r="N13" i="4"/>
  <c r="L13" i="4"/>
  <c r="R13" i="4"/>
  <c r="P13" i="4"/>
  <c r="O13" i="4"/>
  <c r="M13" i="4"/>
  <c r="Q13" i="4"/>
  <c r="AA18" i="4"/>
  <c r="Q18" i="4"/>
  <c r="N18" i="4"/>
  <c r="L18" i="4"/>
  <c r="R18" i="4"/>
  <c r="P18" i="4"/>
  <c r="O18" i="4"/>
  <c r="M18" i="4"/>
  <c r="AA8" i="4"/>
  <c r="Q8" i="4"/>
  <c r="P8" i="4"/>
  <c r="N8" i="4"/>
  <c r="R8" i="4"/>
  <c r="O8" i="4"/>
  <c r="M8" i="4"/>
  <c r="AA16" i="4"/>
  <c r="AF16" i="4" s="1"/>
  <c r="P16" i="4"/>
  <c r="O16" i="4"/>
  <c r="M16" i="4"/>
  <c r="Q16" i="4"/>
  <c r="N16" i="4"/>
  <c r="L16" i="4"/>
  <c r="R16" i="4"/>
  <c r="AD18" i="4"/>
  <c r="AC13" i="4"/>
  <c r="AC15" i="4"/>
  <c r="AC17" i="4"/>
  <c r="AC20" i="4"/>
  <c r="AC22" i="4"/>
  <c r="AC24" i="4"/>
  <c r="AC26" i="4"/>
  <c r="AC29" i="4"/>
  <c r="AC31" i="4"/>
  <c r="AF31" i="4" s="1"/>
  <c r="AD8" i="4"/>
  <c r="AF11" i="4"/>
  <c r="AF26" i="4"/>
  <c r="E10" i="63"/>
  <c r="E13" i="63" s="1"/>
  <c r="H9" i="113"/>
  <c r="H12" i="113" s="1"/>
  <c r="D34" i="52"/>
  <c r="F10" i="119"/>
  <c r="J15" i="83"/>
  <c r="G6" i="111"/>
  <c r="G11" i="111" s="1"/>
  <c r="I29" i="70"/>
  <c r="I33" i="70" s="1"/>
  <c r="AF21" i="4" l="1"/>
  <c r="H38" i="59"/>
  <c r="J6" i="117"/>
  <c r="J10" i="117" s="1"/>
  <c r="J6" i="115"/>
  <c r="J10" i="115" s="1"/>
  <c r="J6" i="119"/>
  <c r="AF23" i="4"/>
  <c r="AF19" i="4"/>
  <c r="AF25" i="4"/>
  <c r="AF29" i="4"/>
  <c r="AF24" i="4"/>
  <c r="E18" i="80"/>
  <c r="E6" i="85"/>
  <c r="E11" i="85" s="1"/>
  <c r="E20" i="73"/>
  <c r="E25" i="73" s="1"/>
  <c r="E19" i="69"/>
  <c r="E23" i="69" s="1"/>
  <c r="E19" i="61"/>
  <c r="E23" i="61" s="1"/>
  <c r="D19" i="53"/>
  <c r="D23" i="53" s="1"/>
  <c r="D19" i="47"/>
  <c r="D23" i="47" s="1"/>
  <c r="E17" i="83"/>
  <c r="G10" i="119"/>
  <c r="E34" i="80"/>
  <c r="E36" i="80" s="1"/>
  <c r="F34" i="80"/>
  <c r="F36" i="80" s="1"/>
  <c r="E39" i="89"/>
  <c r="E40" i="67"/>
  <c r="E42" i="67" s="1"/>
  <c r="K34" i="80"/>
  <c r="K36" i="80" s="1"/>
  <c r="E12" i="42"/>
  <c r="E14" i="42" s="1"/>
  <c r="H34" i="80"/>
  <c r="H36" i="80" s="1"/>
  <c r="E23" i="87"/>
  <c r="G34" i="80"/>
  <c r="G36" i="80" s="1"/>
  <c r="I9" i="74"/>
  <c r="I9" i="68"/>
  <c r="H9" i="51"/>
  <c r="H9" i="49"/>
  <c r="H15" i="78"/>
  <c r="G9" i="59"/>
  <c r="G9" i="56"/>
  <c r="G9" i="113"/>
  <c r="G12" i="113" s="1"/>
  <c r="AF30" i="4"/>
  <c r="AF28" i="4"/>
  <c r="I34" i="52"/>
  <c r="E34" i="52"/>
  <c r="I44" i="52"/>
  <c r="E44" i="52"/>
  <c r="G34" i="52"/>
  <c r="AF22" i="4"/>
  <c r="AF12" i="4"/>
  <c r="AF27" i="4"/>
  <c r="AF8" i="4"/>
  <c r="AF18" i="4"/>
  <c r="AF13" i="4"/>
  <c r="AF17" i="4"/>
  <c r="AF15" i="4"/>
  <c r="E9" i="113"/>
  <c r="E12" i="113" s="1"/>
  <c r="AF20" i="4"/>
  <c r="E9" i="52"/>
  <c r="J34" i="80"/>
  <c r="J36" i="80" s="1"/>
  <c r="D44" i="52"/>
  <c r="I9" i="113"/>
  <c r="I12" i="113" s="1"/>
  <c r="J12" i="52"/>
  <c r="J10" i="119"/>
  <c r="K10" i="119"/>
  <c r="H10" i="119"/>
  <c r="G20" i="63"/>
  <c r="G23" i="63" s="1"/>
  <c r="J21" i="87"/>
  <c r="J9" i="113"/>
  <c r="J12" i="113" s="1"/>
  <c r="F9" i="113"/>
  <c r="F12" i="113" s="1"/>
  <c r="E20" i="63"/>
  <c r="E23" i="63" s="1"/>
  <c r="K10" i="63"/>
  <c r="K13" i="63" s="1"/>
  <c r="I34" i="80"/>
  <c r="I36" i="80" s="1"/>
  <c r="E10" i="119"/>
  <c r="J34" i="52"/>
  <c r="G10" i="63"/>
  <c r="G13" i="63" s="1"/>
  <c r="I14" i="46"/>
  <c r="I17" i="46" s="1"/>
  <c r="K9" i="113"/>
  <c r="K12" i="113" s="1"/>
  <c r="F34" i="52"/>
  <c r="H44" i="52"/>
  <c r="H34" i="52"/>
  <c r="D23" i="52"/>
  <c r="J23" i="52"/>
  <c r="I23" i="52"/>
  <c r="F23" i="52"/>
  <c r="E23" i="52"/>
  <c r="H23" i="52"/>
  <c r="F9" i="108"/>
  <c r="F11" i="108" s="1"/>
  <c r="H9" i="108"/>
  <c r="H11" i="108" s="1"/>
  <c r="E9" i="108"/>
  <c r="E11" i="108" s="1"/>
  <c r="J9" i="108"/>
  <c r="J11" i="108" s="1"/>
  <c r="G9" i="108"/>
  <c r="G11" i="108" s="1"/>
  <c r="I9" i="108"/>
  <c r="I11" i="108" s="1"/>
  <c r="I10" i="119"/>
  <c r="G23" i="52"/>
  <c r="K9" i="108"/>
  <c r="K11" i="108" s="1"/>
  <c r="F10" i="80"/>
  <c r="F12" i="80" s="1"/>
  <c r="I10" i="80"/>
  <c r="I12" i="80" s="1"/>
  <c r="K10" i="80"/>
  <c r="K12" i="80" s="1"/>
  <c r="G10" i="80"/>
  <c r="G12" i="80" s="1"/>
  <c r="J10" i="80"/>
  <c r="J12" i="80" s="1"/>
  <c r="H10" i="80"/>
  <c r="H12" i="80" s="1"/>
  <c r="G9" i="52"/>
  <c r="H15" i="83"/>
  <c r="F15" i="83"/>
  <c r="K6" i="111"/>
  <c r="K11" i="111" s="1"/>
  <c r="J6" i="111"/>
  <c r="J11" i="111" s="1"/>
  <c r="H6" i="111"/>
  <c r="H11" i="111" s="1"/>
  <c r="F6" i="111"/>
  <c r="F11" i="111" s="1"/>
  <c r="E6" i="111"/>
  <c r="E11" i="111" s="1"/>
  <c r="H13" i="87"/>
  <c r="H17" i="87" s="1"/>
  <c r="I6" i="111"/>
  <c r="I11" i="111" s="1"/>
  <c r="F13" i="87"/>
  <c r="F17" i="87" s="1"/>
  <c r="I13" i="87"/>
  <c r="I17" i="87" s="1"/>
  <c r="J13" i="87"/>
  <c r="J17" i="87" s="1"/>
  <c r="G13" i="87"/>
  <c r="G17" i="87" s="1"/>
  <c r="H19" i="48"/>
  <c r="K13" i="87"/>
  <c r="K17" i="87" s="1"/>
  <c r="J5" i="87"/>
  <c r="J9" i="87" s="1"/>
  <c r="E13" i="87"/>
  <c r="E17" i="87" s="1"/>
  <c r="E15" i="83"/>
  <c r="K15" i="83"/>
  <c r="K36" i="89"/>
  <c r="E36" i="89"/>
  <c r="H36" i="89"/>
  <c r="I36" i="89"/>
  <c r="F36" i="89"/>
  <c r="J36" i="89"/>
  <c r="G36" i="89"/>
  <c r="G15" i="83"/>
  <c r="I15" i="83"/>
  <c r="E9" i="70"/>
  <c r="E13" i="70" s="1"/>
  <c r="K9" i="70"/>
  <c r="G9" i="70"/>
  <c r="H9" i="70"/>
  <c r="J9" i="70"/>
  <c r="I9" i="70"/>
  <c r="F9" i="70"/>
  <c r="I5" i="87"/>
  <c r="I9" i="87" s="1"/>
  <c r="E5" i="87"/>
  <c r="E9" i="87" s="1"/>
  <c r="H5" i="87"/>
  <c r="H9" i="87" s="1"/>
  <c r="G5" i="87"/>
  <c r="G9" i="87" s="1"/>
  <c r="K5" i="87"/>
  <c r="K9" i="87" s="1"/>
  <c r="F5" i="87"/>
  <c r="F9" i="87" s="1"/>
  <c r="I15" i="89"/>
  <c r="E15" i="89"/>
  <c r="E20" i="89" s="1"/>
  <c r="H15" i="89"/>
  <c r="J15" i="89"/>
  <c r="F15" i="89"/>
  <c r="G15" i="89"/>
  <c r="K15" i="89"/>
  <c r="H20" i="63"/>
  <c r="H23" i="63" s="1"/>
  <c r="F20" i="63"/>
  <c r="F23" i="63" s="1"/>
  <c r="K21" i="87"/>
  <c r="E21" i="87"/>
  <c r="G21" i="87"/>
  <c r="F21" i="87"/>
  <c r="J20" i="63"/>
  <c r="J23" i="63" s="1"/>
  <c r="E12" i="52"/>
  <c r="G12" i="52"/>
  <c r="I12" i="52"/>
  <c r="H12" i="52"/>
  <c r="F12" i="52"/>
  <c r="D12" i="52"/>
  <c r="K29" i="70"/>
  <c r="K33" i="70" s="1"/>
  <c r="H29" i="70"/>
  <c r="H33" i="70" s="1"/>
  <c r="E29" i="70"/>
  <c r="E33" i="70" s="1"/>
  <c r="G29" i="70"/>
  <c r="G33" i="70" s="1"/>
  <c r="F29" i="70"/>
  <c r="F33" i="70" s="1"/>
  <c r="I21" i="87"/>
  <c r="J19" i="48"/>
  <c r="D19" i="48"/>
  <c r="E19" i="48"/>
  <c r="G19" i="48"/>
  <c r="I19" i="48"/>
  <c r="F19" i="48"/>
  <c r="H21" i="87"/>
  <c r="H10" i="63"/>
  <c r="H13" i="63" s="1"/>
  <c r="F10" i="63"/>
  <c r="F13" i="63" s="1"/>
  <c r="K20" i="63"/>
  <c r="K23" i="63" s="1"/>
  <c r="I20" i="63"/>
  <c r="I23" i="63" s="1"/>
  <c r="I10" i="63"/>
  <c r="I13" i="63" s="1"/>
  <c r="J10" i="63"/>
  <c r="J13" i="63" s="1"/>
  <c r="J29" i="70"/>
  <c r="J33" i="70" s="1"/>
  <c r="I20" i="52" l="1"/>
  <c r="H38" i="56"/>
  <c r="G20" i="52"/>
  <c r="G25" i="52" s="1"/>
  <c r="H20" i="52"/>
  <c r="H25" i="52" s="1"/>
  <c r="K6" i="115"/>
  <c r="K10" i="115" s="1"/>
  <c r="K6" i="119"/>
  <c r="K12" i="119" s="1"/>
  <c r="K6" i="117"/>
  <c r="K10" i="117" s="1"/>
  <c r="F6" i="115"/>
  <c r="F10" i="115" s="1"/>
  <c r="F6" i="119"/>
  <c r="F12" i="119" s="1"/>
  <c r="F6" i="117"/>
  <c r="F10" i="117" s="1"/>
  <c r="E6" i="115"/>
  <c r="E10" i="115" s="1"/>
  <c r="E6" i="119"/>
  <c r="E12" i="119" s="1"/>
  <c r="E6" i="117"/>
  <c r="E10" i="117" s="1"/>
  <c r="H6" i="119"/>
  <c r="H12" i="119" s="1"/>
  <c r="H6" i="117"/>
  <c r="H10" i="117" s="1"/>
  <c r="H6" i="115"/>
  <c r="H10" i="115" s="1"/>
  <c r="I6" i="115"/>
  <c r="I10" i="115" s="1"/>
  <c r="I6" i="117"/>
  <c r="I10" i="117" s="1"/>
  <c r="I6" i="119"/>
  <c r="I12" i="119" s="1"/>
  <c r="G6" i="119"/>
  <c r="G12" i="119" s="1"/>
  <c r="G6" i="117"/>
  <c r="G10" i="117" s="1"/>
  <c r="G6" i="115"/>
  <c r="G10" i="115" s="1"/>
  <c r="J12" i="119"/>
  <c r="F17" i="85"/>
  <c r="F22" i="85" s="1"/>
  <c r="F17" i="113"/>
  <c r="F22" i="113" s="1"/>
  <c r="F15" i="109"/>
  <c r="F20" i="109" s="1"/>
  <c r="F16" i="108"/>
  <c r="F21" i="108" s="1"/>
  <c r="F16" i="112"/>
  <c r="F21" i="112" s="1"/>
  <c r="F16" i="114"/>
  <c r="F21" i="114" s="1"/>
  <c r="F16" i="111"/>
  <c r="F21" i="111" s="1"/>
  <c r="F16" i="105"/>
  <c r="F21" i="105" s="1"/>
  <c r="J44" i="52"/>
  <c r="H17" i="85"/>
  <c r="H22" i="85" s="1"/>
  <c r="H17" i="113"/>
  <c r="H22" i="113" s="1"/>
  <c r="H16" i="112"/>
  <c r="H21" i="112" s="1"/>
  <c r="H16" i="114"/>
  <c r="H21" i="114" s="1"/>
  <c r="H16" i="111"/>
  <c r="H21" i="111" s="1"/>
  <c r="H16" i="108"/>
  <c r="H21" i="108" s="1"/>
  <c r="H15" i="109"/>
  <c r="H20" i="109" s="1"/>
  <c r="H16" i="105"/>
  <c r="H21" i="105" s="1"/>
  <c r="K17" i="85"/>
  <c r="K22" i="85" s="1"/>
  <c r="K16" i="112"/>
  <c r="K21" i="112" s="1"/>
  <c r="K16" i="111"/>
  <c r="K21" i="111" s="1"/>
  <c r="K15" i="109"/>
  <c r="K20" i="109" s="1"/>
  <c r="K16" i="114"/>
  <c r="K21" i="114" s="1"/>
  <c r="K16" i="108"/>
  <c r="K21" i="108" s="1"/>
  <c r="K17" i="113"/>
  <c r="K22" i="113" s="1"/>
  <c r="K16" i="105"/>
  <c r="K21" i="105" s="1"/>
  <c r="F20" i="52"/>
  <c r="F44" i="52"/>
  <c r="G17" i="85"/>
  <c r="G22" i="85" s="1"/>
  <c r="G16" i="112"/>
  <c r="G21" i="112" s="1"/>
  <c r="G16" i="111"/>
  <c r="G21" i="111" s="1"/>
  <c r="G16" i="114"/>
  <c r="G21" i="114" s="1"/>
  <c r="G17" i="113"/>
  <c r="G22" i="113" s="1"/>
  <c r="G16" i="108"/>
  <c r="G21" i="108" s="1"/>
  <c r="G15" i="109"/>
  <c r="G20" i="109" s="1"/>
  <c r="G16" i="105"/>
  <c r="G21" i="105" s="1"/>
  <c r="J17" i="85"/>
  <c r="J22" i="85" s="1"/>
  <c r="J17" i="113"/>
  <c r="J22" i="113" s="1"/>
  <c r="J16" i="114"/>
  <c r="J21" i="114" s="1"/>
  <c r="J16" i="111"/>
  <c r="J21" i="111" s="1"/>
  <c r="J16" i="108"/>
  <c r="J21" i="108" s="1"/>
  <c r="J15" i="109"/>
  <c r="J20" i="109" s="1"/>
  <c r="J16" i="112"/>
  <c r="J21" i="112" s="1"/>
  <c r="J16" i="105"/>
  <c r="J21" i="105" s="1"/>
  <c r="I17" i="85"/>
  <c r="I22" i="85" s="1"/>
  <c r="I16" i="114"/>
  <c r="I21" i="114" s="1"/>
  <c r="I16" i="112"/>
  <c r="I21" i="112" s="1"/>
  <c r="I16" i="111"/>
  <c r="I21" i="111" s="1"/>
  <c r="I15" i="109"/>
  <c r="I20" i="109" s="1"/>
  <c r="I17" i="113"/>
  <c r="I22" i="113" s="1"/>
  <c r="I16" i="108"/>
  <c r="I21" i="108" s="1"/>
  <c r="I16" i="105"/>
  <c r="I21" i="105" s="1"/>
  <c r="E17" i="85"/>
  <c r="E22" i="85" s="1"/>
  <c r="E16" i="114"/>
  <c r="E21" i="114" s="1"/>
  <c r="E16" i="112"/>
  <c r="E21" i="112" s="1"/>
  <c r="E16" i="111"/>
  <c r="E21" i="111" s="1"/>
  <c r="E15" i="109"/>
  <c r="E20" i="109" s="1"/>
  <c r="E17" i="113"/>
  <c r="E22" i="113" s="1"/>
  <c r="E16" i="108"/>
  <c r="E21" i="108" s="1"/>
  <c r="E16" i="105"/>
  <c r="E21" i="105" s="1"/>
  <c r="F27" i="112"/>
  <c r="F32" i="112" s="1"/>
  <c r="F27" i="114"/>
  <c r="F32" i="114" s="1"/>
  <c r="F28" i="113"/>
  <c r="F33" i="113" s="1"/>
  <c r="H27" i="112"/>
  <c r="H32" i="112" s="1"/>
  <c r="H27" i="114"/>
  <c r="H32" i="114" s="1"/>
  <c r="H28" i="113"/>
  <c r="H33" i="113" s="1"/>
  <c r="K27" i="112"/>
  <c r="K32" i="112" s="1"/>
  <c r="K27" i="114"/>
  <c r="K32" i="114" s="1"/>
  <c r="K28" i="113"/>
  <c r="K33" i="113" s="1"/>
  <c r="J27" i="112"/>
  <c r="J32" i="112" s="1"/>
  <c r="J27" i="114"/>
  <c r="J32" i="114" s="1"/>
  <c r="J28" i="113"/>
  <c r="J33" i="113" s="1"/>
  <c r="G27" i="112"/>
  <c r="G32" i="112" s="1"/>
  <c r="G27" i="114"/>
  <c r="G32" i="114" s="1"/>
  <c r="G28" i="113"/>
  <c r="G33" i="113" s="1"/>
  <c r="I27" i="112"/>
  <c r="I32" i="112" s="1"/>
  <c r="I28" i="113"/>
  <c r="I33" i="113" s="1"/>
  <c r="I27" i="114"/>
  <c r="I32" i="114" s="1"/>
  <c r="E27" i="112"/>
  <c r="E32" i="112" s="1"/>
  <c r="E28" i="113"/>
  <c r="E33" i="113" s="1"/>
  <c r="E27" i="114"/>
  <c r="E32" i="114" s="1"/>
  <c r="F27" i="108"/>
  <c r="F32" i="108" s="1"/>
  <c r="F26" i="109"/>
  <c r="F31" i="109" s="1"/>
  <c r="F27" i="111"/>
  <c r="F32" i="111" s="1"/>
  <c r="H26" i="109"/>
  <c r="H31" i="109" s="1"/>
  <c r="H27" i="108"/>
  <c r="H32" i="108" s="1"/>
  <c r="H27" i="111"/>
  <c r="H32" i="111" s="1"/>
  <c r="K27" i="111"/>
  <c r="K32" i="111" s="1"/>
  <c r="K27" i="108"/>
  <c r="K32" i="108" s="1"/>
  <c r="K26" i="109"/>
  <c r="K31" i="109" s="1"/>
  <c r="I26" i="109"/>
  <c r="I31" i="109" s="1"/>
  <c r="I27" i="108"/>
  <c r="I32" i="108" s="1"/>
  <c r="I27" i="111"/>
  <c r="I32" i="111" s="1"/>
  <c r="J27" i="108"/>
  <c r="J32" i="108" s="1"/>
  <c r="J27" i="111"/>
  <c r="J32" i="111" s="1"/>
  <c r="J26" i="109"/>
  <c r="J31" i="109" s="1"/>
  <c r="G27" i="111"/>
  <c r="G32" i="111" s="1"/>
  <c r="G27" i="108"/>
  <c r="G32" i="108" s="1"/>
  <c r="G26" i="109"/>
  <c r="G31" i="109" s="1"/>
  <c r="E27" i="108"/>
  <c r="E32" i="108" s="1"/>
  <c r="E27" i="111"/>
  <c r="E32" i="111" s="1"/>
  <c r="E26" i="109"/>
  <c r="E31" i="109" s="1"/>
  <c r="F28" i="85"/>
  <c r="F33" i="85" s="1"/>
  <c r="F27" i="105"/>
  <c r="F32" i="105" s="1"/>
  <c r="H28" i="85"/>
  <c r="H33" i="85" s="1"/>
  <c r="H27" i="105"/>
  <c r="H32" i="105" s="1"/>
  <c r="K28" i="85"/>
  <c r="K33" i="85" s="1"/>
  <c r="K27" i="105"/>
  <c r="K32" i="105" s="1"/>
  <c r="I28" i="85"/>
  <c r="I33" i="85" s="1"/>
  <c r="I27" i="105"/>
  <c r="I32" i="105" s="1"/>
  <c r="J28" i="85"/>
  <c r="J33" i="85" s="1"/>
  <c r="J27" i="105"/>
  <c r="J32" i="105" s="1"/>
  <c r="G28" i="85"/>
  <c r="G33" i="85" s="1"/>
  <c r="G27" i="105"/>
  <c r="G32" i="105" s="1"/>
  <c r="E28" i="85"/>
  <c r="E33" i="85" s="1"/>
  <c r="E27" i="105"/>
  <c r="E32" i="105" s="1"/>
  <c r="E41" i="89"/>
  <c r="D20" i="52"/>
  <c r="D25" i="52" s="1"/>
  <c r="G31" i="52"/>
  <c r="G36" i="52" s="1"/>
  <c r="J20" i="52"/>
  <c r="J25" i="52" s="1"/>
  <c r="J31" i="52"/>
  <c r="J36" i="52" s="1"/>
  <c r="I9" i="52"/>
  <c r="I14" i="52" s="1"/>
  <c r="F31" i="52"/>
  <c r="F36" i="52" s="1"/>
  <c r="F9" i="52"/>
  <c r="F14" i="52" s="1"/>
  <c r="H9" i="52"/>
  <c r="H14" i="52" s="1"/>
  <c r="K18" i="80"/>
  <c r="K24" i="80" s="1"/>
  <c r="K6" i="85"/>
  <c r="K11" i="85" s="1"/>
  <c r="J9" i="52"/>
  <c r="J14" i="52" s="1"/>
  <c r="J18" i="80"/>
  <c r="J24" i="80" s="1"/>
  <c r="J6" i="85"/>
  <c r="J11" i="85" s="1"/>
  <c r="I18" i="80"/>
  <c r="I24" i="80" s="1"/>
  <c r="I6" i="85"/>
  <c r="I11" i="85" s="1"/>
  <c r="H18" i="80"/>
  <c r="H24" i="80" s="1"/>
  <c r="H6" i="85"/>
  <c r="H11" i="85" s="1"/>
  <c r="G44" i="52"/>
  <c r="G18" i="80"/>
  <c r="G24" i="80" s="1"/>
  <c r="G6" i="85"/>
  <c r="G11" i="85" s="1"/>
  <c r="E20" i="52"/>
  <c r="E25" i="52" s="1"/>
  <c r="F18" i="80"/>
  <c r="F24" i="80" s="1"/>
  <c r="F6" i="85"/>
  <c r="F11" i="85" s="1"/>
  <c r="D9" i="52"/>
  <c r="D14" i="52" s="1"/>
  <c r="F25" i="52"/>
  <c r="I25" i="52"/>
  <c r="E5" i="83"/>
  <c r="E9" i="83" s="1"/>
  <c r="E20" i="74"/>
  <c r="E25" i="74" s="1"/>
  <c r="E19" i="68"/>
  <c r="E23" i="68" s="1"/>
  <c r="D19" i="51"/>
  <c r="D23" i="51" s="1"/>
  <c r="D19" i="49"/>
  <c r="D23" i="49" s="1"/>
  <c r="E19" i="83"/>
  <c r="E9" i="74"/>
  <c r="E14" i="74" s="1"/>
  <c r="E9" i="68"/>
  <c r="E13" i="68" s="1"/>
  <c r="D9" i="51"/>
  <c r="D13" i="51" s="1"/>
  <c r="D9" i="49"/>
  <c r="D13" i="49" s="1"/>
  <c r="E24" i="80"/>
  <c r="E9" i="59"/>
  <c r="E13" i="59" s="1"/>
  <c r="E9" i="56"/>
  <c r="E13" i="56" s="1"/>
  <c r="K23" i="87"/>
  <c r="K25" i="87" s="1"/>
  <c r="G23" i="87"/>
  <c r="G25" i="87" s="1"/>
  <c r="E9" i="73"/>
  <c r="E14" i="73" s="1"/>
  <c r="E9" i="69"/>
  <c r="E13" i="69" s="1"/>
  <c r="E9" i="61"/>
  <c r="E13" i="61" s="1"/>
  <c r="D9" i="53"/>
  <c r="D13" i="53" s="1"/>
  <c r="D9" i="47"/>
  <c r="D13" i="47" s="1"/>
  <c r="E27" i="83"/>
  <c r="E18" i="78"/>
  <c r="E42" i="73"/>
  <c r="E42" i="74"/>
  <c r="E40" i="69"/>
  <c r="E40" i="68"/>
  <c r="E40" i="61"/>
  <c r="E40" i="56"/>
  <c r="E40" i="59"/>
  <c r="D40" i="51"/>
  <c r="D40" i="53"/>
  <c r="D40" i="49"/>
  <c r="D40" i="47"/>
  <c r="D21" i="48"/>
  <c r="D23" i="48" s="1"/>
  <c r="D22" i="43"/>
  <c r="K39" i="89"/>
  <c r="K41" i="89" s="1"/>
  <c r="K40" i="67"/>
  <c r="K42" i="67" s="1"/>
  <c r="K27" i="83"/>
  <c r="I23" i="87"/>
  <c r="I25" i="87" s="1"/>
  <c r="J23" i="87"/>
  <c r="J25" i="87" s="1"/>
  <c r="H23" i="87"/>
  <c r="H25" i="87" s="1"/>
  <c r="J18" i="78"/>
  <c r="E25" i="87"/>
  <c r="F23" i="87"/>
  <c r="F25" i="87" s="1"/>
  <c r="I27" i="83"/>
  <c r="E29" i="89"/>
  <c r="E31" i="89" s="1"/>
  <c r="E40" i="70"/>
  <c r="E42" i="70" s="1"/>
  <c r="E40" i="62"/>
  <c r="E42" i="62" s="1"/>
  <c r="G42" i="74"/>
  <c r="E30" i="73"/>
  <c r="E29" i="69"/>
  <c r="E29" i="61"/>
  <c r="D29" i="53"/>
  <c r="D29" i="47"/>
  <c r="E29" i="87"/>
  <c r="D9" i="43"/>
  <c r="E15" i="78"/>
  <c r="E38" i="59"/>
  <c r="E38" i="56"/>
  <c r="E25" i="83"/>
  <c r="E39" i="74"/>
  <c r="E38" i="68"/>
  <c r="D38" i="51"/>
  <c r="D38" i="49"/>
  <c r="E41" i="80"/>
  <c r="E47" i="80" s="1"/>
  <c r="E39" i="73"/>
  <c r="E38" i="69"/>
  <c r="E38" i="61"/>
  <c r="E42" i="61" s="1"/>
  <c r="D38" i="53"/>
  <c r="D38" i="47"/>
  <c r="E29" i="56"/>
  <c r="E29" i="59"/>
  <c r="I15" i="78"/>
  <c r="I38" i="56"/>
  <c r="I38" i="59"/>
  <c r="I40" i="56"/>
  <c r="I29" i="56"/>
  <c r="I29" i="59"/>
  <c r="I9" i="56"/>
  <c r="I9" i="59"/>
  <c r="I7" i="83"/>
  <c r="I8" i="78"/>
  <c r="I12" i="78" s="1"/>
  <c r="I23" i="73"/>
  <c r="I23" i="74"/>
  <c r="I21" i="69"/>
  <c r="I21" i="68"/>
  <c r="I21" i="61"/>
  <c r="I21" i="56"/>
  <c r="I23" i="56" s="1"/>
  <c r="I21" i="59"/>
  <c r="I23" i="59" s="1"/>
  <c r="H21" i="51"/>
  <c r="H21" i="53"/>
  <c r="H11" i="48"/>
  <c r="H13" i="48" s="1"/>
  <c r="H21" i="49"/>
  <c r="H21" i="47"/>
  <c r="I30" i="73"/>
  <c r="I29" i="69"/>
  <c r="I29" i="61"/>
  <c r="H29" i="53"/>
  <c r="H29" i="47"/>
  <c r="I9" i="73"/>
  <c r="I9" i="69"/>
  <c r="I9" i="61"/>
  <c r="H9" i="53"/>
  <c r="H9" i="47"/>
  <c r="I41" i="80"/>
  <c r="I47" i="80" s="1"/>
  <c r="I39" i="73"/>
  <c r="I38" i="69"/>
  <c r="I38" i="61"/>
  <c r="H38" i="53"/>
  <c r="H38" i="47"/>
  <c r="I17" i="83"/>
  <c r="I19" i="83" s="1"/>
  <c r="I12" i="42"/>
  <c r="I14" i="42" s="1"/>
  <c r="I12" i="74"/>
  <c r="I14" i="74" s="1"/>
  <c r="I12" i="73"/>
  <c r="I11" i="68"/>
  <c r="I13" i="68" s="1"/>
  <c r="I11" i="69"/>
  <c r="I11" i="61"/>
  <c r="I11" i="56"/>
  <c r="I11" i="59"/>
  <c r="H11" i="51"/>
  <c r="H13" i="51" s="1"/>
  <c r="H11" i="53"/>
  <c r="H11" i="49"/>
  <c r="H13" i="49" s="1"/>
  <c r="H11" i="47"/>
  <c r="I18" i="89"/>
  <c r="I20" i="89" s="1"/>
  <c r="I21" i="67"/>
  <c r="I23" i="67" s="1"/>
  <c r="I11" i="77"/>
  <c r="I13" i="77" s="1"/>
  <c r="I8" i="57"/>
  <c r="I10" i="57" s="1"/>
  <c r="I7" i="89"/>
  <c r="I9" i="89" s="1"/>
  <c r="I21" i="70"/>
  <c r="I23" i="70" s="1"/>
  <c r="I21" i="62"/>
  <c r="I23" i="62" s="1"/>
  <c r="I29" i="89"/>
  <c r="I31" i="89" s="1"/>
  <c r="I40" i="70"/>
  <c r="I42" i="70" s="1"/>
  <c r="I40" i="62"/>
  <c r="I42" i="62" s="1"/>
  <c r="I29" i="87"/>
  <c r="H9" i="43"/>
  <c r="I5" i="83"/>
  <c r="I20" i="74"/>
  <c r="I19" i="68"/>
  <c r="H19" i="51"/>
  <c r="H19" i="49"/>
  <c r="I20" i="73"/>
  <c r="I25" i="73" s="1"/>
  <c r="I19" i="69"/>
  <c r="I19" i="61"/>
  <c r="I23" i="61" s="1"/>
  <c r="H19" i="53"/>
  <c r="H23" i="53" s="1"/>
  <c r="H19" i="47"/>
  <c r="H23" i="47" s="1"/>
  <c r="I25" i="83"/>
  <c r="I39" i="74"/>
  <c r="I38" i="68"/>
  <c r="H38" i="51"/>
  <c r="H38" i="49"/>
  <c r="I21" i="77"/>
  <c r="I23" i="77" s="1"/>
  <c r="I11" i="70"/>
  <c r="I13" i="70" s="1"/>
  <c r="I11" i="67"/>
  <c r="I13" i="67" s="1"/>
  <c r="I11" i="62"/>
  <c r="I13" i="62" s="1"/>
  <c r="I39" i="89"/>
  <c r="I41" i="89" s="1"/>
  <c r="I40" i="67"/>
  <c r="I42" i="67" s="1"/>
  <c r="I31" i="87"/>
  <c r="I33" i="73"/>
  <c r="I33" i="74"/>
  <c r="I34" i="74" s="1"/>
  <c r="I35" i="74" s="1"/>
  <c r="I31" i="68"/>
  <c r="I33" i="68" s="1"/>
  <c r="I31" i="69"/>
  <c r="I31" i="61"/>
  <c r="I31" i="56"/>
  <c r="I31" i="59"/>
  <c r="H31" i="51"/>
  <c r="H33" i="51" s="1"/>
  <c r="H31" i="53"/>
  <c r="H31" i="47"/>
  <c r="H31" i="49"/>
  <c r="H33" i="49" s="1"/>
  <c r="H13" i="44"/>
  <c r="H15" i="44" s="1"/>
  <c r="H12" i="43"/>
  <c r="K30" i="73"/>
  <c r="K29" i="69"/>
  <c r="K29" i="61"/>
  <c r="J29" i="53"/>
  <c r="J29" i="47"/>
  <c r="K9" i="74"/>
  <c r="K9" i="68"/>
  <c r="J9" i="51"/>
  <c r="J9" i="49"/>
  <c r="K9" i="73"/>
  <c r="K9" i="69"/>
  <c r="K9" i="61"/>
  <c r="J9" i="53"/>
  <c r="J9" i="47"/>
  <c r="K21" i="77"/>
  <c r="K23" i="77" s="1"/>
  <c r="K11" i="70"/>
  <c r="K13" i="70" s="1"/>
  <c r="K11" i="67"/>
  <c r="K13" i="67" s="1"/>
  <c r="K11" i="62"/>
  <c r="K13" i="62" s="1"/>
  <c r="K7" i="83"/>
  <c r="K8" i="78"/>
  <c r="K12" i="78" s="1"/>
  <c r="K23" i="74"/>
  <c r="K23" i="73"/>
  <c r="K21" i="68"/>
  <c r="K21" i="69"/>
  <c r="K21" i="61"/>
  <c r="K21" i="56"/>
  <c r="K23" i="56" s="1"/>
  <c r="K21" i="59"/>
  <c r="K23" i="59" s="1"/>
  <c r="J21" i="53"/>
  <c r="J21" i="51"/>
  <c r="J21" i="49"/>
  <c r="J11" i="48"/>
  <c r="J13" i="48" s="1"/>
  <c r="J21" i="47"/>
  <c r="K7" i="89"/>
  <c r="K9" i="89" s="1"/>
  <c r="K21" i="70"/>
  <c r="K23" i="70" s="1"/>
  <c r="K21" i="62"/>
  <c r="K23" i="62" s="1"/>
  <c r="K15" i="78"/>
  <c r="K38" i="59"/>
  <c r="K38" i="56"/>
  <c r="K20" i="73"/>
  <c r="K19" i="69"/>
  <c r="K23" i="69" s="1"/>
  <c r="K19" i="61"/>
  <c r="K23" i="61" s="1"/>
  <c r="J19" i="53"/>
  <c r="J19" i="47"/>
  <c r="K29" i="89"/>
  <c r="K31" i="89" s="1"/>
  <c r="K40" i="70"/>
  <c r="K42" i="70" s="1"/>
  <c r="K40" i="62"/>
  <c r="K42" i="62" s="1"/>
  <c r="K5" i="83"/>
  <c r="K9" i="83" s="1"/>
  <c r="K20" i="74"/>
  <c r="K19" i="68"/>
  <c r="J19" i="51"/>
  <c r="J19" i="49"/>
  <c r="K29" i="56"/>
  <c r="K29" i="59"/>
  <c r="K9" i="56"/>
  <c r="K9" i="59"/>
  <c r="K42" i="73"/>
  <c r="K40" i="56"/>
  <c r="J40" i="49"/>
  <c r="K31" i="87"/>
  <c r="K33" i="73"/>
  <c r="K33" i="74"/>
  <c r="K35" i="74" s="1"/>
  <c r="K31" i="68"/>
  <c r="K33" i="68" s="1"/>
  <c r="K31" i="69"/>
  <c r="K31" i="61"/>
  <c r="K31" i="59"/>
  <c r="K31" i="56"/>
  <c r="J31" i="51"/>
  <c r="J33" i="51" s="1"/>
  <c r="J31" i="53"/>
  <c r="J31" i="49"/>
  <c r="J33" i="49" s="1"/>
  <c r="J31" i="47"/>
  <c r="J12" i="43"/>
  <c r="J13" i="44"/>
  <c r="J15" i="44" s="1"/>
  <c r="K29" i="87"/>
  <c r="J9" i="43"/>
  <c r="K25" i="83"/>
  <c r="K39" i="74"/>
  <c r="K38" i="68"/>
  <c r="J38" i="51"/>
  <c r="J38" i="49"/>
  <c r="K41" i="80"/>
  <c r="K47" i="80" s="1"/>
  <c r="K39" i="73"/>
  <c r="K38" i="69"/>
  <c r="K38" i="61"/>
  <c r="J38" i="53"/>
  <c r="J38" i="47"/>
  <c r="K17" i="83"/>
  <c r="K19" i="83" s="1"/>
  <c r="K12" i="42"/>
  <c r="K14" i="42" s="1"/>
  <c r="K12" i="74"/>
  <c r="K12" i="73"/>
  <c r="K11" i="68"/>
  <c r="K11" i="69"/>
  <c r="K11" i="61"/>
  <c r="K11" i="59"/>
  <c r="K11" i="56"/>
  <c r="J11" i="51"/>
  <c r="J11" i="53"/>
  <c r="J11" i="49"/>
  <c r="J11" i="47"/>
  <c r="K18" i="89"/>
  <c r="K20" i="89" s="1"/>
  <c r="K21" i="67"/>
  <c r="K23" i="67" s="1"/>
  <c r="K11" i="77"/>
  <c r="K13" i="77" s="1"/>
  <c r="K8" i="57"/>
  <c r="K10" i="57" s="1"/>
  <c r="J15" i="78"/>
  <c r="J38" i="56"/>
  <c r="J38" i="59"/>
  <c r="J17" i="83"/>
  <c r="J19" i="83" s="1"/>
  <c r="J12" i="42"/>
  <c r="J14" i="42" s="1"/>
  <c r="J9" i="56"/>
  <c r="J9" i="59"/>
  <c r="J21" i="77"/>
  <c r="J23" i="77" s="1"/>
  <c r="J11" i="67"/>
  <c r="J13" i="67" s="1"/>
  <c r="J11" i="70"/>
  <c r="J13" i="70" s="1"/>
  <c r="J11" i="62"/>
  <c r="J13" i="62" s="1"/>
  <c r="J5" i="83"/>
  <c r="J20" i="74"/>
  <c r="J19" i="68"/>
  <c r="I19" i="51"/>
  <c r="I19" i="49"/>
  <c r="J29" i="56"/>
  <c r="J29" i="59"/>
  <c r="J41" i="80"/>
  <c r="J47" i="80" s="1"/>
  <c r="J39" i="73"/>
  <c r="J38" i="69"/>
  <c r="J38" i="61"/>
  <c r="I38" i="53"/>
  <c r="I38" i="47"/>
  <c r="J9" i="74"/>
  <c r="J9" i="68"/>
  <c r="I9" i="51"/>
  <c r="I9" i="49"/>
  <c r="J7" i="83"/>
  <c r="J8" i="78"/>
  <c r="J12" i="78" s="1"/>
  <c r="J23" i="73"/>
  <c r="J23" i="74"/>
  <c r="J21" i="69"/>
  <c r="J21" i="68"/>
  <c r="J21" i="61"/>
  <c r="J21" i="56"/>
  <c r="J23" i="56" s="1"/>
  <c r="J21" i="59"/>
  <c r="J23" i="59" s="1"/>
  <c r="I21" i="53"/>
  <c r="I21" i="51"/>
  <c r="I11" i="48"/>
  <c r="I13" i="48" s="1"/>
  <c r="I21" i="47"/>
  <c r="I21" i="49"/>
  <c r="J42" i="74"/>
  <c r="I21" i="48"/>
  <c r="I23" i="48" s="1"/>
  <c r="J25" i="83"/>
  <c r="J39" i="74"/>
  <c r="J38" i="68"/>
  <c r="I38" i="51"/>
  <c r="I38" i="49"/>
  <c r="J29" i="87"/>
  <c r="I9" i="43"/>
  <c r="J30" i="73"/>
  <c r="J29" i="69"/>
  <c r="J29" i="61"/>
  <c r="I29" i="53"/>
  <c r="I29" i="47"/>
  <c r="J9" i="73"/>
  <c r="J9" i="69"/>
  <c r="J9" i="61"/>
  <c r="I9" i="53"/>
  <c r="I9" i="47"/>
  <c r="J20" i="73"/>
  <c r="J19" i="69"/>
  <c r="J19" i="61"/>
  <c r="I19" i="53"/>
  <c r="I19" i="47"/>
  <c r="J12" i="73"/>
  <c r="J12" i="74"/>
  <c r="J11" i="69"/>
  <c r="J11" i="68"/>
  <c r="J11" i="61"/>
  <c r="J11" i="56"/>
  <c r="J11" i="59"/>
  <c r="I11" i="53"/>
  <c r="I11" i="51"/>
  <c r="I11" i="49"/>
  <c r="I11" i="47"/>
  <c r="J18" i="89"/>
  <c r="J20" i="89" s="1"/>
  <c r="J21" i="67"/>
  <c r="J23" i="67" s="1"/>
  <c r="J11" i="77"/>
  <c r="J13" i="77" s="1"/>
  <c r="J8" i="57"/>
  <c r="J10" i="57" s="1"/>
  <c r="J7" i="89"/>
  <c r="J9" i="89" s="1"/>
  <c r="J21" i="70"/>
  <c r="J23" i="70" s="1"/>
  <c r="J21" i="62"/>
  <c r="J23" i="62" s="1"/>
  <c r="J29" i="89"/>
  <c r="J31" i="89" s="1"/>
  <c r="J40" i="70"/>
  <c r="J42" i="70" s="1"/>
  <c r="J40" i="62"/>
  <c r="J42" i="62" s="1"/>
  <c r="J39" i="89"/>
  <c r="J41" i="89" s="1"/>
  <c r="J40" i="67"/>
  <c r="J42" i="67" s="1"/>
  <c r="J31" i="87"/>
  <c r="J33" i="73"/>
  <c r="J33" i="74"/>
  <c r="J35" i="74" s="1"/>
  <c r="J31" i="69"/>
  <c r="J31" i="68"/>
  <c r="J33" i="68" s="1"/>
  <c r="J31" i="61"/>
  <c r="J31" i="56"/>
  <c r="J31" i="59"/>
  <c r="I31" i="53"/>
  <c r="I31" i="51"/>
  <c r="I33" i="51" s="1"/>
  <c r="I31" i="47"/>
  <c r="I31" i="49"/>
  <c r="I33" i="49" s="1"/>
  <c r="I13" i="44"/>
  <c r="I15" i="44" s="1"/>
  <c r="I12" i="43"/>
  <c r="H11" i="77"/>
  <c r="H13" i="77" s="1"/>
  <c r="H8" i="57"/>
  <c r="H10" i="57" s="1"/>
  <c r="H31" i="87"/>
  <c r="H33" i="74"/>
  <c r="H35" i="74" s="1"/>
  <c r="H33" i="73"/>
  <c r="H31" i="69"/>
  <c r="H31" i="68"/>
  <c r="H33" i="68" s="1"/>
  <c r="H31" i="61"/>
  <c r="H31" i="59"/>
  <c r="H31" i="56"/>
  <c r="G31" i="51"/>
  <c r="G33" i="51" s="1"/>
  <c r="G31" i="53"/>
  <c r="G31" i="49"/>
  <c r="G33" i="49" s="1"/>
  <c r="G31" i="47"/>
  <c r="G12" i="43"/>
  <c r="G13" i="44"/>
  <c r="G15" i="44" s="1"/>
  <c r="H5" i="83"/>
  <c r="H20" i="74"/>
  <c r="H19" i="68"/>
  <c r="G19" i="51"/>
  <c r="G19" i="49"/>
  <c r="H9" i="73"/>
  <c r="H9" i="69"/>
  <c r="H9" i="61"/>
  <c r="G9" i="53"/>
  <c r="G9" i="47"/>
  <c r="H20" i="73"/>
  <c r="H19" i="69"/>
  <c r="H19" i="61"/>
  <c r="G19" i="53"/>
  <c r="G19" i="47"/>
  <c r="H17" i="83"/>
  <c r="H19" i="83" s="1"/>
  <c r="H12" i="42"/>
  <c r="H14" i="42" s="1"/>
  <c r="H18" i="89"/>
  <c r="H20" i="89" s="1"/>
  <c r="H21" i="67"/>
  <c r="H23" i="67" s="1"/>
  <c r="H9" i="72"/>
  <c r="H12" i="72" s="1"/>
  <c r="H9" i="58"/>
  <c r="G6" i="46"/>
  <c r="G8" i="46" s="1"/>
  <c r="G9" i="41"/>
  <c r="G12" i="41" s="1"/>
  <c r="H27" i="83"/>
  <c r="H18" i="78"/>
  <c r="H22" i="78" s="1"/>
  <c r="H42" i="73"/>
  <c r="H42" i="74"/>
  <c r="H40" i="69"/>
  <c r="H40" i="68"/>
  <c r="H40" i="61"/>
  <c r="H40" i="59"/>
  <c r="H42" i="59" s="1"/>
  <c r="H40" i="56"/>
  <c r="H42" i="56" s="1"/>
  <c r="G40" i="53"/>
  <c r="G40" i="51"/>
  <c r="G40" i="49"/>
  <c r="G40" i="47"/>
  <c r="G21" i="48"/>
  <c r="G23" i="48" s="1"/>
  <c r="G22" i="43"/>
  <c r="H29" i="89"/>
  <c r="H31" i="89" s="1"/>
  <c r="H40" i="70"/>
  <c r="H42" i="70" s="1"/>
  <c r="H40" i="62"/>
  <c r="H42" i="62" s="1"/>
  <c r="H30" i="73"/>
  <c r="H29" i="69"/>
  <c r="H29" i="61"/>
  <c r="G29" i="53"/>
  <c r="G29" i="47"/>
  <c r="H29" i="59"/>
  <c r="H29" i="56"/>
  <c r="H9" i="74"/>
  <c r="H9" i="68"/>
  <c r="G9" i="51"/>
  <c r="G9" i="49"/>
  <c r="H9" i="59"/>
  <c r="H9" i="56"/>
  <c r="G14" i="52"/>
  <c r="H21" i="77"/>
  <c r="H23" i="77" s="1"/>
  <c r="H11" i="67"/>
  <c r="H13" i="67" s="1"/>
  <c r="H11" i="70"/>
  <c r="H13" i="70" s="1"/>
  <c r="H11" i="62"/>
  <c r="H13" i="62" s="1"/>
  <c r="H7" i="89"/>
  <c r="H9" i="89" s="1"/>
  <c r="H21" i="70"/>
  <c r="H23" i="70" s="1"/>
  <c r="H21" i="62"/>
  <c r="H23" i="62" s="1"/>
  <c r="H29" i="87"/>
  <c r="G9" i="43"/>
  <c r="H39" i="89"/>
  <c r="H41" i="89" s="1"/>
  <c r="H40" i="67"/>
  <c r="H42" i="67" s="1"/>
  <c r="H25" i="83"/>
  <c r="H39" i="74"/>
  <c r="H38" i="68"/>
  <c r="G38" i="51"/>
  <c r="G38" i="49"/>
  <c r="H41" i="80"/>
  <c r="H47" i="80" s="1"/>
  <c r="H39" i="73"/>
  <c r="H38" i="69"/>
  <c r="H38" i="61"/>
  <c r="G38" i="53"/>
  <c r="G38" i="47"/>
  <c r="H12" i="73"/>
  <c r="H12" i="74"/>
  <c r="H11" i="69"/>
  <c r="H11" i="68"/>
  <c r="H11" i="61"/>
  <c r="H11" i="59"/>
  <c r="H11" i="56"/>
  <c r="G11" i="51"/>
  <c r="G11" i="53"/>
  <c r="G11" i="47"/>
  <c r="G11" i="49"/>
  <c r="H7" i="83"/>
  <c r="H8" i="78"/>
  <c r="H12" i="78" s="1"/>
  <c r="H23" i="73"/>
  <c r="H23" i="74"/>
  <c r="H21" i="69"/>
  <c r="H21" i="68"/>
  <c r="H21" i="61"/>
  <c r="H21" i="59"/>
  <c r="H23" i="59" s="1"/>
  <c r="H21" i="56"/>
  <c r="H23" i="56" s="1"/>
  <c r="G21" i="53"/>
  <c r="G21" i="51"/>
  <c r="G21" i="49"/>
  <c r="G11" i="48"/>
  <c r="G13" i="48" s="1"/>
  <c r="G21" i="47"/>
  <c r="G9" i="74"/>
  <c r="G9" i="68"/>
  <c r="F9" i="51"/>
  <c r="F9" i="49"/>
  <c r="G7" i="83"/>
  <c r="G8" i="78"/>
  <c r="G12" i="78" s="1"/>
  <c r="G23" i="73"/>
  <c r="G23" i="74"/>
  <c r="G21" i="68"/>
  <c r="G21" i="69"/>
  <c r="G21" i="61"/>
  <c r="G21" i="56"/>
  <c r="G23" i="56" s="1"/>
  <c r="G21" i="59"/>
  <c r="G23" i="59" s="1"/>
  <c r="F21" i="51"/>
  <c r="F21" i="53"/>
  <c r="F11" i="48"/>
  <c r="F13" i="48" s="1"/>
  <c r="F21" i="49"/>
  <c r="F21" i="47"/>
  <c r="G18" i="78"/>
  <c r="G40" i="69"/>
  <c r="F40" i="53"/>
  <c r="F40" i="47"/>
  <c r="G30" i="73"/>
  <c r="G29" i="69"/>
  <c r="G29" i="61"/>
  <c r="F29" i="53"/>
  <c r="F29" i="47"/>
  <c r="G20" i="73"/>
  <c r="G19" i="69"/>
  <c r="G19" i="61"/>
  <c r="F19" i="53"/>
  <c r="F19" i="47"/>
  <c r="G12" i="73"/>
  <c r="G12" i="74"/>
  <c r="G11" i="69"/>
  <c r="G11" i="68"/>
  <c r="G11" i="61"/>
  <c r="G11" i="59"/>
  <c r="G13" i="59" s="1"/>
  <c r="G11" i="56"/>
  <c r="G13" i="56" s="1"/>
  <c r="F11" i="53"/>
  <c r="F11" i="51"/>
  <c r="F11" i="49"/>
  <c r="F11" i="47"/>
  <c r="G18" i="89"/>
  <c r="G20" i="89" s="1"/>
  <c r="G21" i="67"/>
  <c r="G23" i="67" s="1"/>
  <c r="G11" i="77"/>
  <c r="G13" i="77" s="1"/>
  <c r="G8" i="57"/>
  <c r="G10" i="57" s="1"/>
  <c r="G7" i="89"/>
  <c r="G9" i="89" s="1"/>
  <c r="G21" i="70"/>
  <c r="G23" i="70" s="1"/>
  <c r="G21" i="62"/>
  <c r="G23" i="62" s="1"/>
  <c r="G29" i="89"/>
  <c r="G31" i="89" s="1"/>
  <c r="G40" i="70"/>
  <c r="G42" i="70" s="1"/>
  <c r="G40" i="62"/>
  <c r="G42" i="62" s="1"/>
  <c r="G29" i="87"/>
  <c r="F9" i="43"/>
  <c r="G15" i="78"/>
  <c r="G38" i="59"/>
  <c r="G38" i="56"/>
  <c r="G5" i="83"/>
  <c r="G20" i="74"/>
  <c r="G19" i="68"/>
  <c r="G23" i="68" s="1"/>
  <c r="F19" i="51"/>
  <c r="F19" i="49"/>
  <c r="G29" i="59"/>
  <c r="G29" i="56"/>
  <c r="G17" i="83"/>
  <c r="G19" i="83" s="1"/>
  <c r="G12" i="42"/>
  <c r="G14" i="42" s="1"/>
  <c r="G25" i="83"/>
  <c r="G39" i="74"/>
  <c r="G38" i="68"/>
  <c r="F38" i="51"/>
  <c r="F38" i="49"/>
  <c r="G41" i="80"/>
  <c r="G47" i="80" s="1"/>
  <c r="G39" i="73"/>
  <c r="G38" i="69"/>
  <c r="G38" i="61"/>
  <c r="F38" i="53"/>
  <c r="F38" i="47"/>
  <c r="G9" i="73"/>
  <c r="G9" i="69"/>
  <c r="G9" i="61"/>
  <c r="F9" i="53"/>
  <c r="F9" i="47"/>
  <c r="G21" i="77"/>
  <c r="G23" i="77" s="1"/>
  <c r="G11" i="70"/>
  <c r="G13" i="70" s="1"/>
  <c r="G11" i="67"/>
  <c r="G13" i="67" s="1"/>
  <c r="G11" i="62"/>
  <c r="G13" i="62" s="1"/>
  <c r="G39" i="89"/>
  <c r="G41" i="89" s="1"/>
  <c r="G40" i="67"/>
  <c r="G42" i="67" s="1"/>
  <c r="G31" i="87"/>
  <c r="G33" i="74"/>
  <c r="G35" i="74" s="1"/>
  <c r="G33" i="73"/>
  <c r="G31" i="69"/>
  <c r="G31" i="68"/>
  <c r="G33" i="68" s="1"/>
  <c r="G31" i="61"/>
  <c r="G31" i="59"/>
  <c r="G31" i="56"/>
  <c r="F31" i="53"/>
  <c r="F31" i="51"/>
  <c r="F33" i="51" s="1"/>
  <c r="F31" i="49"/>
  <c r="F33" i="49" s="1"/>
  <c r="F31" i="47"/>
  <c r="F13" i="44"/>
  <c r="F15" i="44" s="1"/>
  <c r="F12" i="43"/>
  <c r="F29" i="87"/>
  <c r="E9" i="43"/>
  <c r="F7" i="89"/>
  <c r="F9" i="89" s="1"/>
  <c r="F21" i="70"/>
  <c r="F23" i="70" s="1"/>
  <c r="F21" i="62"/>
  <c r="F23" i="62" s="1"/>
  <c r="F25" i="83"/>
  <c r="F39" i="74"/>
  <c r="F38" i="68"/>
  <c r="E38" i="51"/>
  <c r="E38" i="49"/>
  <c r="F5" i="83"/>
  <c r="F20" i="74"/>
  <c r="F19" i="68"/>
  <c r="E19" i="51"/>
  <c r="E19" i="49"/>
  <c r="F9" i="74"/>
  <c r="F9" i="68"/>
  <c r="E9" i="51"/>
  <c r="E9" i="49"/>
  <c r="F20" i="73"/>
  <c r="F19" i="69"/>
  <c r="F19" i="61"/>
  <c r="E19" i="53"/>
  <c r="E19" i="47"/>
  <c r="F18" i="89"/>
  <c r="F20" i="89" s="1"/>
  <c r="F21" i="67"/>
  <c r="F23" i="67" s="1"/>
  <c r="F11" i="77"/>
  <c r="F13" i="77" s="1"/>
  <c r="F8" i="57"/>
  <c r="F10" i="57" s="1"/>
  <c r="F39" i="89"/>
  <c r="F41" i="89" s="1"/>
  <c r="F40" i="67"/>
  <c r="F42" i="67" s="1"/>
  <c r="F31" i="87"/>
  <c r="F33" i="73"/>
  <c r="F33" i="74"/>
  <c r="F35" i="74" s="1"/>
  <c r="F31" i="68"/>
  <c r="F33" i="68" s="1"/>
  <c r="F31" i="69"/>
  <c r="F31" i="61"/>
  <c r="F31" i="59"/>
  <c r="F31" i="56"/>
  <c r="E31" i="51"/>
  <c r="E33" i="51" s="1"/>
  <c r="E31" i="53"/>
  <c r="E31" i="49"/>
  <c r="E33" i="49" s="1"/>
  <c r="E31" i="47"/>
  <c r="E13" i="44"/>
  <c r="E15" i="44" s="1"/>
  <c r="E12" i="43"/>
  <c r="F9" i="73"/>
  <c r="F9" i="69"/>
  <c r="F9" i="61"/>
  <c r="E9" i="53"/>
  <c r="E9" i="47"/>
  <c r="F30" i="73"/>
  <c r="F29" i="69"/>
  <c r="F33" i="69" s="1"/>
  <c r="F29" i="61"/>
  <c r="F33" i="61" s="1"/>
  <c r="E29" i="53"/>
  <c r="E29" i="47"/>
  <c r="E33" i="47" s="1"/>
  <c r="F9" i="56"/>
  <c r="F9" i="59"/>
  <c r="F17" i="83"/>
  <c r="F19" i="83" s="1"/>
  <c r="F12" i="42"/>
  <c r="F14" i="42" s="1"/>
  <c r="F12" i="73"/>
  <c r="F12" i="74"/>
  <c r="F11" i="68"/>
  <c r="F11" i="69"/>
  <c r="F11" i="61"/>
  <c r="F11" i="59"/>
  <c r="F11" i="56"/>
  <c r="E11" i="51"/>
  <c r="E11" i="53"/>
  <c r="E11" i="49"/>
  <c r="E11" i="47"/>
  <c r="F21" i="77"/>
  <c r="F23" i="77" s="1"/>
  <c r="F11" i="70"/>
  <c r="F13" i="70" s="1"/>
  <c r="F11" i="67"/>
  <c r="F13" i="67" s="1"/>
  <c r="F11" i="62"/>
  <c r="F13" i="62" s="1"/>
  <c r="F29" i="89"/>
  <c r="F31" i="89" s="1"/>
  <c r="F40" i="70"/>
  <c r="F42" i="70" s="1"/>
  <c r="F40" i="62"/>
  <c r="F42" i="62" s="1"/>
  <c r="F27" i="83"/>
  <c r="F18" i="78"/>
  <c r="F42" i="74"/>
  <c r="F42" i="73"/>
  <c r="F40" i="69"/>
  <c r="F40" i="68"/>
  <c r="F40" i="61"/>
  <c r="F40" i="56"/>
  <c r="F40" i="59"/>
  <c r="E40" i="53"/>
  <c r="E40" i="51"/>
  <c r="E21" i="48"/>
  <c r="E23" i="48" s="1"/>
  <c r="E40" i="49"/>
  <c r="E40" i="47"/>
  <c r="E22" i="43"/>
  <c r="F41" i="80"/>
  <c r="F47" i="80" s="1"/>
  <c r="F39" i="73"/>
  <c r="F38" i="69"/>
  <c r="F38" i="61"/>
  <c r="E38" i="53"/>
  <c r="E38" i="47"/>
  <c r="F15" i="78"/>
  <c r="F38" i="56"/>
  <c r="F38" i="59"/>
  <c r="F29" i="59"/>
  <c r="F29" i="56"/>
  <c r="E14" i="52"/>
  <c r="F7" i="83"/>
  <c r="F8" i="78"/>
  <c r="F12" i="78" s="1"/>
  <c r="F23" i="74"/>
  <c r="F23" i="73"/>
  <c r="F21" i="69"/>
  <c r="F21" i="68"/>
  <c r="F21" i="61"/>
  <c r="F21" i="56"/>
  <c r="F23" i="56" s="1"/>
  <c r="F21" i="59"/>
  <c r="F23" i="59" s="1"/>
  <c r="E21" i="53"/>
  <c r="E21" i="51"/>
  <c r="E21" i="49"/>
  <c r="E11" i="48"/>
  <c r="E13" i="48" s="1"/>
  <c r="E21" i="47"/>
  <c r="J41" i="52"/>
  <c r="J46" i="52" s="1"/>
  <c r="H14" i="46"/>
  <c r="H17" i="46" s="1"/>
  <c r="J14" i="46"/>
  <c r="J17" i="46" s="1"/>
  <c r="D14" i="46"/>
  <c r="D17" i="46" s="1"/>
  <c r="E14" i="46"/>
  <c r="E17" i="46" s="1"/>
  <c r="G14" i="46"/>
  <c r="G17" i="46" s="1"/>
  <c r="D41" i="52"/>
  <c r="D46" i="52" s="1"/>
  <c r="F14" i="46"/>
  <c r="F17" i="46" s="1"/>
  <c r="F23" i="46"/>
  <c r="F26" i="46" s="1"/>
  <c r="E23" i="46"/>
  <c r="E26" i="46" s="1"/>
  <c r="G23" i="46"/>
  <c r="G26" i="46" s="1"/>
  <c r="I23" i="46"/>
  <c r="I26" i="46" s="1"/>
  <c r="D23" i="46"/>
  <c r="D26" i="46" s="1"/>
  <c r="H23" i="46"/>
  <c r="H26" i="46" s="1"/>
  <c r="J23" i="46"/>
  <c r="J26" i="46" s="1"/>
  <c r="I31" i="52"/>
  <c r="I36" i="52" s="1"/>
  <c r="D31" i="52"/>
  <c r="D36" i="52" s="1"/>
  <c r="H31" i="52" l="1"/>
  <c r="H36" i="52" s="1"/>
  <c r="H29" i="83"/>
  <c r="J23" i="49"/>
  <c r="E31" i="52"/>
  <c r="E36" i="52" s="1"/>
  <c r="H23" i="51"/>
  <c r="F13" i="53"/>
  <c r="I23" i="68"/>
  <c r="G41" i="52"/>
  <c r="G46" i="52" s="1"/>
  <c r="H41" i="52"/>
  <c r="H46" i="52" s="1"/>
  <c r="F42" i="56"/>
  <c r="H42" i="69"/>
  <c r="H33" i="59"/>
  <c r="J25" i="73"/>
  <c r="G42" i="47"/>
  <c r="H35" i="73"/>
  <c r="I41" i="52"/>
  <c r="I46" i="52" s="1"/>
  <c r="F41" i="52"/>
  <c r="F46" i="52" s="1"/>
  <c r="E41" i="52"/>
  <c r="E46" i="52" s="1"/>
  <c r="E42" i="68"/>
  <c r="D42" i="53"/>
  <c r="J42" i="49"/>
  <c r="K25" i="73"/>
  <c r="H33" i="56"/>
  <c r="J23" i="69"/>
  <c r="I23" i="47"/>
  <c r="E44" i="74"/>
  <c r="G14" i="73"/>
  <c r="G25" i="73"/>
  <c r="I23" i="53"/>
  <c r="K25" i="74"/>
  <c r="I23" i="69"/>
  <c r="H33" i="87"/>
  <c r="J23" i="51"/>
  <c r="E29" i="83"/>
  <c r="E42" i="69"/>
  <c r="F42" i="61"/>
  <c r="D42" i="47"/>
  <c r="E42" i="59"/>
  <c r="G42" i="69"/>
  <c r="G25" i="74"/>
  <c r="G22" i="78"/>
  <c r="F40" i="49"/>
  <c r="F42" i="49" s="1"/>
  <c r="G40" i="56"/>
  <c r="G42" i="56" s="1"/>
  <c r="G40" i="68"/>
  <c r="G42" i="68" s="1"/>
  <c r="G27" i="83"/>
  <c r="G42" i="49"/>
  <c r="G33" i="53"/>
  <c r="J40" i="59"/>
  <c r="J42" i="59" s="1"/>
  <c r="J27" i="83"/>
  <c r="J29" i="83" s="1"/>
  <c r="J14" i="43"/>
  <c r="J22" i="43"/>
  <c r="J24" i="43" s="1"/>
  <c r="J40" i="51"/>
  <c r="J42" i="51" s="1"/>
  <c r="K40" i="61"/>
  <c r="K42" i="61" s="1"/>
  <c r="K42" i="74"/>
  <c r="K44" i="74" s="1"/>
  <c r="J23" i="47"/>
  <c r="I42" i="73"/>
  <c r="I44" i="73" s="1"/>
  <c r="E22" i="78"/>
  <c r="G13" i="61"/>
  <c r="F42" i="47"/>
  <c r="F21" i="48"/>
  <c r="F23" i="48" s="1"/>
  <c r="G40" i="59"/>
  <c r="G42" i="59" s="1"/>
  <c r="G42" i="73"/>
  <c r="G44" i="73" s="1"/>
  <c r="H33" i="61"/>
  <c r="J40" i="56"/>
  <c r="J42" i="56" s="1"/>
  <c r="K44" i="73"/>
  <c r="K33" i="87"/>
  <c r="J21" i="48"/>
  <c r="J23" i="48" s="1"/>
  <c r="J40" i="53"/>
  <c r="J42" i="53" s="1"/>
  <c r="K40" i="68"/>
  <c r="K42" i="68" s="1"/>
  <c r="K18" i="78"/>
  <c r="K22" i="78" s="1"/>
  <c r="J23" i="53"/>
  <c r="K29" i="83"/>
  <c r="F42" i="53"/>
  <c r="F22" i="43"/>
  <c r="F24" i="43" s="1"/>
  <c r="F40" i="51"/>
  <c r="F42" i="51" s="1"/>
  <c r="G40" i="61"/>
  <c r="G42" i="61" s="1"/>
  <c r="I40" i="49"/>
  <c r="I42" i="49" s="1"/>
  <c r="J40" i="69"/>
  <c r="J42" i="69" s="1"/>
  <c r="J40" i="47"/>
  <c r="J42" i="47" s="1"/>
  <c r="K40" i="59"/>
  <c r="K42" i="59" s="1"/>
  <c r="K40" i="69"/>
  <c r="K42" i="69" s="1"/>
  <c r="H40" i="49"/>
  <c r="H42" i="49" s="1"/>
  <c r="D42" i="51"/>
  <c r="F23" i="53"/>
  <c r="G29" i="83"/>
  <c r="E31" i="87"/>
  <c r="E33" i="87" s="1"/>
  <c r="E31" i="68"/>
  <c r="E33" i="68" s="1"/>
  <c r="D31" i="51"/>
  <c r="D33" i="51" s="1"/>
  <c r="D13" i="44"/>
  <c r="D15" i="44" s="1"/>
  <c r="E33" i="74"/>
  <c r="E35" i="74" s="1"/>
  <c r="E31" i="61"/>
  <c r="E33" i="61" s="1"/>
  <c r="D31" i="53"/>
  <c r="D33" i="53" s="1"/>
  <c r="D12" i="43"/>
  <c r="D14" i="43" s="1"/>
  <c r="E33" i="73"/>
  <c r="E35" i="73" s="1"/>
  <c r="E31" i="59"/>
  <c r="E33" i="59" s="1"/>
  <c r="D31" i="49"/>
  <c r="D33" i="49" s="1"/>
  <c r="E31" i="69"/>
  <c r="E33" i="69" s="1"/>
  <c r="E31" i="56"/>
  <c r="E33" i="56" s="1"/>
  <c r="D31" i="47"/>
  <c r="D33" i="47" s="1"/>
  <c r="E42" i="47"/>
  <c r="F22" i="78"/>
  <c r="E42" i="53"/>
  <c r="E33" i="53"/>
  <c r="F14" i="73"/>
  <c r="G23" i="61"/>
  <c r="F33" i="87"/>
  <c r="H14" i="74"/>
  <c r="G23" i="47"/>
  <c r="I33" i="59"/>
  <c r="I29" i="83"/>
  <c r="H40" i="51"/>
  <c r="H42" i="51" s="1"/>
  <c r="D42" i="49"/>
  <c r="E24" i="43"/>
  <c r="E23" i="53"/>
  <c r="F44" i="74"/>
  <c r="G13" i="69"/>
  <c r="F23" i="49"/>
  <c r="G9" i="83"/>
  <c r="G23" i="69"/>
  <c r="G42" i="53"/>
  <c r="H42" i="68"/>
  <c r="G13" i="51"/>
  <c r="H33" i="69"/>
  <c r="J23" i="61"/>
  <c r="I22" i="43"/>
  <c r="I24" i="43" s="1"/>
  <c r="I40" i="53"/>
  <c r="I42" i="53" s="1"/>
  <c r="J40" i="61"/>
  <c r="J42" i="61" s="1"/>
  <c r="J42" i="73"/>
  <c r="J44" i="73" s="1"/>
  <c r="K23" i="68"/>
  <c r="H23" i="49"/>
  <c r="I9" i="83"/>
  <c r="I13" i="61"/>
  <c r="H40" i="47"/>
  <c r="H42" i="47" s="1"/>
  <c r="H40" i="53"/>
  <c r="H42" i="53" s="1"/>
  <c r="I40" i="68"/>
  <c r="I42" i="68" s="1"/>
  <c r="I18" i="78"/>
  <c r="I22" i="78" s="1"/>
  <c r="D24" i="43"/>
  <c r="E42" i="56"/>
  <c r="F33" i="59"/>
  <c r="H44" i="73"/>
  <c r="G42" i="51"/>
  <c r="H13" i="53"/>
  <c r="H22" i="43"/>
  <c r="H24" i="43" s="1"/>
  <c r="I40" i="61"/>
  <c r="I42" i="61" s="1"/>
  <c r="I42" i="74"/>
  <c r="I44" i="74" s="1"/>
  <c r="F44" i="73"/>
  <c r="F35" i="73"/>
  <c r="F13" i="69"/>
  <c r="F23" i="61"/>
  <c r="E13" i="51"/>
  <c r="E23" i="51"/>
  <c r="F13" i="47"/>
  <c r="G44" i="74"/>
  <c r="F23" i="51"/>
  <c r="F23" i="47"/>
  <c r="G33" i="47"/>
  <c r="I40" i="47"/>
  <c r="I42" i="47" s="1"/>
  <c r="I40" i="51"/>
  <c r="I42" i="51" s="1"/>
  <c r="J40" i="68"/>
  <c r="J42" i="68" s="1"/>
  <c r="H21" i="48"/>
  <c r="H23" i="48" s="1"/>
  <c r="I40" i="59"/>
  <c r="I40" i="69"/>
  <c r="I42" i="69" s="1"/>
  <c r="E44" i="73"/>
  <c r="E9" i="72"/>
  <c r="E12" i="72" s="1"/>
  <c r="E9" i="58"/>
  <c r="D6" i="46"/>
  <c r="D8" i="46" s="1"/>
  <c r="D9" i="41"/>
  <c r="D12" i="41" s="1"/>
  <c r="I33" i="87"/>
  <c r="I25" i="74"/>
  <c r="I13" i="69"/>
  <c r="H33" i="47"/>
  <c r="I35" i="73"/>
  <c r="I13" i="59"/>
  <c r="I33" i="56"/>
  <c r="I42" i="59"/>
  <c r="I33" i="69"/>
  <c r="H13" i="47"/>
  <c r="I14" i="73"/>
  <c r="H33" i="53"/>
  <c r="I13" i="56"/>
  <c r="I42" i="56"/>
  <c r="I9" i="72"/>
  <c r="I12" i="72" s="1"/>
  <c r="I9" i="58"/>
  <c r="H6" i="46"/>
  <c r="H8" i="46" s="1"/>
  <c r="H9" i="41"/>
  <c r="H12" i="41" s="1"/>
  <c r="H14" i="43"/>
  <c r="I33" i="61"/>
  <c r="K13" i="59"/>
  <c r="K33" i="56"/>
  <c r="J13" i="47"/>
  <c r="K14" i="73"/>
  <c r="K14" i="74"/>
  <c r="J33" i="53"/>
  <c r="K9" i="72"/>
  <c r="K12" i="72" s="1"/>
  <c r="K9" i="58"/>
  <c r="J6" i="46"/>
  <c r="J8" i="46" s="1"/>
  <c r="J9" i="41"/>
  <c r="J12" i="41" s="1"/>
  <c r="K13" i="56"/>
  <c r="J13" i="53"/>
  <c r="J13" i="49"/>
  <c r="K33" i="61"/>
  <c r="K13" i="61"/>
  <c r="J13" i="51"/>
  <c r="K33" i="69"/>
  <c r="K33" i="59"/>
  <c r="K42" i="56"/>
  <c r="K13" i="69"/>
  <c r="K13" i="68"/>
  <c r="J33" i="47"/>
  <c r="K35" i="73"/>
  <c r="J9" i="72"/>
  <c r="J12" i="72" s="1"/>
  <c r="J9" i="58"/>
  <c r="I6" i="46"/>
  <c r="I8" i="46" s="1"/>
  <c r="I9" i="41"/>
  <c r="I12" i="41" s="1"/>
  <c r="I13" i="53"/>
  <c r="I33" i="47"/>
  <c r="J35" i="73"/>
  <c r="J14" i="74"/>
  <c r="J33" i="59"/>
  <c r="I23" i="49"/>
  <c r="J9" i="83"/>
  <c r="J13" i="61"/>
  <c r="I33" i="53"/>
  <c r="I14" i="43"/>
  <c r="I13" i="49"/>
  <c r="J33" i="56"/>
  <c r="I23" i="51"/>
  <c r="J13" i="69"/>
  <c r="J33" i="61"/>
  <c r="J33" i="87"/>
  <c r="J44" i="74"/>
  <c r="I13" i="51"/>
  <c r="J23" i="68"/>
  <c r="J13" i="59"/>
  <c r="I13" i="47"/>
  <c r="J14" i="73"/>
  <c r="J33" i="69"/>
  <c r="J13" i="68"/>
  <c r="J25" i="74"/>
  <c r="J13" i="56"/>
  <c r="J22" i="78"/>
  <c r="G23" i="53"/>
  <c r="G13" i="47"/>
  <c r="H14" i="73"/>
  <c r="H23" i="68"/>
  <c r="G13" i="49"/>
  <c r="H25" i="73"/>
  <c r="H13" i="69"/>
  <c r="G23" i="51"/>
  <c r="H42" i="61"/>
  <c r="H13" i="56"/>
  <c r="G24" i="43"/>
  <c r="H44" i="74"/>
  <c r="G14" i="43"/>
  <c r="H13" i="59"/>
  <c r="H13" i="68"/>
  <c r="H23" i="61"/>
  <c r="G13" i="53"/>
  <c r="H25" i="74"/>
  <c r="H23" i="69"/>
  <c r="H13" i="61"/>
  <c r="G23" i="49"/>
  <c r="H9" i="83"/>
  <c r="G33" i="59"/>
  <c r="G33" i="61"/>
  <c r="F13" i="49"/>
  <c r="G33" i="69"/>
  <c r="F13" i="51"/>
  <c r="F14" i="43"/>
  <c r="F33" i="47"/>
  <c r="G35" i="73"/>
  <c r="G13" i="68"/>
  <c r="G9" i="72"/>
  <c r="G12" i="72" s="1"/>
  <c r="G9" i="58"/>
  <c r="F6" i="46"/>
  <c r="F8" i="46" s="1"/>
  <c r="F9" i="41"/>
  <c r="F12" i="41" s="1"/>
  <c r="G33" i="56"/>
  <c r="G33" i="87"/>
  <c r="F33" i="53"/>
  <c r="G14" i="74"/>
  <c r="E42" i="49"/>
  <c r="F29" i="83"/>
  <c r="F9" i="72"/>
  <c r="F12" i="72" s="1"/>
  <c r="F9" i="58"/>
  <c r="E6" i="46"/>
  <c r="E8" i="46" s="1"/>
  <c r="E9" i="41"/>
  <c r="E12" i="41" s="1"/>
  <c r="F13" i="56"/>
  <c r="E13" i="53"/>
  <c r="F23" i="69"/>
  <c r="F13" i="68"/>
  <c r="F23" i="68"/>
  <c r="E42" i="51"/>
  <c r="F13" i="59"/>
  <c r="E13" i="47"/>
  <c r="F33" i="56"/>
  <c r="F42" i="59"/>
  <c r="F42" i="69"/>
  <c r="F13" i="61"/>
  <c r="E23" i="47"/>
  <c r="F25" i="73"/>
  <c r="F14" i="74"/>
  <c r="F25" i="74"/>
  <c r="F42" i="68"/>
  <c r="E14" i="43"/>
  <c r="E13" i="49"/>
  <c r="E23" i="49"/>
  <c r="F9" i="83"/>
  <c r="F10" i="58" l="1"/>
  <c r="F12" i="58" s="1"/>
  <c r="E10" i="58"/>
  <c r="E12" i="58" s="1"/>
  <c r="G10" i="58"/>
  <c r="G12" i="58" s="1"/>
  <c r="K10" i="58"/>
  <c r="K12" i="58" s="1"/>
  <c r="I10" i="58"/>
  <c r="I12" i="58" s="1"/>
  <c r="J10" i="58"/>
  <c r="J12" i="58" s="1"/>
  <c r="H10" i="58"/>
  <c r="H12" i="58" s="1"/>
</calcChain>
</file>

<file path=xl/sharedStrings.xml><?xml version="1.0" encoding="utf-8"?>
<sst xmlns="http://schemas.openxmlformats.org/spreadsheetml/2006/main" count="6303" uniqueCount="855">
  <si>
    <t xml:space="preserve"> -</t>
  </si>
  <si>
    <t>x</t>
  </si>
  <si>
    <t xml:space="preserve"> </t>
  </si>
  <si>
    <t>Pol. Side</t>
  </si>
  <si>
    <t>Pol. Top</t>
  </si>
  <si>
    <t>Joint</t>
  </si>
  <si>
    <t>LN FT.</t>
  </si>
  <si>
    <t>Pol. Surf.</t>
  </si>
  <si>
    <t>SQ FT.</t>
  </si>
  <si>
    <t>SQ FT</t>
  </si>
  <si>
    <t>LN Top/BTM</t>
  </si>
  <si>
    <t>CU FT</t>
  </si>
  <si>
    <t>SQ POL</t>
  </si>
  <si>
    <t>LN Ends</t>
  </si>
  <si>
    <t>Top</t>
  </si>
  <si>
    <t>BTM Joint</t>
  </si>
  <si>
    <t>Cut Ends</t>
  </si>
  <si>
    <t>LN FT ends</t>
  </si>
  <si>
    <t>RB Ends</t>
  </si>
  <si>
    <t>CU Stone</t>
  </si>
  <si>
    <t>Rex Manufactured 30 - 45 Days</t>
  </si>
  <si>
    <t>MORNING ROSE
RUSTIC MAHOG
SILVER CLOUD</t>
  </si>
  <si>
    <t>MAHOGANY
CHARCOAL GRY
RAINBOW</t>
  </si>
  <si>
    <t>BARRE
COFFEE PEARL
REX IMPALA
GRY. ST. CLOUD
COLONIAL ROSE
NORTH STAR-PREM.</t>
  </si>
  <si>
    <t>BELLINGHAM
AMER. BLACK</t>
  </si>
  <si>
    <t>WISCONSIN RED
CORAL BLUE</t>
  </si>
  <si>
    <t>BLUE PEARL
-REX BLACK
-GOLD STAR
-SENT. RED
-TAJ AURORA
-EMERALD PEARL</t>
  </si>
  <si>
    <t xml:space="preserve">POLISHED 
2 
DIES   </t>
  </si>
  <si>
    <t>6"</t>
  </si>
  <si>
    <t>8"</t>
  </si>
  <si>
    <t>DIES</t>
  </si>
  <si>
    <t>UNIT</t>
  </si>
  <si>
    <t>DIES, BASES, FLATS</t>
  </si>
  <si>
    <t>BEVELS, SLANTS</t>
  </si>
  <si>
    <t>SQ. FT</t>
  </si>
  <si>
    <t>Sawn BTM</t>
  </si>
  <si>
    <t>Pol. 2"</t>
  </si>
  <si>
    <t>4"</t>
  </si>
  <si>
    <t>LN Frt/Bk</t>
  </si>
  <si>
    <t>SQ BTM Swn</t>
  </si>
  <si>
    <t>LN ends</t>
  </si>
  <si>
    <t>Import Granites  - In-Stock or 120 Days</t>
  </si>
  <si>
    <t xml:space="preserve">POLISHED 
3 
DIES   </t>
  </si>
  <si>
    <t>Flats</t>
  </si>
  <si>
    <t>SN ends</t>
  </si>
  <si>
    <t>brp</t>
  </si>
  <si>
    <t>sawn</t>
  </si>
  <si>
    <t>POLISHED FLAT TOP,  BRP,  BOTTOM SAWED</t>
  </si>
  <si>
    <t>PFT, POLISHED 2" MARGIN, BRP,  BOTTOM SAWED</t>
  </si>
  <si>
    <t>ALL POLISHED,  BOTTOM SAWED</t>
  </si>
  <si>
    <t>Sawn</t>
  </si>
  <si>
    <t>Raw stone Price</t>
  </si>
  <si>
    <t>MORNING ROSE
GEORGIA -EG
CHINA GRAY</t>
  </si>
  <si>
    <t>GOLD STAR
CAT'S EYE
TAJ AURORA</t>
  </si>
  <si>
    <t>BLUE PEARL
EMERALD PEARL</t>
  </si>
  <si>
    <t>MAJESTIC BLACK</t>
  </si>
  <si>
    <t>CHARCOAL GRY/
CHINA ST</t>
  </si>
  <si>
    <t>BASES/BEVELS</t>
  </si>
  <si>
    <t xml:space="preserve"> POLISHED BEVEL TOP, BALANCE ROCK PITCH</t>
  </si>
  <si>
    <t xml:space="preserve">PFT, BRP
BASES </t>
  </si>
  <si>
    <t>SLANTS</t>
  </si>
  <si>
    <t>EACH</t>
  </si>
  <si>
    <t>Nosing</t>
  </si>
  <si>
    <t>Saw BTM</t>
  </si>
  <si>
    <t>Saw BK</t>
  </si>
  <si>
    <t>Pol. BK</t>
  </si>
  <si>
    <t>SQ Back</t>
  </si>
  <si>
    <t>P2</t>
  </si>
  <si>
    <t>P3</t>
  </si>
  <si>
    <t>P5</t>
  </si>
  <si>
    <t>GEORGIA
NORTH STAR- REG</t>
  </si>
  <si>
    <t>GEORGIA
NORTH STAR-REG</t>
  </si>
  <si>
    <t>BASES</t>
  </si>
  <si>
    <t>BRP</t>
  </si>
  <si>
    <t>MRGN</t>
  </si>
  <si>
    <t>ALL POL</t>
  </si>
  <si>
    <t>BEVELS</t>
  </si>
  <si>
    <t>Drill Holes</t>
  </si>
  <si>
    <t>Drill &amp; Attach</t>
  </si>
  <si>
    <t>Core for Govt Marker</t>
  </si>
  <si>
    <t>Dowel Holes (each)</t>
  </si>
  <si>
    <t xml:space="preserve">ALL
POLISHED 
DIES   </t>
  </si>
  <si>
    <t>Drill Holes for Government Bronze</t>
  </si>
  <si>
    <t>Drill Hole &amp; Mount Government Bronze</t>
  </si>
  <si>
    <t>Core Holes for Government Bronze</t>
  </si>
  <si>
    <t>COFFEE PEARL
CORAL BLUE
TROPICAL GREEN
PARADISO</t>
  </si>
  <si>
    <t>Full</t>
  </si>
  <si>
    <t>*P2 With Nosing*</t>
  </si>
  <si>
    <t>*P2 Full Face*</t>
  </si>
  <si>
    <t>pol</t>
  </si>
  <si>
    <t>front</t>
  </si>
  <si>
    <t>Polished Flat Top, Balance Rock Pitch, Bottom Sawn, With Corner Lines</t>
  </si>
  <si>
    <t>Polished Front &amp; Back, Balance Rock Pitch - Serp Top, Flat Top, Oval Top</t>
  </si>
  <si>
    <t>POLISHED FRONT &amp; BACK, BRP, BOTTOM JOINTED</t>
  </si>
  <si>
    <t>POLISHED FRONT &amp; BACK, POLISHED TOP, BRP, BOTTOM JOINTED</t>
  </si>
  <si>
    <t>ALL POLISHED, BOTTOM JOINTED</t>
  </si>
  <si>
    <t xml:space="preserve">  </t>
  </si>
  <si>
    <t>FLATS</t>
  </si>
  <si>
    <t>SAWN</t>
  </si>
  <si>
    <t>Core Hole 4"</t>
  </si>
  <si>
    <t>Core Hole 6"</t>
  </si>
  <si>
    <t>Core Hole 8"</t>
  </si>
  <si>
    <t>each</t>
  </si>
  <si>
    <t>ap</t>
  </si>
  <si>
    <t>VASES</t>
  </si>
  <si>
    <t>With Cement</t>
  </si>
  <si>
    <t>All Sanded</t>
  </si>
  <si>
    <t>Bronze Gov't Plate 2-0x1-0x0-4</t>
  </si>
  <si>
    <t>Cherokee White Marble 2-0x1-0x0-4</t>
  </si>
  <si>
    <t>Without Cement</t>
  </si>
  <si>
    <t>All Steeled or Steeled Top, Rock Sides</t>
  </si>
  <si>
    <t>Georgia Granite 2-0x1-0x0-4</t>
  </si>
  <si>
    <t>*Sizes Larger than 6-0 Call for Quote</t>
  </si>
  <si>
    <t>Sizes Up to 6-0 x 2-6</t>
  </si>
  <si>
    <t>Manufactured Foundation Pricing  -   Sawed Top, Broken Side Only</t>
  </si>
  <si>
    <t>6-6 x 2-0 x 0-4</t>
  </si>
  <si>
    <t>4-6 x 2-0 x 0-4</t>
  </si>
  <si>
    <t>6-0 x 2-0 x 0-4</t>
  </si>
  <si>
    <t>4-0 x 2-0 x 0-4</t>
  </si>
  <si>
    <t>5-6 x 2-0 x 0-4</t>
  </si>
  <si>
    <t>5-0 x 2-0 x 0-4</t>
  </si>
  <si>
    <t>3-0 x 2-0 x 0-4</t>
  </si>
  <si>
    <r>
      <t xml:space="preserve">Ready In Stock following Sizes  </t>
    </r>
    <r>
      <rPr>
        <i/>
        <sz val="10"/>
        <rFont val="Cambria"/>
        <family val="1"/>
      </rPr>
      <t>*Georgia Granite Only*</t>
    </r>
  </si>
  <si>
    <t>FOUNDATION COVERS</t>
  </si>
  <si>
    <t>0-10 x 0-10 x 1-0</t>
  </si>
  <si>
    <t>0-8 x 0-8 x 0-10</t>
  </si>
  <si>
    <t>0-10 x 0-8 x 1-0</t>
  </si>
  <si>
    <t>0-8 x 0-6 x 1-0</t>
  </si>
  <si>
    <t>0-10 x 0-8 x 0-10</t>
  </si>
  <si>
    <t>0-8 x 0-6 x 0-10</t>
  </si>
  <si>
    <t>0-8 x 0-8 x 1-0</t>
  </si>
  <si>
    <t>0-5 x 0-4 x 0-9</t>
  </si>
  <si>
    <t xml:space="preserve">    Other Granite colors - Call for a Quote</t>
  </si>
  <si>
    <t>SIZES</t>
  </si>
  <si>
    <t xml:space="preserve">    American Black, Silver Cloud,</t>
  </si>
  <si>
    <t xml:space="preserve">   GRANITE AVAILABLE:</t>
  </si>
  <si>
    <t>REVERSE TAPER</t>
  </si>
  <si>
    <t>*Vase Liners $9.00 each</t>
  </si>
  <si>
    <r>
      <t xml:space="preserve">0-6 x 0-6 x 0-10     </t>
    </r>
    <r>
      <rPr>
        <sz val="9"/>
        <rFont val="Cambria"/>
        <family val="1"/>
      </rPr>
      <t>3.5" core, 5" deep</t>
    </r>
  </si>
  <si>
    <r>
      <t xml:space="preserve">0-5 x 0-5 x 0-9       </t>
    </r>
    <r>
      <rPr>
        <sz val="9"/>
        <rFont val="Cambria"/>
        <family val="1"/>
      </rPr>
      <t xml:space="preserve"> 2" core, 4" deep</t>
    </r>
  </si>
  <si>
    <r>
      <t xml:space="preserve">0-4x 0-4 x 0-10     </t>
    </r>
    <r>
      <rPr>
        <sz val="9"/>
        <rFont val="Cambria"/>
        <family val="1"/>
      </rPr>
      <t xml:space="preserve">  3" core, 4" deep</t>
    </r>
  </si>
  <si>
    <t>Barre
Wausau
American Black</t>
  </si>
  <si>
    <t>Mahogany
Georgia
Morning Rose</t>
  </si>
  <si>
    <t>Blue Pearl
Emerald Pearl</t>
  </si>
  <si>
    <t>Charcoal
Rex Black</t>
  </si>
  <si>
    <t>China Gray</t>
  </si>
  <si>
    <t>ALL POLISHED GRANITE TURNED</t>
  </si>
  <si>
    <t>SP 1-8</t>
  </si>
  <si>
    <t>SP 2-0</t>
  </si>
  <si>
    <t>Actual prices</t>
  </si>
  <si>
    <t>SENTINEL RED</t>
  </si>
  <si>
    <t>4-0 x 1-2 x 0-8</t>
  </si>
  <si>
    <t>3-0 x 0-8 x 1-8</t>
  </si>
  <si>
    <t>REX 1027</t>
  </si>
  <si>
    <t>REX 1010</t>
  </si>
  <si>
    <t>REX 1006</t>
  </si>
  <si>
    <t>REX 1002, 1003, 1004</t>
  </si>
  <si>
    <t>CUTTING</t>
  </si>
  <si>
    <t>TOTALS</t>
  </si>
  <si>
    <t>CUT</t>
  </si>
  <si>
    <t>SLANT</t>
  </si>
  <si>
    <t>3-0X0-10X1-4</t>
  </si>
  <si>
    <t>0-6</t>
  </si>
  <si>
    <t>TOTAL</t>
  </si>
  <si>
    <t>PRICE</t>
  </si>
  <si>
    <t>QTY</t>
  </si>
  <si>
    <t>HOLES 4" DEEP</t>
  </si>
  <si>
    <t xml:space="preserve"> 0-8</t>
  </si>
  <si>
    <t xml:space="preserve"> 0-6</t>
  </si>
  <si>
    <t>STLD. MBRS.</t>
  </si>
  <si>
    <t>BASE</t>
  </si>
  <si>
    <t>HOLES</t>
  </si>
  <si>
    <t>5-0X1-2X0-8</t>
  </si>
  <si>
    <t>4-0X0-8X1-6</t>
  </si>
  <si>
    <t>5-0X1-0X0-6</t>
  </si>
  <si>
    <t>4-0X0-6X1-6</t>
  </si>
  <si>
    <t>SHELL ROCK</t>
  </si>
  <si>
    <t>SHELL</t>
  </si>
  <si>
    <t>4-6X1-2X0-8</t>
  </si>
  <si>
    <t>3-6X0-8X3-0</t>
  </si>
  <si>
    <t>4-0X1-2X0-8</t>
  </si>
  <si>
    <t>3-0X0-8X2-6</t>
  </si>
  <si>
    <t>PAGE 51</t>
  </si>
  <si>
    <t xml:space="preserve"> 3-6</t>
  </si>
  <si>
    <t xml:space="preserve"> 3-0 </t>
  </si>
  <si>
    <t>LENGTH</t>
  </si>
  <si>
    <t>SIZE</t>
  </si>
  <si>
    <t>PEN. RNDS</t>
  </si>
  <si>
    <t>STLD MBRS.</t>
  </si>
  <si>
    <t>STLD TOP</t>
  </si>
  <si>
    <t>PENCIL RNDS</t>
  </si>
  <si>
    <t>MBRS.</t>
  </si>
  <si>
    <t>TOP</t>
  </si>
  <si>
    <t>3-0X0-8X1-8</t>
  </si>
  <si>
    <t>4-6 x 1-2 x 0-8</t>
  </si>
  <si>
    <t>4-6 x 1-0 x 0-6</t>
  </si>
  <si>
    <t>4-0 x 1-0 x 0-6</t>
  </si>
  <si>
    <t>3-0 x 0-6 x 1-8</t>
  </si>
  <si>
    <t>REX 1044</t>
  </si>
  <si>
    <t>3-6 x 0-8 x 2-4</t>
  </si>
  <si>
    <t>3-6 x 0-6 x 2-4</t>
  </si>
  <si>
    <t>REX 1043</t>
  </si>
  <si>
    <t>REX 1041</t>
  </si>
  <si>
    <t>4-0X0-10X1-4</t>
  </si>
  <si>
    <t>3-6X0-10X1-4</t>
  </si>
  <si>
    <t>3-0X0-10X-1-4</t>
  </si>
  <si>
    <t>REX 1032,1033,1034</t>
  </si>
  <si>
    <t>3-6X0-8X2-0</t>
  </si>
  <si>
    <t>3-0X0-8X1-10</t>
  </si>
  <si>
    <t>4-6X1-0X0-6</t>
  </si>
  <si>
    <t>3-6X0-6X2-0</t>
  </si>
  <si>
    <t>4-0X1-0X0-6</t>
  </si>
  <si>
    <t>3-0X0-6X1-10</t>
  </si>
  <si>
    <t>3-6X0-8X2-4</t>
  </si>
  <si>
    <t>3-6X0-6X2-4</t>
  </si>
  <si>
    <t>3-6X0-8X1-10</t>
  </si>
  <si>
    <t>3-6X0-6X1-10</t>
  </si>
  <si>
    <t>3-0X0-6X1-8</t>
  </si>
  <si>
    <t>REX 1062</t>
  </si>
  <si>
    <t>REX 1060</t>
  </si>
  <si>
    <t>REX 1056</t>
  </si>
  <si>
    <t>REX 1045</t>
  </si>
  <si>
    <t>BRICKING</t>
  </si>
  <si>
    <t>POL. MEMBERS</t>
  </si>
  <si>
    <t>BASE / POL. MGN</t>
  </si>
  <si>
    <t>BRICKWORK</t>
  </si>
  <si>
    <t>POL. MBRS</t>
  </si>
  <si>
    <t>AP</t>
  </si>
  <si>
    <t>PAGE 58</t>
  </si>
  <si>
    <t>PRICES SHOWN DO NOT INCLUDE CARVING.                        CARVING &amp; LETTERING PRICES SEE PAGE 40.</t>
  </si>
  <si>
    <t>DOWELS</t>
  </si>
  <si>
    <t>JOINT TOP</t>
  </si>
  <si>
    <t>Pedestal:</t>
  </si>
  <si>
    <t>STLD SIDES</t>
  </si>
  <si>
    <t>3-4X0-8X1-2</t>
  </si>
  <si>
    <t>4-0X1-2X0-4</t>
  </si>
  <si>
    <t>3-0 x 0-8 x 2-0</t>
  </si>
  <si>
    <t>3-0 x 0-6 x 2-0</t>
  </si>
  <si>
    <t>REX 1075</t>
  </si>
  <si>
    <t>REX 1065</t>
  </si>
  <si>
    <t>CUTTING/PICTCHING</t>
  </si>
  <si>
    <t xml:space="preserve"> TOTALS</t>
  </si>
  <si>
    <t>CUTTING/PICTCH</t>
  </si>
  <si>
    <t>3-6X0-8X2-2</t>
  </si>
  <si>
    <t>3-0X0-8X2-0</t>
  </si>
  <si>
    <t>3-6X0-6X2-2</t>
  </si>
  <si>
    <t>3-0X0-6X2-0</t>
  </si>
  <si>
    <t>CORE</t>
  </si>
  <si>
    <t xml:space="preserve"> STLD MBR</t>
  </si>
  <si>
    <t>total</t>
  </si>
  <si>
    <t>PITCH</t>
  </si>
  <si>
    <t>CUTS</t>
  </si>
  <si>
    <t>STLD MBR</t>
  </si>
  <si>
    <t>HOLE</t>
  </si>
  <si>
    <t>STLD MEMBER</t>
  </si>
  <si>
    <t>CUT  &amp; PITCH</t>
  </si>
  <si>
    <t>3-2X1-2X0-8</t>
  </si>
  <si>
    <t>2-8X0-8X2-0</t>
  </si>
  <si>
    <t>CUT &amp; PITCH</t>
  </si>
  <si>
    <t>2-6X1-2X0-8</t>
  </si>
  <si>
    <t>2-2X0-8X1-8</t>
  </si>
  <si>
    <t>3-2X1-0X0-6</t>
  </si>
  <si>
    <t>2-8X0-6X2-0</t>
  </si>
  <si>
    <t>2-6X1-0X0-6</t>
  </si>
  <si>
    <t>2-2X0-6X1-8</t>
  </si>
  <si>
    <t>PAGE 60</t>
  </si>
  <si>
    <t>REX 1068,1069, 1070</t>
  </si>
  <si>
    <t>REX 1110</t>
  </si>
  <si>
    <t>REX 1102</t>
  </si>
  <si>
    <t>REX 1092</t>
  </si>
  <si>
    <t>REX 1082</t>
  </si>
  <si>
    <t>1 1/2 CARVING</t>
  </si>
  <si>
    <t>CUTTING/PITCHING</t>
  </si>
  <si>
    <t>CUT / PITCH</t>
  </si>
  <si>
    <t>2-10X1-2X0-8</t>
  </si>
  <si>
    <t>2-2X0-8X3-0</t>
  </si>
  <si>
    <t>2-8X1-2X0-8</t>
  </si>
  <si>
    <t>2-0X0-8X2-10</t>
  </si>
  <si>
    <t>2-10X1-0X0-6</t>
  </si>
  <si>
    <t>2-2X0-6X3-0</t>
  </si>
  <si>
    <t>2-8X1-0X0-6</t>
  </si>
  <si>
    <t>2-0X0-6X2-10</t>
  </si>
  <si>
    <t xml:space="preserve"> (3-0 CARVING)</t>
  </si>
  <si>
    <t>CARVING</t>
  </si>
  <si>
    <t>LEG - P2, BRP.  DOWEL HOLES</t>
  </si>
  <si>
    <t>SEAT - PFT, BALANCE STEELED.  DOWEL HOLES</t>
  </si>
  <si>
    <t>DIE - P2, ONE END STEELED &amp; CUTOUT</t>
  </si>
  <si>
    <t>LEG</t>
  </si>
  <si>
    <t>SEAT</t>
  </si>
  <si>
    <t>2-8X1-2X0-4</t>
  </si>
  <si>
    <t>1-4X1-0X2-4</t>
  </si>
  <si>
    <t>2-6X1-0X0-4</t>
  </si>
  <si>
    <t>1-2X0-10X2-2</t>
  </si>
  <si>
    <t>PAGE 68</t>
  </si>
  <si>
    <t>Total Rex 1102</t>
  </si>
  <si>
    <t>Total Leg</t>
  </si>
  <si>
    <t xml:space="preserve"> 2.00</t>
  </si>
  <si>
    <t>Dowel</t>
  </si>
  <si>
    <t xml:space="preserve"> 1.00</t>
  </si>
  <si>
    <t>Joint 2</t>
  </si>
  <si>
    <t xml:space="preserve"> 0-4X1-0X1-2</t>
  </si>
  <si>
    <t>Pol2 Die</t>
  </si>
  <si>
    <t>Leg</t>
  </si>
  <si>
    <t>Total Seat</t>
  </si>
  <si>
    <t>Dowel Holes</t>
  </si>
  <si>
    <t>Stld Sides</t>
  </si>
  <si>
    <t>Marker Price 2-8x1-2x0-4</t>
  </si>
  <si>
    <t>2-8x1-2x0-4</t>
  </si>
  <si>
    <t>Seat</t>
  </si>
  <si>
    <t>Total Pedestal</t>
  </si>
  <si>
    <t>Cutout</t>
  </si>
  <si>
    <t>Stld End</t>
  </si>
  <si>
    <t>Cl</t>
  </si>
  <si>
    <t>Pitch</t>
  </si>
  <si>
    <t>Jt</t>
  </si>
  <si>
    <t>Pol</t>
  </si>
  <si>
    <t>Stock</t>
  </si>
  <si>
    <t>Rough Stock</t>
  </si>
  <si>
    <t>Pedestal</t>
  </si>
  <si>
    <t xml:space="preserve"> 2.00 </t>
  </si>
  <si>
    <t xml:space="preserve"> 0-4X0-10X1-2</t>
  </si>
  <si>
    <t xml:space="preserve"> 7.00</t>
  </si>
  <si>
    <t>Marker Price 2-6x1-0x0-4</t>
  </si>
  <si>
    <t>2-6x1-0x0-4</t>
  </si>
  <si>
    <t>2-2X0-8X3-4</t>
  </si>
  <si>
    <t>2-2X0-6X3-4</t>
  </si>
  <si>
    <t>2-0 x 0-8 x 3-0</t>
  </si>
  <si>
    <t>2-0 x 0-6 x 3-0</t>
  </si>
  <si>
    <t>REX 1119</t>
  </si>
  <si>
    <t>REX 1117</t>
  </si>
  <si>
    <t>REX 1116</t>
  </si>
  <si>
    <t>3-0 x 1-2 x 0-8</t>
  </si>
  <si>
    <t>3-0 x 1-0 x 0-6</t>
  </si>
  <si>
    <t>REX 1114</t>
  </si>
  <si>
    <t>USE 3-0 SIZE</t>
  </si>
  <si>
    <t>USE 2-6 SIZE</t>
  </si>
  <si>
    <t>PITCHING</t>
  </si>
  <si>
    <t>3-0X1-2X0-8</t>
  </si>
  <si>
    <t>2-6X0-8X2-8</t>
  </si>
  <si>
    <t>2-2X0-8X2-4</t>
  </si>
  <si>
    <t>3-0X1-0X0-6</t>
  </si>
  <si>
    <t>2-6X0-6X2-8</t>
  </si>
  <si>
    <t>2-2X0-6X2-4</t>
  </si>
  <si>
    <t>2-0X0-8X3-0</t>
  </si>
  <si>
    <t>2-0X0-6X3-0</t>
  </si>
  <si>
    <t>REX 1132</t>
  </si>
  <si>
    <t>REX 1125</t>
  </si>
  <si>
    <t>REX 1124</t>
  </si>
  <si>
    <t>REX 1120</t>
  </si>
  <si>
    <t>PAGE 72</t>
  </si>
  <si>
    <t>LIN. FT.</t>
  </si>
  <si>
    <t>SHELLROCK</t>
  </si>
  <si>
    <t xml:space="preserve"> 3-6 DIE: 32"</t>
  </si>
  <si>
    <t xml:space="preserve"> 3-6 DIE: 20"</t>
  </si>
  <si>
    <t xml:space="preserve"> 3-0 DIE: 28"</t>
  </si>
  <si>
    <t>3-0 DIE: 28"</t>
  </si>
  <si>
    <t xml:space="preserve"> 3-0 DIE: 18" </t>
  </si>
  <si>
    <t>3-0 DIE: 18"</t>
  </si>
  <si>
    <t>STLD.  HEART</t>
  </si>
  <si>
    <t>POL. TOP</t>
  </si>
  <si>
    <t xml:space="preserve">FOR EACH WING </t>
  </si>
  <si>
    <t>3/4 OF 2-0 DIE</t>
  </si>
  <si>
    <t>CARVING:</t>
  </si>
  <si>
    <t xml:space="preserve">                      CORE HOLE</t>
  </si>
  <si>
    <t>5-4 X 0-8</t>
  </si>
  <si>
    <t>0-8X1-10</t>
  </si>
  <si>
    <t>4-8 X 0-8</t>
  </si>
  <si>
    <t>0-8X1-6</t>
  </si>
  <si>
    <t>5-4 X 0-6</t>
  </si>
  <si>
    <t>0-6X1-10</t>
  </si>
  <si>
    <t>4-8 X 0-6</t>
  </si>
  <si>
    <t>0-6X1-6</t>
  </si>
  <si>
    <t xml:space="preserve">                      POL. SLANTED FRONT</t>
  </si>
  <si>
    <t>STLD INSIDE</t>
  </si>
  <si>
    <t>POL. SLTD FRONT</t>
  </si>
  <si>
    <t>5-4x1-4x0-8</t>
  </si>
  <si>
    <t>2-0x0-8x1-10</t>
  </si>
  <si>
    <t>4-8x1-4x0-8</t>
  </si>
  <si>
    <t>1-8x0-8x1-6</t>
  </si>
  <si>
    <t>5-4x1-2x0-6</t>
  </si>
  <si>
    <t>2-0x0-6x1-10</t>
  </si>
  <si>
    <t>4-8x1-2x0-6</t>
  </si>
  <si>
    <t>1-8x0-6x1-6</t>
  </si>
  <si>
    <t>REX 1146</t>
  </si>
  <si>
    <t>REX 1145</t>
  </si>
  <si>
    <t>REX 1143</t>
  </si>
  <si>
    <t>REX 1135</t>
  </si>
  <si>
    <t>PAGE 76</t>
  </si>
  <si>
    <t>2-0X0-8</t>
  </si>
  <si>
    <t>1-10X0-8</t>
  </si>
  <si>
    <t>2-0X0-6</t>
  </si>
  <si>
    <t>1-10X0-6</t>
  </si>
  <si>
    <t xml:space="preserve">POL. TOP </t>
  </si>
  <si>
    <t>2-0X0-8X3-6</t>
  </si>
  <si>
    <t>1-10X0-8X3-0</t>
  </si>
  <si>
    <t>2-0X0-6X3-6</t>
  </si>
  <si>
    <t>1-10X0-6X3-0</t>
  </si>
  <si>
    <t>PAGE 78</t>
  </si>
  <si>
    <t>4-6 @</t>
  </si>
  <si>
    <t>Rock Mgn</t>
  </si>
  <si>
    <t xml:space="preserve"> $28 lin.ft.</t>
  </si>
  <si>
    <t>Stld.Front</t>
  </si>
  <si>
    <t xml:space="preserve"> $25 lin.ft.</t>
  </si>
  <si>
    <t>BASE:</t>
  </si>
  <si>
    <t xml:space="preserve"> @38/Lin.Ft.</t>
  </si>
  <si>
    <t xml:space="preserve"> 7.833 lin.ft.</t>
  </si>
  <si>
    <t xml:space="preserve"> ROCK</t>
  </si>
  <si>
    <t>ROCK MGN</t>
  </si>
  <si>
    <t>STLD FRT</t>
  </si>
  <si>
    <t>PITCH LEG</t>
  </si>
  <si>
    <t>JOINT LEG</t>
  </si>
  <si>
    <t xml:space="preserve"> 7-0</t>
  </si>
  <si>
    <t>2-6x1-0</t>
  </si>
  <si>
    <t>DIE</t>
  </si>
  <si>
    <t xml:space="preserve"> @6in.=</t>
  </si>
  <si>
    <t>4"+6"=10"</t>
  </si>
  <si>
    <t>SPOT JOINT</t>
  </si>
  <si>
    <t>NOTE:  NO HOLES IN FOUNDATION COVER.</t>
  </si>
  <si>
    <t>NOTE:  NO HOLES IN BOTTOM OF DIE OR LEG.</t>
  </si>
  <si>
    <t>PITCH DIE</t>
  </si>
  <si>
    <t>ONLY</t>
  </si>
  <si>
    <t>Foundation Cover</t>
  </si>
  <si>
    <t>Rustic Mahog.</t>
  </si>
  <si>
    <t>P2 LEG</t>
  </si>
  <si>
    <t>4-6X1-4X0-4</t>
  </si>
  <si>
    <t>SPOT JT</t>
  </si>
  <si>
    <t>0-10x0-6x1-2</t>
  </si>
  <si>
    <t>2-0x0-6x2-2</t>
  </si>
  <si>
    <t>CORE HOLES</t>
  </si>
  <si>
    <t>4-2X1-2X0-8</t>
  </si>
  <si>
    <t>3-6X1-2X0-8</t>
  </si>
  <si>
    <t>2-10X0-8X1-8</t>
  </si>
  <si>
    <t>4-2X1-0X0-6</t>
  </si>
  <si>
    <t>3-6X1-0X0-6</t>
  </si>
  <si>
    <t>2-10X0-6X1-8</t>
  </si>
  <si>
    <t>REX 1155</t>
  </si>
  <si>
    <t>3-6 x 1-2 x 0-8</t>
  </si>
  <si>
    <t>3-6 x 1-0 x 0-6</t>
  </si>
  <si>
    <t>REX 1152</t>
  </si>
  <si>
    <t>REX 1150</t>
  </si>
  <si>
    <t>4-0 x 1-2 x 0-4</t>
  </si>
  <si>
    <t>REX 1147</t>
  </si>
  <si>
    <t>x 2 legs = 256</t>
  </si>
  <si>
    <t xml:space="preserve"> x 2 sides = 128</t>
  </si>
  <si>
    <t>x 1-2 high = 64</t>
  </si>
  <si>
    <t>1-0 wide @58</t>
  </si>
  <si>
    <t>8" Deep</t>
  </si>
  <si>
    <t>plus Pol. 2 Sides</t>
  </si>
  <si>
    <t>(Code d1203)</t>
  </si>
  <si>
    <t>Leg is Pol. 2 Die</t>
  </si>
  <si>
    <t xml:space="preserve"> 1-2</t>
  </si>
  <si>
    <t xml:space="preserve"> (Leg is Pol. 4)</t>
  </si>
  <si>
    <t>JOINT LEG TOPS</t>
  </si>
  <si>
    <t>2 CORE HOLES</t>
  </si>
  <si>
    <t>JOINT 2 LEG TOPS</t>
  </si>
  <si>
    <t>POL. SIDES</t>
  </si>
  <si>
    <t>1-2X1-0X1-2</t>
  </si>
  <si>
    <t>AP SEAT</t>
  </si>
  <si>
    <t>PAGE 80</t>
  </si>
  <si>
    <t xml:space="preserve"> 4-0 x 0-8 =</t>
  </si>
  <si>
    <t>3-6 x 0-8 =</t>
  </si>
  <si>
    <t xml:space="preserve"> 4-0 x 0-6 =</t>
  </si>
  <si>
    <t xml:space="preserve"> 3-6 x 0-6 =</t>
  </si>
  <si>
    <t>STEELED TREE END inch</t>
  </si>
  <si>
    <t>STEELED TREE</t>
  </si>
  <si>
    <t>4-0X0-8X2-2</t>
  </si>
  <si>
    <t>4-0X0-6X2-2</t>
  </si>
  <si>
    <t>0-8</t>
  </si>
  <si>
    <t>21"</t>
  </si>
  <si>
    <t xml:space="preserve"> 2-6 x 3-6     </t>
  </si>
  <si>
    <t>18"</t>
  </si>
  <si>
    <t xml:space="preserve"> 2-3 x 3-0     </t>
  </si>
  <si>
    <t>STEELED END</t>
  </si>
  <si>
    <t xml:space="preserve"> 2-6 x 3-6      </t>
  </si>
  <si>
    <t>7"</t>
  </si>
  <si>
    <t xml:space="preserve"> 2-3 x 3-0      </t>
  </si>
  <si>
    <t>2-6X0-8X3-6</t>
  </si>
  <si>
    <t>3-4 X 1-2 X 0-8</t>
  </si>
  <si>
    <t>2-3 X 0-8 X 3-0</t>
  </si>
  <si>
    <t>2-6X0-6X3-6</t>
  </si>
  <si>
    <t>3-4 X 1-0 X 0-6</t>
  </si>
  <si>
    <t>2-3 X 0-6 X 3-0</t>
  </si>
  <si>
    <t xml:space="preserve"> 4-6X2-8</t>
  </si>
  <si>
    <t xml:space="preserve"> 4-0X2-4</t>
  </si>
  <si>
    <t xml:space="preserve"> 3-6X2-0</t>
  </si>
  <si>
    <t>5-6X1-2X0-8</t>
  </si>
  <si>
    <t>4-6X0-8X2-8</t>
  </si>
  <si>
    <t>4-0X0-8X2-4</t>
  </si>
  <si>
    <t>4-0X0-6X2-4</t>
  </si>
  <si>
    <t>2-6 x 0-6 x 3-0</t>
  </si>
  <si>
    <t>REX 1158</t>
  </si>
  <si>
    <t>REX 1156</t>
  </si>
  <si>
    <t>`</t>
  </si>
  <si>
    <t>3-4X1-2X0-8</t>
  </si>
  <si>
    <t>2-6X0-8X2-0</t>
  </si>
  <si>
    <t>3-0X0-6X2-6</t>
  </si>
  <si>
    <t>3-4X1-0X0-6</t>
  </si>
  <si>
    <t>2-6X0-6X2-0</t>
  </si>
  <si>
    <t>(3-0)</t>
  </si>
  <si>
    <t>(2-10)</t>
  </si>
  <si>
    <t xml:space="preserve">  0-6</t>
  </si>
  <si>
    <t xml:space="preserve"> 2-0X0-8X4-0</t>
  </si>
  <si>
    <t xml:space="preserve"> 1-10X0-8X3-6</t>
  </si>
  <si>
    <t xml:space="preserve"> 2-0X0-6X4-0</t>
  </si>
  <si>
    <t xml:space="preserve"> 1-10X0-6X3-6</t>
  </si>
  <si>
    <t>PRICE/LIN. FT.</t>
  </si>
  <si>
    <t>BASE/POL. FRONT</t>
  </si>
  <si>
    <t>2-0X0-8X4-0</t>
  </si>
  <si>
    <t>1-10X0-8X3-6</t>
  </si>
  <si>
    <t>2-0X0-6X4-0</t>
  </si>
  <si>
    <t>1-10X0-6X3-6</t>
  </si>
  <si>
    <t>2-6x0-8x3-0</t>
  </si>
  <si>
    <t>2-4x0-8x2-8</t>
  </si>
  <si>
    <t>2-6x0-6x3-0</t>
  </si>
  <si>
    <t>2-4x0-6x2-8</t>
  </si>
  <si>
    <t>PRICE/INCH</t>
  </si>
  <si>
    <t>QTY/INCHES</t>
  </si>
  <si>
    <t xml:space="preserve">       STEELED END</t>
  </si>
  <si>
    <t>2-6X0-8X3-0</t>
  </si>
  <si>
    <t>2-4X0-8X2-8</t>
  </si>
  <si>
    <t>2-6X0-6X3-0</t>
  </si>
  <si>
    <t>2-4X0-6X2-8</t>
  </si>
  <si>
    <t>Rex 1160</t>
  </si>
  <si>
    <t>STEELED</t>
  </si>
  <si>
    <t>DOWEL</t>
  </si>
  <si>
    <t>WIRE SAW</t>
  </si>
  <si>
    <t xml:space="preserve">Dowel  </t>
  </si>
  <si>
    <t>Steel</t>
  </si>
  <si>
    <t>P1</t>
  </si>
  <si>
    <t>2-6x1-2x0-4</t>
  </si>
  <si>
    <t>Dowel n/c</t>
  </si>
  <si>
    <t>Wire Saw</t>
  </si>
  <si>
    <t>3-10x0-8x2-2</t>
  </si>
  <si>
    <t>REX  1170</t>
  </si>
  <si>
    <t xml:space="preserve"> Corner</t>
  </si>
  <si>
    <t>Cornerlines</t>
  </si>
  <si>
    <t>IMPORT                                       DESIGNS</t>
  </si>
  <si>
    <t xml:space="preserve">3-6 x 0-6 x 2-0  </t>
  </si>
  <si>
    <t xml:space="preserve">3-6 x 0-8 x 2-0  </t>
  </si>
  <si>
    <t>RX-122 or  66/11</t>
  </si>
  <si>
    <t>RX 125 or 66/16</t>
  </si>
  <si>
    <t>RX 124 or 66/16M</t>
  </si>
  <si>
    <t>124 &amp;125</t>
  </si>
  <si>
    <t>3-0 x 0-6 x 1-10</t>
  </si>
  <si>
    <t>3-0 x 0-8 x 1-10</t>
  </si>
  <si>
    <t>BASE - Pol. Flat Top, Pol. 2" Mgn, BRP</t>
  </si>
  <si>
    <t>DIE -All Pol, Roof Top,
Pol. Chamfer On Front Only,
Pol. Setback on Front Only, Bottom Checks</t>
  </si>
  <si>
    <t>124&amp;125</t>
  </si>
  <si>
    <t>sqft</t>
  </si>
  <si>
    <t>CALHOUN DESIGN</t>
  </si>
  <si>
    <t>CALHOUN</t>
  </si>
  <si>
    <r>
      <t xml:space="preserve">DIE -All Pol, 1/2 Serp Top,
Convex Ends, Pol. Chamfer
Face Only, </t>
    </r>
    <r>
      <rPr>
        <b/>
        <sz val="8"/>
        <rFont val="Cambria"/>
        <family val="1"/>
      </rPr>
      <t>With or Without</t>
    </r>
    <r>
      <rPr>
        <sz val="8"/>
        <rFont val="Cambria"/>
        <family val="1"/>
      </rPr>
      <t xml:space="preserve"> Bottom Checks</t>
    </r>
  </si>
  <si>
    <t>P2 with Margin Base</t>
  </si>
  <si>
    <t>All Polished with Margin Base</t>
  </si>
  <si>
    <t>EXCALIBER</t>
  </si>
  <si>
    <t>L2050</t>
  </si>
  <si>
    <t xml:space="preserve">2-2 x 0-6 x 3-4  </t>
  </si>
  <si>
    <t xml:space="preserve">2-2 x 0-8 x 3-4  </t>
  </si>
  <si>
    <t>BASE
Linked</t>
  </si>
  <si>
    <t>2-0 x 0-6 x 2-6</t>
  </si>
  <si>
    <t xml:space="preserve">2-2 x 0-6 x 2-2  </t>
  </si>
  <si>
    <t>2-0 x 0-8 x 2-6</t>
  </si>
  <si>
    <t xml:space="preserve">2-2 x 0-8 x 2-2  </t>
  </si>
  <si>
    <t>DIE - Polished 2, Boulder Shape</t>
  </si>
  <si>
    <t>*Price does NOT include shellrock</t>
  </si>
  <si>
    <t xml:space="preserve">3-6 x 0-6 x 2-2  </t>
  </si>
  <si>
    <t xml:space="preserve">3-6 x 0-8 x 2-2  </t>
  </si>
  <si>
    <t>WM401</t>
  </si>
  <si>
    <t>2-0 x 0-6 x2-10</t>
  </si>
  <si>
    <t xml:space="preserve">2-2 x 0-6 x 3-0  </t>
  </si>
  <si>
    <t>2-0 x 0-8 x 2-10</t>
  </si>
  <si>
    <t xml:space="preserve">2-2 x 0-8 x 3-0  </t>
  </si>
  <si>
    <t>REX 1156  or 66-22</t>
  </si>
  <si>
    <t>2-6 x 0-6 x2-0</t>
  </si>
  <si>
    <t>2-6 x 0-8 x2-0</t>
  </si>
  <si>
    <t xml:space="preserve">          All Polished with Margin Base</t>
  </si>
  <si>
    <t>REX 1065 or 66-23</t>
  </si>
  <si>
    <t>3-6 x 0-6 x 1-10</t>
  </si>
  <si>
    <t xml:space="preserve">3-6 x 0-8 x 1-10  </t>
  </si>
  <si>
    <t>CREMATION</t>
  </si>
  <si>
    <t>MOUNTAIN TOP</t>
  </si>
  <si>
    <t>CMC-33</t>
  </si>
  <si>
    <t>CMC-170</t>
  </si>
  <si>
    <t>CMC-169</t>
  </si>
  <si>
    <t>3-0 x 0-6 x 2-2</t>
  </si>
  <si>
    <t xml:space="preserve">3-6 x 0-6 x 2-4  </t>
  </si>
  <si>
    <t>3-0 x 0-8 x 2-2</t>
  </si>
  <si>
    <t xml:space="preserve">3-6 x 0-8 x 2-4  </t>
  </si>
  <si>
    <t>MT 
TOP</t>
  </si>
  <si>
    <t>CMC-
33</t>
  </si>
  <si>
    <t>CMC-
170</t>
  </si>
  <si>
    <t>CMC-
169</t>
  </si>
  <si>
    <t xml:space="preserve">2-6 x 0-6 x 3-4  </t>
  </si>
  <si>
    <t xml:space="preserve">2-6 x 0-8 x 3-4  </t>
  </si>
  <si>
    <t>66-11
122</t>
  </si>
  <si>
    <t>DIE - All Polished, Custom Shape</t>
  </si>
  <si>
    <t>DIE - Church Window Cut</t>
  </si>
  <si>
    <t>*Price does NOT include carving</t>
  </si>
  <si>
    <t>DIE - All Pol., Serp Top, with Chamfers on Bottom, Front only</t>
  </si>
  <si>
    <t>DIE - All Pol. With Set Back Upper Left Corner, Front Only</t>
  </si>
  <si>
    <t>DIE - All Polished Special Cut</t>
  </si>
  <si>
    <t>DIE - All Pol. Double Heart, 7" Footers</t>
  </si>
  <si>
    <t>DIE - Single Heart, 7" Footers</t>
  </si>
  <si>
    <t>*Pricing does not include carving</t>
  </si>
  <si>
    <t>DIE - Special Cut for Cross Carving</t>
  </si>
  <si>
    <t>DIE - Tear Drop Cut</t>
  </si>
  <si>
    <t>BASE - PFT, Pol. 2" Mgn, BRP</t>
  </si>
  <si>
    <t>4-0 x 1-8 x 0-4</t>
  </si>
  <si>
    <t>4-6 x 1-8 x 0-4</t>
  </si>
  <si>
    <t>5-0 x 1-8 x 0-4</t>
  </si>
  <si>
    <t>2 Niche Columbarium</t>
  </si>
  <si>
    <t>GREY</t>
  </si>
  <si>
    <t>BLACK</t>
  </si>
  <si>
    <t>Cremation Bench</t>
  </si>
  <si>
    <t>cremation bench</t>
  </si>
  <si>
    <t>Gray</t>
  </si>
  <si>
    <t>Black</t>
  </si>
  <si>
    <t>cBench</t>
  </si>
  <si>
    <t>LEG straight</t>
  </si>
  <si>
    <t>SEAT straight</t>
  </si>
  <si>
    <t>LEG harp</t>
  </si>
  <si>
    <r>
      <t>Straight</t>
    </r>
    <r>
      <rPr>
        <b/>
        <sz val="10"/>
        <color theme="1"/>
        <rFont val="Calibri"/>
        <family val="2"/>
        <scheme val="minor"/>
      </rPr>
      <t xml:space="preserve"> LEG</t>
    </r>
    <r>
      <rPr>
        <sz val="10"/>
        <color theme="1"/>
        <rFont val="Calibri"/>
        <family val="2"/>
        <scheme val="minor"/>
      </rPr>
      <t xml:space="preserve"> ALL POLISHED</t>
    </r>
  </si>
  <si>
    <r>
      <t xml:space="preserve">Straight </t>
    </r>
    <r>
      <rPr>
        <b/>
        <sz val="10"/>
        <color theme="1"/>
        <rFont val="Calibri"/>
        <family val="2"/>
        <scheme val="minor"/>
      </rPr>
      <t xml:space="preserve">SEAT </t>
    </r>
    <r>
      <rPr>
        <sz val="10"/>
        <color theme="1"/>
        <rFont val="Calibri"/>
        <family val="2"/>
        <scheme val="minor"/>
      </rPr>
      <t>ALL POLISHED</t>
    </r>
  </si>
  <si>
    <t>1-2 x 0-4 x 1-2</t>
  </si>
  <si>
    <r>
      <t>Harp</t>
    </r>
    <r>
      <rPr>
        <b/>
        <sz val="10"/>
        <color theme="1"/>
        <rFont val="Calibri"/>
        <family val="2"/>
        <scheme val="minor"/>
      </rPr>
      <t xml:space="preserve"> LEG</t>
    </r>
    <r>
      <rPr>
        <sz val="10"/>
        <color theme="1"/>
        <rFont val="Calibri"/>
        <family val="2"/>
        <scheme val="minor"/>
      </rPr>
      <t xml:space="preserve"> ALL POLISHED</t>
    </r>
  </si>
  <si>
    <t>1062 ped</t>
  </si>
  <si>
    <t>4-0 x 1-2 x 0-2                   4-0 x 0-2 x 1-0                          1-8 x 0-3 x 2-9</t>
  </si>
  <si>
    <t>SEAT - All Polished.                                  BACK - All Polished                                      2 LEGS - All Polished</t>
  </si>
  <si>
    <t>REX DF-32</t>
  </si>
  <si>
    <t>SEAT - All Polished Flat Top.                             2 LEGS - All Polished</t>
  </si>
  <si>
    <t>REX 951</t>
  </si>
  <si>
    <t>REX 950</t>
  </si>
  <si>
    <t>BENCH                                     DESIGNS</t>
  </si>
  <si>
    <t>4-0 x 1-2 x 0-4                   1-2 x 0-4 x 1-2</t>
  </si>
  <si>
    <t>4-0 x 1-2 x 0-4                   3-8 x 0-8 x 1-2</t>
  </si>
  <si>
    <r>
      <rPr>
        <sz val="8"/>
        <rFont val="Cambria"/>
        <family val="1"/>
      </rPr>
      <t>SEAT - All Polished</t>
    </r>
    <r>
      <rPr>
        <b/>
        <sz val="8"/>
        <rFont val="Cambria"/>
        <family val="1"/>
      </rPr>
      <t xml:space="preserve">                                                  </t>
    </r>
    <r>
      <rPr>
        <sz val="8"/>
        <rFont val="Cambria"/>
        <family val="1"/>
      </rPr>
      <t>PEDESTAL</t>
    </r>
    <r>
      <rPr>
        <b/>
        <sz val="8"/>
        <rFont val="Cambria"/>
        <family val="1"/>
      </rPr>
      <t xml:space="preserve"> Polished 2</t>
    </r>
  </si>
  <si>
    <r>
      <rPr>
        <sz val="8"/>
        <rFont val="Cambria"/>
        <family val="1"/>
      </rPr>
      <t>SEAT - All Polished</t>
    </r>
    <r>
      <rPr>
        <b/>
        <sz val="8"/>
        <rFont val="Cambria"/>
        <family val="1"/>
      </rPr>
      <t xml:space="preserve">                                                  </t>
    </r>
    <r>
      <rPr>
        <sz val="8"/>
        <rFont val="Cambria"/>
        <family val="1"/>
      </rPr>
      <t>PEDESTAL -</t>
    </r>
    <r>
      <rPr>
        <b/>
        <sz val="8"/>
        <rFont val="Cambria"/>
        <family val="1"/>
      </rPr>
      <t xml:space="preserve"> All Polished</t>
    </r>
  </si>
  <si>
    <t>3-8 x 0-8 x 1-2</t>
  </si>
  <si>
    <t>4 pc bench</t>
  </si>
  <si>
    <t>seat</t>
  </si>
  <si>
    <t>back</t>
  </si>
  <si>
    <t>leg</t>
  </si>
  <si>
    <t>total sqft</t>
  </si>
  <si>
    <t>CHINA BLACK</t>
  </si>
  <si>
    <t>CHINA GREY</t>
  </si>
  <si>
    <t>REX 1171</t>
  </si>
  <si>
    <t>8-0 @56</t>
  </si>
  <si>
    <t>9-6 @56</t>
  </si>
  <si>
    <t>total finishes</t>
  </si>
  <si>
    <t>Wire Steeling</t>
  </si>
  <si>
    <t>inch of wire steeling</t>
  </si>
  <si>
    <t>1145 Die Adds</t>
  </si>
  <si>
    <t>1145 Seat Adds</t>
  </si>
  <si>
    <t>1145 Leg Add</t>
  </si>
  <si>
    <t>Wire Sawing  Polishing and Steeled Prices</t>
  </si>
  <si>
    <t xml:space="preserve"> = 19.5" X 9.17 = 175.50 X 2 = 351.00</t>
  </si>
  <si>
    <t xml:space="preserve"> = 23.6" X 9.17 = 212.40 X 2 =  425</t>
  </si>
  <si>
    <t xml:space="preserve"> = 23.6" X 10.17= 236.00 X 2 = 472.00</t>
  </si>
  <si>
    <t xml:space="preserve"> = 19.5" X 10.17 = 195 X 2 = 390</t>
  </si>
  <si>
    <t>BASE POLISHED FRONT</t>
  </si>
  <si>
    <t xml:space="preserve"> Cornerlines</t>
  </si>
  <si>
    <t>cornerlines</t>
  </si>
  <si>
    <r>
      <t xml:space="preserve">SPECIAL DESIGNS - IMPORT PRICING
</t>
    </r>
    <r>
      <rPr>
        <sz val="14"/>
        <rFont val="Cambria"/>
        <family val="1"/>
      </rPr>
      <t xml:space="preserve">In Stock or Overseas 120 Days
</t>
    </r>
    <r>
      <rPr>
        <i/>
        <sz val="9"/>
        <rFont val="Cambria"/>
        <family val="1"/>
      </rPr>
      <t>For Any Colors or Sizes Not Listed Please Call For Quote</t>
    </r>
  </si>
  <si>
    <t>REX 1062 or Dakota Design</t>
  </si>
  <si>
    <t>All polish SEAT</t>
  </si>
  <si>
    <t>actual</t>
  </si>
  <si>
    <t>1145 leg</t>
  </si>
  <si>
    <t>1147 leg</t>
  </si>
  <si>
    <r>
      <t xml:space="preserve">BENCH DESIGNS - IMPORT PRICING
</t>
    </r>
    <r>
      <rPr>
        <sz val="14"/>
        <rFont val="Cambria"/>
        <family val="1"/>
      </rPr>
      <t xml:space="preserve">In Stock or Overseas 120 Days
</t>
    </r>
    <r>
      <rPr>
        <i/>
        <sz val="9"/>
        <rFont val="Cambria"/>
        <family val="1"/>
      </rPr>
      <t>For Any Colors or Sizes Not Listed Please Call For Quote</t>
    </r>
  </si>
  <si>
    <t xml:space="preserve">    Morning Rose, Rustic Mahogany, Gray St. Cloud,</t>
  </si>
  <si>
    <t xml:space="preserve">    Barre, Rex Impala, Rex Black,</t>
  </si>
  <si>
    <r>
      <t xml:space="preserve">3-0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1-10</t>
    </r>
  </si>
  <si>
    <r>
      <t xml:space="preserve">3-0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2-0  </t>
    </r>
  </si>
  <si>
    <r>
      <t xml:space="preserve">3-6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1-10</t>
    </r>
  </si>
  <si>
    <r>
      <t>3-6 x</t>
    </r>
    <r>
      <rPr>
        <u/>
        <sz val="11"/>
        <rFont val="Calibri"/>
        <family val="2"/>
        <scheme val="minor"/>
      </rPr>
      <t xml:space="preserve"> 0-6</t>
    </r>
    <r>
      <rPr>
        <sz val="11"/>
        <rFont val="Calibri"/>
        <family val="2"/>
        <scheme val="minor"/>
      </rPr>
      <t xml:space="preserve"> x 2-0  </t>
    </r>
  </si>
  <si>
    <r>
      <t xml:space="preserve">3-0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1-10</t>
    </r>
  </si>
  <si>
    <r>
      <t xml:space="preserve">3-0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2-0  </t>
    </r>
  </si>
  <si>
    <r>
      <t xml:space="preserve">3-6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1-10</t>
    </r>
  </si>
  <si>
    <r>
      <t xml:space="preserve">3-6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2-0  </t>
    </r>
  </si>
  <si>
    <r>
      <t xml:space="preserve">3-0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2-0</t>
    </r>
  </si>
  <si>
    <r>
      <t>3-6 x</t>
    </r>
    <r>
      <rPr>
        <u/>
        <sz val="11"/>
        <rFont val="Calibri"/>
        <family val="2"/>
        <scheme val="minor"/>
      </rPr>
      <t xml:space="preserve"> 0-6</t>
    </r>
    <r>
      <rPr>
        <sz val="11"/>
        <rFont val="Calibri"/>
        <family val="2"/>
        <scheme val="minor"/>
      </rPr>
      <t xml:space="preserve"> x 2-2  </t>
    </r>
  </si>
  <si>
    <r>
      <t xml:space="preserve">3-0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2-0</t>
    </r>
  </si>
  <si>
    <r>
      <t xml:space="preserve">3-6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2-2  </t>
    </r>
  </si>
  <si>
    <r>
      <t xml:space="preserve">2-0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3-0</t>
    </r>
  </si>
  <si>
    <r>
      <t xml:space="preserve">2-2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3-4  </t>
    </r>
  </si>
  <si>
    <r>
      <t xml:space="preserve">2-0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3-0</t>
    </r>
  </si>
  <si>
    <r>
      <t xml:space="preserve">2-2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3-4  </t>
    </r>
  </si>
  <si>
    <r>
      <t xml:space="preserve">2-0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2-6</t>
    </r>
  </si>
  <si>
    <r>
      <t>2-2 x</t>
    </r>
    <r>
      <rPr>
        <u/>
        <sz val="11"/>
        <rFont val="Calibri"/>
        <family val="2"/>
        <scheme val="minor"/>
      </rPr>
      <t xml:space="preserve"> 0-6</t>
    </r>
    <r>
      <rPr>
        <sz val="11"/>
        <rFont val="Calibri"/>
        <family val="2"/>
        <scheme val="minor"/>
      </rPr>
      <t xml:space="preserve"> x 2-6  </t>
    </r>
  </si>
  <si>
    <r>
      <t xml:space="preserve">2-0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2-6</t>
    </r>
  </si>
  <si>
    <r>
      <t>2-2 x</t>
    </r>
    <r>
      <rPr>
        <u/>
        <sz val="11"/>
        <rFont val="Calibri"/>
        <family val="2"/>
        <scheme val="minor"/>
      </rPr>
      <t xml:space="preserve"> 0-8</t>
    </r>
    <r>
      <rPr>
        <sz val="11"/>
        <rFont val="Calibri"/>
        <family val="2"/>
        <scheme val="minor"/>
      </rPr>
      <t xml:space="preserve"> x 2-6  </t>
    </r>
  </si>
  <si>
    <r>
      <t xml:space="preserve">2-0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2-10</t>
    </r>
  </si>
  <si>
    <r>
      <t xml:space="preserve">2-2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3-0  </t>
    </r>
  </si>
  <si>
    <r>
      <t xml:space="preserve">2-0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2-10</t>
    </r>
  </si>
  <si>
    <r>
      <t xml:space="preserve">2-2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3-0  </t>
    </r>
  </si>
  <si>
    <r>
      <t xml:space="preserve">2-6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2-0</t>
    </r>
  </si>
  <si>
    <r>
      <t xml:space="preserve">2-6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2-0</t>
    </r>
  </si>
  <si>
    <r>
      <t>3-6 x</t>
    </r>
    <r>
      <rPr>
        <u/>
        <sz val="11"/>
        <rFont val="Calibri"/>
        <family val="2"/>
        <scheme val="minor"/>
      </rPr>
      <t xml:space="preserve"> 0-8</t>
    </r>
    <r>
      <rPr>
        <sz val="11"/>
        <rFont val="Calibri"/>
        <family val="2"/>
        <scheme val="minor"/>
      </rPr>
      <t xml:space="preserve"> x 2-2  </t>
    </r>
  </si>
  <si>
    <r>
      <t xml:space="preserve">3-0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1-8</t>
    </r>
  </si>
  <si>
    <r>
      <t>3-6 x</t>
    </r>
    <r>
      <rPr>
        <u/>
        <sz val="11"/>
        <rFont val="Calibri"/>
        <family val="2"/>
        <scheme val="minor"/>
      </rPr>
      <t xml:space="preserve"> 0-6</t>
    </r>
    <r>
      <rPr>
        <sz val="11"/>
        <rFont val="Calibri"/>
        <family val="2"/>
        <scheme val="minor"/>
      </rPr>
      <t xml:space="preserve"> x 1-10  </t>
    </r>
  </si>
  <si>
    <r>
      <t xml:space="preserve">3-0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1-8</t>
    </r>
  </si>
  <si>
    <r>
      <t>3-6 x</t>
    </r>
    <r>
      <rPr>
        <u/>
        <sz val="11"/>
        <rFont val="Calibri"/>
        <family val="2"/>
        <scheme val="minor"/>
      </rPr>
      <t xml:space="preserve"> 0-8</t>
    </r>
    <r>
      <rPr>
        <sz val="11"/>
        <rFont val="Calibri"/>
        <family val="2"/>
        <scheme val="minor"/>
      </rPr>
      <t xml:space="preserve"> x 1-10  </t>
    </r>
  </si>
  <si>
    <r>
      <t xml:space="preserve">2-0 x </t>
    </r>
    <r>
      <rPr>
        <u/>
        <sz val="12"/>
        <rFont val="Calibri"/>
        <family val="2"/>
        <scheme val="minor"/>
      </rPr>
      <t>0-6</t>
    </r>
    <r>
      <rPr>
        <sz val="12"/>
        <rFont val="Calibri"/>
        <family val="2"/>
        <scheme val="minor"/>
      </rPr>
      <t xml:space="preserve"> x 3-0</t>
    </r>
  </si>
  <si>
    <r>
      <t>2-6 x</t>
    </r>
    <r>
      <rPr>
        <u/>
        <sz val="12"/>
        <rFont val="Calibri"/>
        <family val="2"/>
        <scheme val="minor"/>
      </rPr>
      <t xml:space="preserve"> 0-6</t>
    </r>
    <r>
      <rPr>
        <sz val="12"/>
        <rFont val="Calibri"/>
        <family val="2"/>
        <scheme val="minor"/>
      </rPr>
      <t xml:space="preserve"> x 3-4  </t>
    </r>
  </si>
  <si>
    <r>
      <t xml:space="preserve">2-0 x </t>
    </r>
    <r>
      <rPr>
        <u/>
        <sz val="12"/>
        <rFont val="Calibri"/>
        <family val="2"/>
        <scheme val="minor"/>
      </rPr>
      <t>0-8</t>
    </r>
    <r>
      <rPr>
        <sz val="12"/>
        <rFont val="Calibri"/>
        <family val="2"/>
        <scheme val="minor"/>
      </rPr>
      <t xml:space="preserve"> x 3-0</t>
    </r>
  </si>
  <si>
    <r>
      <t>2-6 x</t>
    </r>
    <r>
      <rPr>
        <u/>
        <sz val="12"/>
        <rFont val="Calibri"/>
        <family val="2"/>
        <scheme val="minor"/>
      </rPr>
      <t xml:space="preserve"> 0-8</t>
    </r>
    <r>
      <rPr>
        <sz val="12"/>
        <rFont val="Calibri"/>
        <family val="2"/>
        <scheme val="minor"/>
      </rPr>
      <t xml:space="preserve"> x 3-4  </t>
    </r>
  </si>
  <si>
    <r>
      <t>2-6 x</t>
    </r>
    <r>
      <rPr>
        <u/>
        <sz val="11"/>
        <rFont val="Calibri"/>
        <family val="2"/>
        <scheme val="minor"/>
      </rPr>
      <t xml:space="preserve"> 0-6</t>
    </r>
    <r>
      <rPr>
        <sz val="11"/>
        <rFont val="Calibri"/>
        <family val="2"/>
        <scheme val="minor"/>
      </rPr>
      <t xml:space="preserve"> x 3-4  </t>
    </r>
  </si>
  <si>
    <r>
      <t>2-6 x</t>
    </r>
    <r>
      <rPr>
        <u/>
        <sz val="11"/>
        <rFont val="Calibri"/>
        <family val="2"/>
        <scheme val="minor"/>
      </rPr>
      <t xml:space="preserve"> 0-8</t>
    </r>
    <r>
      <rPr>
        <sz val="11"/>
        <rFont val="Calibri"/>
        <family val="2"/>
        <scheme val="minor"/>
      </rPr>
      <t xml:space="preserve"> x 3-4  </t>
    </r>
  </si>
  <si>
    <r>
      <t xml:space="preserve">3-0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2-2</t>
    </r>
  </si>
  <si>
    <r>
      <t xml:space="preserve">3-6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2-4  </t>
    </r>
  </si>
  <si>
    <r>
      <t xml:space="preserve">3-0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>x 2-2</t>
    </r>
  </si>
  <si>
    <r>
      <t xml:space="preserve">3-6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2-4  </t>
    </r>
  </si>
  <si>
    <t>Polished Flat Top, Balance Sawn, Bottom Sawn, With Corner Lines</t>
  </si>
  <si>
    <t>(all pol base) SEAT</t>
  </si>
  <si>
    <t xml:space="preserve">GEORGIA -EG
</t>
  </si>
  <si>
    <t>CHINA GRAY</t>
  </si>
  <si>
    <t>Georgia up 10% from 2020</t>
  </si>
  <si>
    <t>AMER. BLACK</t>
  </si>
  <si>
    <t xml:space="preserve">    Georgia, Mahogany, NorthStar,</t>
  </si>
  <si>
    <t xml:space="preserve">    Blue Pearl.</t>
  </si>
  <si>
    <t>2-10X0-6X3-4</t>
  </si>
  <si>
    <t>3-10X1-0X0-6</t>
  </si>
  <si>
    <t>X3-4</t>
  </si>
  <si>
    <t>All Polished, Flat Top, Hole Cored in Top</t>
  </si>
  <si>
    <t>Polished 3,Steeled Flat Top, BRP, Hole Cored in Top</t>
  </si>
  <si>
    <t>Polished 2, Steeled Flat Top, BRP, Hole Cored in Top</t>
  </si>
  <si>
    <t>polishing</t>
  </si>
  <si>
    <t>steeled</t>
  </si>
  <si>
    <t>seat 4-0x1-2x0-4</t>
  </si>
  <si>
    <t>Leg 1-0x0-4x1-2</t>
  </si>
  <si>
    <t>-</t>
  </si>
  <si>
    <t>950 leg p5</t>
  </si>
  <si>
    <t>P4 LEG</t>
  </si>
  <si>
    <t>dowels</t>
  </si>
  <si>
    <t>4 dowels total (2 in each leg)</t>
  </si>
  <si>
    <t>BASE - margin</t>
  </si>
  <si>
    <t>PITCH/CUT</t>
  </si>
  <si>
    <t>REX 1178</t>
  </si>
  <si>
    <t>REX 1179</t>
  </si>
  <si>
    <t xml:space="preserve">BASE </t>
  </si>
  <si>
    <t>REX 1180</t>
  </si>
  <si>
    <t>REX 1181</t>
  </si>
  <si>
    <t>REX 1182</t>
  </si>
  <si>
    <t>REX 1183</t>
  </si>
  <si>
    <t>3-0X0-6X2-4</t>
  </si>
  <si>
    <t>Steeled Mem.</t>
  </si>
  <si>
    <t>2-0X0-8X0-8</t>
  </si>
  <si>
    <t>2-0X0-8X2-0</t>
  </si>
  <si>
    <t>8" DEEP CORE</t>
  </si>
  <si>
    <t>3-4X0-6X3-0</t>
  </si>
  <si>
    <t>2-0X1-0X0-4</t>
  </si>
  <si>
    <t>0-6X0-4X1-2</t>
  </si>
  <si>
    <t>Shell rock</t>
  </si>
  <si>
    <t>COFFEE PEARL
CORAL BLUE
PARADISO</t>
  </si>
  <si>
    <t>Coral Blue
Coffee Pearl
Paradiso</t>
  </si>
  <si>
    <t>Taj Aurora
Gold Star
Sent. Red
Trop. Green</t>
  </si>
  <si>
    <t>Niches</t>
  </si>
  <si>
    <t>Crem. Bench</t>
  </si>
  <si>
    <t>july</t>
  </si>
  <si>
    <t>ShellRock</t>
  </si>
  <si>
    <t>2-6X0-6X2-6</t>
  </si>
  <si>
    <t>REX 1184</t>
  </si>
  <si>
    <t>REX 1185</t>
  </si>
  <si>
    <t>2-8X0-6X3-0</t>
  </si>
  <si>
    <t>REX 1186</t>
  </si>
  <si>
    <t>Price</t>
  </si>
  <si>
    <t>Qty</t>
  </si>
  <si>
    <t>REX 1188</t>
  </si>
  <si>
    <t>2-6x0-6x3-4</t>
  </si>
  <si>
    <t>2-0X1-2X0-4</t>
  </si>
  <si>
    <t>1-0X0-4X1-2</t>
  </si>
  <si>
    <t>(NOTCH)</t>
  </si>
  <si>
    <t>wire saw</t>
  </si>
  <si>
    <t>shellrock</t>
  </si>
  <si>
    <t>WIRESAW</t>
  </si>
  <si>
    <t>REX 1189</t>
  </si>
  <si>
    <t>pol. marg</t>
  </si>
  <si>
    <t>REX 1187</t>
  </si>
  <si>
    <t>2-2X0-6X2-8</t>
  </si>
  <si>
    <t>polished</t>
  </si>
  <si>
    <t>6"polished</t>
  </si>
  <si>
    <t>CHAMFERS</t>
  </si>
  <si>
    <t>CONVEX ENDS</t>
  </si>
  <si>
    <t>DIE - Polished 2, Rock/Mountain Shape Top</t>
  </si>
  <si>
    <t>DIE - Polished 2, Scalloped Sides, Carved Dove</t>
  </si>
  <si>
    <t>DIE - Polished 2, Irregular Shape, Sculpted Roses</t>
  </si>
  <si>
    <t>DIE - All Polished, Irregular Shape, Sculpted Lilies</t>
  </si>
  <si>
    <r>
      <rPr>
        <strike/>
        <sz val="6"/>
        <rFont val="Cambria"/>
        <family val="1"/>
      </rPr>
      <t>BELLINGHAM</t>
    </r>
    <r>
      <rPr>
        <sz val="6"/>
        <rFont val="Cambria"/>
        <family val="1"/>
      </rPr>
      <t xml:space="preserve">
AMER. BLACK</t>
    </r>
  </si>
  <si>
    <t>was 182</t>
  </si>
  <si>
    <t>for 2022</t>
  </si>
  <si>
    <t>rainbow moving to 4 from3</t>
  </si>
  <si>
    <t>Rustic Mahog. Moving to 1 from 2</t>
  </si>
  <si>
    <t>Canadian mahog is 2 added</t>
  </si>
  <si>
    <t>Silver Cloud move to 4 from 2</t>
  </si>
  <si>
    <t>Impala move to 5 from 4</t>
  </si>
  <si>
    <t>coffee pearl move to 6 from 4</t>
  </si>
  <si>
    <r>
      <rPr>
        <strike/>
        <sz val="6"/>
        <rFont val="Cambria"/>
        <family val="1"/>
      </rPr>
      <t>WISCONSIN RED</t>
    </r>
    <r>
      <rPr>
        <sz val="6"/>
        <rFont val="Cambria"/>
        <family val="1"/>
      </rPr>
      <t xml:space="preserve">
CORAL BLUE
REX IMPALA</t>
    </r>
  </si>
  <si>
    <t xml:space="preserve">MORNING ROSE
CANADIAN MAHOG
</t>
  </si>
  <si>
    <t>BARRE
SILVER CLOUD
RAINBOW
GRY. ST. CLOUD
COLONIAL ROSE
NORTHSTAR-PREM.</t>
  </si>
  <si>
    <t>GEORGIA
NORTHSTAR- REG
RUSTIC MAHOG.</t>
  </si>
  <si>
    <r>
      <t xml:space="preserve">MAHOGANY
</t>
    </r>
    <r>
      <rPr>
        <strike/>
        <sz val="6"/>
        <rFont val="Cambria"/>
        <family val="1"/>
      </rPr>
      <t xml:space="preserve">CHARCOAL GRY
</t>
    </r>
    <r>
      <rPr>
        <sz val="6"/>
        <rFont val="Cambria"/>
        <family val="1"/>
      </rPr>
      <t xml:space="preserve">SALISBURY PINK
</t>
    </r>
  </si>
  <si>
    <t>0-10X0-4X1-2</t>
  </si>
  <si>
    <t>Dowel holes</t>
  </si>
  <si>
    <t>qty</t>
  </si>
  <si>
    <t>price</t>
  </si>
  <si>
    <t>BLUE PEARL
CORAL BLUE
-REX BLACK
-GOLD STAR
-SENT. RED
-TAJ AURORA
-EMERALD PEARL
COFFEE PEARL</t>
  </si>
  <si>
    <t>MINI ANGEL</t>
  </si>
  <si>
    <t>WM LILIES 124</t>
  </si>
  <si>
    <t>BLOOMING ROSE</t>
  </si>
  <si>
    <t>HEART &amp; LILIES</t>
  </si>
  <si>
    <t>BASE - Pol. Flat Top, BRP</t>
  </si>
  <si>
    <t>GEORGIA
NORTHSTAR-REG
RUSTIC MAHOG.</t>
  </si>
  <si>
    <t>MORNING ROSE
CANADIAN - MAHOG</t>
  </si>
  <si>
    <t>MAHOGANY
SALISBURY PINK</t>
  </si>
  <si>
    <t>BARRE
GRY. ST. CLOUD
COLONIAL ROSE
NORTHSTAR-PREM.
SILVER CLOUD
RAINBOW</t>
  </si>
  <si>
    <t>REX IMPALA</t>
  </si>
  <si>
    <t>BLUE PEARL
CORAL BLUE
REX BLACK
COFFEE PEARL
GOLD STAR
SENT. RED
TAJ AURORA
EMERALD PEARL</t>
  </si>
  <si>
    <t>SENTINEL RED
TROPICAL GREEN</t>
  </si>
  <si>
    <t>GOLD STAR
CAT'S EYE
TAJ AURORA
TROPICAL GREEN</t>
  </si>
  <si>
    <t>WEBER PREM BLACK
COFFEE PEARL
CORAL BLUE
PARADISO</t>
  </si>
  <si>
    <t xml:space="preserve">MAJESTIC BLACK
WEBER GRAY-PREM
</t>
  </si>
  <si>
    <t>DIE - All Polished w/Sculpted Angel</t>
  </si>
  <si>
    <t>Mini
Angel</t>
  </si>
  <si>
    <r>
      <t xml:space="preserve">3-6 x </t>
    </r>
    <r>
      <rPr>
        <u/>
        <sz val="11"/>
        <rFont val="Calibri"/>
        <family val="2"/>
        <scheme val="minor"/>
      </rPr>
      <t>0-6</t>
    </r>
    <r>
      <rPr>
        <sz val="11"/>
        <rFont val="Calibri"/>
        <family val="2"/>
        <scheme val="minor"/>
      </rPr>
      <t xml:space="preserve"> x 2-4</t>
    </r>
  </si>
  <si>
    <t>Lilies 124</t>
  </si>
  <si>
    <r>
      <t xml:space="preserve">3-6 x </t>
    </r>
    <r>
      <rPr>
        <u/>
        <sz val="11"/>
        <rFont val="Calibri"/>
        <family val="2"/>
        <scheme val="minor"/>
      </rPr>
      <t>0-8</t>
    </r>
    <r>
      <rPr>
        <sz val="11"/>
        <rFont val="Calibri"/>
        <family val="2"/>
        <scheme val="minor"/>
      </rPr>
      <t xml:space="preserve"> x 2-4</t>
    </r>
  </si>
  <si>
    <t>DIE- All Polished, Wave Shape w/Sculpted Lilies</t>
  </si>
  <si>
    <t>REX BLACK
WEBER GRAY</t>
  </si>
  <si>
    <t>COFFEE PEARL
CORAL BLUE
PARADISO
REX BLACK PREM.</t>
  </si>
  <si>
    <t xml:space="preserve">SENTINEL RED
</t>
  </si>
  <si>
    <t>GOLD STAR
CAT'S EYE
TAJ AURORA
TROP. GREEN</t>
  </si>
  <si>
    <r>
      <t xml:space="preserve">
</t>
    </r>
    <r>
      <rPr>
        <i/>
        <sz val="8"/>
        <color theme="0"/>
        <rFont val="Cambria"/>
        <family val="1"/>
      </rPr>
      <t>(EMPTY
CATEGORY)</t>
    </r>
  </si>
  <si>
    <t>COFFEE PEARL
CORAL BLUE
PARADISO
REX BLACK-PREM</t>
  </si>
  <si>
    <t>Heart Lilies</t>
  </si>
  <si>
    <t>Bloom Rose</t>
  </si>
  <si>
    <t>2-6 x 0-8 x3-0</t>
  </si>
  <si>
    <r>
      <t xml:space="preserve">2-6 x </t>
    </r>
    <r>
      <rPr>
        <u/>
        <sz val="12"/>
        <rFont val="Calibri"/>
        <family val="2"/>
        <scheme val="minor"/>
      </rPr>
      <t>0-6</t>
    </r>
    <r>
      <rPr>
        <sz val="12"/>
        <rFont val="Calibri"/>
        <family val="2"/>
        <scheme val="minor"/>
      </rPr>
      <t xml:space="preserve"> x 3-0</t>
    </r>
  </si>
  <si>
    <t>3-6 x 1-2x 0-8</t>
  </si>
  <si>
    <r>
      <t xml:space="preserve">2-6 x </t>
    </r>
    <r>
      <rPr>
        <u/>
        <sz val="12"/>
        <rFont val="Calibri"/>
        <family val="2"/>
        <scheme val="minor"/>
      </rPr>
      <t>0-8</t>
    </r>
    <r>
      <rPr>
        <sz val="12"/>
        <rFont val="Calibri"/>
        <family val="2"/>
        <scheme val="minor"/>
      </rPr>
      <t xml:space="preserve"> x 3-0</t>
    </r>
  </si>
  <si>
    <t>$49.00 sq ft</t>
  </si>
  <si>
    <t>Custom Size Georgia, Rustic Mahogany, Rockville, Northstar Reg.</t>
  </si>
  <si>
    <t>sq ft price</t>
  </si>
  <si>
    <t>foundation</t>
  </si>
  <si>
    <t>PFT, BRP</t>
  </si>
  <si>
    <t>PFT, 2"MARGIN, BRP</t>
  </si>
  <si>
    <t>ALL POLISHED</t>
  </si>
  <si>
    <t>Die Price</t>
  </si>
  <si>
    <t>Base Price</t>
  </si>
  <si>
    <t>WHOLESALE TOTAL</t>
  </si>
  <si>
    <t>RETAIL TOTAL</t>
  </si>
  <si>
    <t>(EMPTY
CATEGORY)</t>
  </si>
  <si>
    <t>Import Pricing</t>
  </si>
  <si>
    <t>Domestic Pricing</t>
  </si>
  <si>
    <t>PFT, BRP or SAWN SIDES</t>
  </si>
  <si>
    <t>FRT/BCK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</si>
</sst>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"/>
    <numFmt numFmtId="165" formatCode="0.000"/>
    <numFmt numFmtId="166" formatCode="&quot;$&quot;#,##0.00"/>
  </numFmts>
  <fonts count="10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Cambria"/>
      <family val="1"/>
    </font>
    <font>
      <sz val="6"/>
      <name val="Cambria"/>
      <family val="1"/>
    </font>
    <font>
      <sz val="11"/>
      <color theme="1"/>
      <name val="Cambria"/>
      <family val="1"/>
    </font>
    <font>
      <sz val="9"/>
      <color theme="1"/>
      <name val="Cambria"/>
      <family val="1"/>
    </font>
    <font>
      <b/>
      <sz val="16"/>
      <color theme="8"/>
      <name val="Calibri"/>
      <family val="2"/>
      <scheme val="minor"/>
    </font>
    <font>
      <sz val="11"/>
      <color theme="1"/>
      <name val="Bahnschrift SemiLight Condensed"/>
      <family val="2"/>
    </font>
    <font>
      <sz val="11"/>
      <color theme="4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color theme="1"/>
      <name val="Bahnschrift SemiLight Condensed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mbria"/>
      <family val="1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1"/>
      <name val="Cambria"/>
      <family val="1"/>
    </font>
    <font>
      <b/>
      <sz val="16"/>
      <name val="Cambria"/>
      <family val="1"/>
    </font>
    <font>
      <sz val="14"/>
      <name val="Cambria"/>
      <family val="1"/>
    </font>
    <font>
      <sz val="12"/>
      <name val="Cambria"/>
      <family val="1"/>
    </font>
    <font>
      <sz val="11"/>
      <name val="Cambria"/>
      <family val="1"/>
    </font>
    <font>
      <b/>
      <sz val="18"/>
      <name val="Cambria"/>
      <family val="1"/>
    </font>
    <font>
      <b/>
      <sz val="12"/>
      <name val="Cambria"/>
      <family val="1"/>
    </font>
    <font>
      <sz val="16"/>
      <name val="Cambria"/>
      <family val="1"/>
    </font>
    <font>
      <b/>
      <sz val="10"/>
      <name val="Cambria"/>
      <family val="1"/>
    </font>
    <font>
      <b/>
      <sz val="8"/>
      <name val="Cambria"/>
      <family val="1"/>
    </font>
    <font>
      <sz val="10"/>
      <name val="Cambria"/>
      <family val="1"/>
    </font>
    <font>
      <sz val="10"/>
      <name val="Calibri"/>
      <family val="1"/>
      <scheme val="major"/>
    </font>
    <font>
      <b/>
      <sz val="10"/>
      <name val="Calibri"/>
      <family val="1"/>
      <scheme val="major"/>
    </font>
    <font>
      <b/>
      <sz val="7"/>
      <name val="Calibri"/>
      <family val="1"/>
      <scheme val="major"/>
    </font>
    <font>
      <i/>
      <sz val="8"/>
      <name val="Calibri"/>
      <family val="1"/>
      <scheme val="major"/>
    </font>
    <font>
      <i/>
      <sz val="10"/>
      <name val="Cambria"/>
      <family val="1"/>
    </font>
    <font>
      <sz val="9"/>
      <name val="Cambria"/>
      <family val="1"/>
    </font>
    <font>
      <sz val="11"/>
      <color theme="8" tint="0.79998168889431442"/>
      <name val="Calibri"/>
      <family val="2"/>
      <scheme val="minor"/>
    </font>
    <font>
      <sz val="11"/>
      <name val="Calibri"/>
      <family val="1"/>
      <scheme val="major"/>
    </font>
    <font>
      <sz val="6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16"/>
      <name val="Arial"/>
      <family val="2"/>
    </font>
    <font>
      <b/>
      <sz val="24"/>
      <name val="Rockwell"/>
      <family val="1"/>
    </font>
    <font>
      <b/>
      <sz val="24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u/>
      <sz val="8.6999999999999993"/>
      <color theme="10"/>
      <name val="Arial"/>
      <family val="2"/>
    </font>
    <font>
      <u/>
      <sz val="16"/>
      <name val="Arial"/>
      <family val="2"/>
    </font>
    <font>
      <b/>
      <sz val="14"/>
      <name val="Rockwell"/>
      <family val="1"/>
    </font>
    <font>
      <b/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Cambria"/>
      <family val="1"/>
    </font>
    <font>
      <b/>
      <sz val="9"/>
      <name val="Cambria"/>
      <family val="1"/>
    </font>
    <font>
      <sz val="9"/>
      <name val="Calibri"/>
      <family val="2"/>
      <scheme val="minor"/>
    </font>
    <font>
      <sz val="18"/>
      <name val="Cambria"/>
      <family val="1"/>
    </font>
    <font>
      <i/>
      <sz val="9"/>
      <name val="Cambria"/>
      <family val="1"/>
    </font>
    <font>
      <b/>
      <sz val="7"/>
      <name val="Cambria"/>
      <family val="1"/>
    </font>
    <font>
      <i/>
      <sz val="8"/>
      <name val="Cambria"/>
      <family val="1"/>
    </font>
    <font>
      <sz val="7"/>
      <name val="Cambria"/>
      <family val="1"/>
    </font>
    <font>
      <b/>
      <sz val="11"/>
      <name val="Cambria"/>
      <family val="1"/>
    </font>
    <font>
      <b/>
      <sz val="10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u/>
      <sz val="12"/>
      <name val="Calibri"/>
      <family val="2"/>
      <scheme val="minor"/>
    </font>
    <font>
      <strike/>
      <sz val="16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trike/>
      <sz val="6"/>
      <name val="Cambria"/>
      <family val="1"/>
    </font>
    <font>
      <i/>
      <sz val="9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i/>
      <strike/>
      <sz val="10"/>
      <color theme="1"/>
      <name val="Calibri"/>
      <family val="2"/>
      <scheme val="minor"/>
    </font>
    <font>
      <sz val="8"/>
      <color theme="0"/>
      <name val="Cambria"/>
      <family val="1"/>
    </font>
    <font>
      <i/>
      <sz val="8"/>
      <color theme="0"/>
      <name val="Cambria"/>
      <family val="1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6"/>
      <color theme="0"/>
      <name val="Cambria"/>
      <family val="1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i/>
      <sz val="11"/>
      <color theme="5" tint="-0.249977111117893"/>
      <name val="Calibri"/>
      <family val="2"/>
      <scheme val="minor"/>
    </font>
    <font>
      <i/>
      <sz val="11"/>
      <color theme="6" tint="-0.499984740745262"/>
      <name val="Calibri"/>
      <family val="2"/>
      <scheme val="minor"/>
    </font>
    <font>
      <i/>
      <sz val="11"/>
      <color rgb="FF7030A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i/>
      <sz val="11"/>
      <color theme="9" tint="0.39997558519241921"/>
      <name val="Calibri"/>
      <family val="2"/>
      <scheme val="minor"/>
    </font>
    <font>
      <sz val="10"/>
      <color theme="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4659260841701"/>
        <bgColor theme="0" tint="-0.2499465926084170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99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dotted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9" fontId="78" fillId="0" borderId="0" applyFont="0" applyFill="0" applyBorder="0" applyAlignment="0" applyProtection="0"/>
    <xf numFmtId="0" fontId="81" fillId="0" borderId="0"/>
  </cellStyleXfs>
  <cellXfs count="2134">
    <xf numFmtId="0" fontId="0" fillId="0" borderId="0" xfId="0"/>
    <xf numFmtId="0" fontId="0" fillId="0" borderId="0" xfId="0" applyAlignment="1">
      <alignment vertical="center"/>
    </xf>
    <xf numFmtId="2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0" fontId="0" fillId="0" borderId="1" xfId="0" applyBorder="1"/>
    <xf numFmtId="0" fontId="0" fillId="0" borderId="0" xfId="0" applyBorder="1"/>
    <xf numFmtId="1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0" fontId="3" fillId="0" borderId="0" xfId="1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17" xfId="1" applyFont="1" applyFill="1" applyBorder="1" applyAlignment="1">
      <alignment vertical="center"/>
    </xf>
    <xf numFmtId="0" fontId="0" fillId="3" borderId="24" xfId="0" applyFill="1" applyBorder="1" applyAlignment="1">
      <alignment vertical="center"/>
    </xf>
    <xf numFmtId="0" fontId="0" fillId="3" borderId="25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0" borderId="24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26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165" fontId="0" fillId="0" borderId="0" xfId="0" applyNumberFormat="1" applyAlignment="1">
      <alignment vertical="center"/>
    </xf>
    <xf numFmtId="1" fontId="0" fillId="3" borderId="25" xfId="0" applyNumberFormat="1" applyFill="1" applyBorder="1" applyAlignment="1">
      <alignment horizontal="center" vertical="center"/>
    </xf>
    <xf numFmtId="0" fontId="0" fillId="0" borderId="27" xfId="0" applyBorder="1"/>
    <xf numFmtId="0" fontId="0" fillId="0" borderId="28" xfId="0" applyBorder="1"/>
    <xf numFmtId="0" fontId="0" fillId="0" borderId="32" xfId="0" applyBorder="1"/>
    <xf numFmtId="0" fontId="0" fillId="0" borderId="0" xfId="0" applyFill="1" applyBorder="1"/>
    <xf numFmtId="0" fontId="0" fillId="0" borderId="29" xfId="0" applyFill="1" applyBorder="1"/>
    <xf numFmtId="0" fontId="0" fillId="0" borderId="33" xfId="0" applyBorder="1"/>
    <xf numFmtId="0" fontId="0" fillId="0" borderId="17" xfId="0" applyBorder="1"/>
    <xf numFmtId="0" fontId="0" fillId="0" borderId="34" xfId="0" applyBorder="1"/>
    <xf numFmtId="0" fontId="0" fillId="0" borderId="14" xfId="0" applyBorder="1"/>
    <xf numFmtId="0" fontId="0" fillId="0" borderId="21" xfId="0" applyBorder="1"/>
    <xf numFmtId="0" fontId="0" fillId="0" borderId="35" xfId="0" applyBorder="1"/>
    <xf numFmtId="0" fontId="0" fillId="0" borderId="22" xfId="0" applyBorder="1"/>
    <xf numFmtId="0" fontId="0" fillId="0" borderId="36" xfId="0" applyBorder="1"/>
    <xf numFmtId="0" fontId="0" fillId="0" borderId="0" xfId="0" applyBorder="1" applyAlignment="1"/>
    <xf numFmtId="0" fontId="0" fillId="0" borderId="31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32" xfId="0" applyBorder="1" applyAlignment="1">
      <alignment horizontal="right"/>
    </xf>
    <xf numFmtId="0" fontId="0" fillId="0" borderId="0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Border="1" applyAlignment="1">
      <alignment horizontal="right"/>
    </xf>
    <xf numFmtId="0" fontId="9" fillId="0" borderId="0" xfId="0" applyFont="1" applyAlignment="1">
      <alignment vertical="center"/>
    </xf>
    <xf numFmtId="1" fontId="9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1" fontId="10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" fontId="11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" fontId="12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" fontId="13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" fontId="1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" fontId="15" fillId="0" borderId="0" xfId="0" applyNumberFormat="1" applyFont="1" applyAlignment="1">
      <alignment vertical="center"/>
    </xf>
    <xf numFmtId="1" fontId="0" fillId="0" borderId="28" xfId="0" applyNumberForma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3" borderId="24" xfId="0" applyNumberFormat="1" applyFill="1" applyBorder="1" applyAlignment="1">
      <alignment horizontal="center" vertical="center"/>
    </xf>
    <xf numFmtId="1" fontId="0" fillId="3" borderId="26" xfId="0" applyNumberForma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16" fillId="0" borderId="25" xfId="0" applyFont="1" applyBorder="1" applyAlignment="1">
      <alignment vertical="center"/>
    </xf>
    <xf numFmtId="0" fontId="1" fillId="0" borderId="25" xfId="0" applyFont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0" fillId="0" borderId="25" xfId="0" applyFont="1" applyBorder="1" applyAlignment="1">
      <alignment horizontal="left" vertical="center"/>
    </xf>
    <xf numFmtId="0" fontId="0" fillId="0" borderId="26" xfId="0" applyFont="1" applyBorder="1" applyAlignment="1">
      <alignment horizontal="left" vertical="center"/>
    </xf>
    <xf numFmtId="0" fontId="0" fillId="0" borderId="25" xfId="0" applyFont="1" applyBorder="1" applyAlignment="1">
      <alignment horizontal="right" vertical="center"/>
    </xf>
    <xf numFmtId="0" fontId="16" fillId="0" borderId="25" xfId="0" applyFont="1" applyBorder="1" applyAlignment="1">
      <alignment horizontal="center" vertical="center"/>
    </xf>
    <xf numFmtId="0" fontId="0" fillId="0" borderId="24" xfId="0" applyFont="1" applyBorder="1" applyAlignment="1">
      <alignment horizontal="righ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0" fillId="0" borderId="38" xfId="0" applyBorder="1"/>
    <xf numFmtId="0" fontId="0" fillId="0" borderId="39" xfId="0" applyBorder="1" applyAlignment="1">
      <alignment horizontal="right"/>
    </xf>
    <xf numFmtId="0" fontId="0" fillId="0" borderId="19" xfId="0" applyBorder="1"/>
    <xf numFmtId="0" fontId="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2" fillId="0" borderId="0" xfId="0" applyFont="1" applyAlignment="1">
      <alignment horizontal="right"/>
    </xf>
    <xf numFmtId="0" fontId="22" fillId="0" borderId="0" xfId="0" applyFont="1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31" xfId="0" applyBorder="1"/>
    <xf numFmtId="0" fontId="0" fillId="0" borderId="0" xfId="0" applyAlignment="1"/>
    <xf numFmtId="0" fontId="0" fillId="0" borderId="27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1" fontId="0" fillId="0" borderId="8" xfId="0" applyNumberForma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27" xfId="0" applyFont="1" applyBorder="1" applyAlignment="1">
      <alignment vertical="center"/>
    </xf>
    <xf numFmtId="0" fontId="0" fillId="0" borderId="27" xfId="0" applyFont="1" applyBorder="1" applyAlignment="1">
      <alignment vertical="center"/>
    </xf>
    <xf numFmtId="0" fontId="23" fillId="0" borderId="25" xfId="0" applyFont="1" applyBorder="1" applyAlignment="1">
      <alignment horizontal="right" vertical="center"/>
    </xf>
    <xf numFmtId="0" fontId="20" fillId="0" borderId="24" xfId="0" applyFont="1" applyBorder="1" applyAlignment="1">
      <alignment vertical="center"/>
    </xf>
    <xf numFmtId="0" fontId="24" fillId="0" borderId="25" xfId="0" applyFont="1" applyBorder="1" applyAlignment="1">
      <alignment horizontal="right" vertical="center"/>
    </xf>
    <xf numFmtId="0" fontId="20" fillId="0" borderId="25" xfId="0" applyFont="1" applyBorder="1" applyAlignment="1">
      <alignment horizontal="left" vertical="center"/>
    </xf>
    <xf numFmtId="0" fontId="25" fillId="0" borderId="25" xfId="0" applyFont="1" applyBorder="1" applyAlignment="1">
      <alignment horizontal="center" vertical="center"/>
    </xf>
    <xf numFmtId="0" fontId="20" fillId="0" borderId="25" xfId="0" applyFont="1" applyBorder="1" applyAlignment="1">
      <alignment horizontal="right" vertical="center"/>
    </xf>
    <xf numFmtId="0" fontId="24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0" fillId="0" borderId="31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0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right" vertical="center"/>
    </xf>
    <xf numFmtId="0" fontId="0" fillId="0" borderId="32" xfId="0" applyFont="1" applyBorder="1" applyAlignment="1">
      <alignment vertical="center"/>
    </xf>
    <xf numFmtId="0" fontId="0" fillId="0" borderId="41" xfId="0" applyFont="1" applyBorder="1" applyAlignment="1">
      <alignment horizontal="right" vertical="center"/>
    </xf>
    <xf numFmtId="0" fontId="1" fillId="0" borderId="42" xfId="0" applyFont="1" applyBorder="1" applyAlignment="1">
      <alignment horizontal="right" vertical="center"/>
    </xf>
    <xf numFmtId="0" fontId="0" fillId="0" borderId="42" xfId="0" applyFont="1" applyBorder="1" applyAlignment="1">
      <alignment horizontal="left" vertical="center"/>
    </xf>
    <xf numFmtId="0" fontId="16" fillId="0" borderId="42" xfId="0" applyFont="1" applyBorder="1" applyAlignment="1">
      <alignment horizontal="center" vertical="center"/>
    </xf>
    <xf numFmtId="0" fontId="0" fillId="0" borderId="42" xfId="0" applyFont="1" applyBorder="1" applyAlignment="1">
      <alignment horizontal="right" vertical="center"/>
    </xf>
    <xf numFmtId="0" fontId="0" fillId="0" borderId="43" xfId="0" applyFont="1" applyBorder="1" applyAlignment="1">
      <alignment vertical="center"/>
    </xf>
    <xf numFmtId="1" fontId="0" fillId="0" borderId="44" xfId="0" applyNumberFormat="1" applyBorder="1" applyAlignment="1">
      <alignment horizontal="center" vertical="center"/>
    </xf>
    <xf numFmtId="0" fontId="0" fillId="0" borderId="0" xfId="0" applyFont="1" applyBorder="1" applyAlignment="1">
      <alignment horizontal="left"/>
    </xf>
    <xf numFmtId="0" fontId="0" fillId="0" borderId="37" xfId="0" applyFont="1" applyBorder="1" applyAlignment="1">
      <alignment horizontal="right"/>
    </xf>
    <xf numFmtId="0" fontId="0" fillId="0" borderId="20" xfId="0" applyFont="1" applyBorder="1" applyAlignment="1">
      <alignment horizontal="right" vertical="center"/>
    </xf>
    <xf numFmtId="0" fontId="1" fillId="0" borderId="19" xfId="0" applyFont="1" applyBorder="1" applyAlignment="1">
      <alignment horizontal="right" vertical="center"/>
    </xf>
    <xf numFmtId="0" fontId="0" fillId="0" borderId="19" xfId="0" applyFont="1" applyBorder="1" applyAlignment="1">
      <alignment horizontal="left" vertical="center"/>
    </xf>
    <xf numFmtId="0" fontId="16" fillId="0" borderId="19" xfId="0" applyFont="1" applyBorder="1" applyAlignment="1">
      <alignment horizontal="center" vertical="center"/>
    </xf>
    <xf numFmtId="0" fontId="0" fillId="0" borderId="19" xfId="0" applyFont="1" applyBorder="1" applyAlignment="1">
      <alignment horizontal="right" vertical="center"/>
    </xf>
    <xf numFmtId="0" fontId="0" fillId="0" borderId="30" xfId="0" applyFont="1" applyBorder="1" applyAlignment="1">
      <alignment vertical="center"/>
    </xf>
    <xf numFmtId="2" fontId="0" fillId="0" borderId="0" xfId="0" applyNumberFormat="1" applyBorder="1" applyAlignment="1">
      <alignment vertical="center"/>
    </xf>
    <xf numFmtId="164" fontId="0" fillId="0" borderId="0" xfId="0" applyNumberFormat="1" applyBorder="1" applyAlignment="1">
      <alignment vertical="center"/>
    </xf>
    <xf numFmtId="1" fontId="9" fillId="0" borderId="0" xfId="0" applyNumberFormat="1" applyFont="1" applyBorder="1" applyAlignment="1">
      <alignment vertical="center"/>
    </xf>
    <xf numFmtId="1" fontId="10" fillId="0" borderId="0" xfId="0" applyNumberFormat="1" applyFont="1" applyBorder="1" applyAlignment="1">
      <alignment vertical="center"/>
    </xf>
    <xf numFmtId="1" fontId="11" fillId="0" borderId="0" xfId="0" applyNumberFormat="1" applyFont="1" applyBorder="1" applyAlignment="1">
      <alignment vertical="center"/>
    </xf>
    <xf numFmtId="1" fontId="12" fillId="0" borderId="0" xfId="0" applyNumberFormat="1" applyFont="1" applyBorder="1" applyAlignment="1">
      <alignment vertical="center"/>
    </xf>
    <xf numFmtId="1" fontId="13" fillId="0" borderId="0" xfId="0" applyNumberFormat="1" applyFont="1" applyBorder="1" applyAlignment="1">
      <alignment vertical="center"/>
    </xf>
    <xf numFmtId="1" fontId="14" fillId="0" borderId="0" xfId="0" applyNumberFormat="1" applyFont="1" applyBorder="1" applyAlignment="1">
      <alignment vertical="center"/>
    </xf>
    <xf numFmtId="1" fontId="15" fillId="0" borderId="0" xfId="0" applyNumberFormat="1" applyFont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0" fillId="0" borderId="42" xfId="0" applyFont="1" applyBorder="1" applyAlignment="1">
      <alignment vertical="center"/>
    </xf>
    <xf numFmtId="0" fontId="0" fillId="6" borderId="31" xfId="0" applyFont="1" applyFill="1" applyBorder="1" applyAlignment="1">
      <alignment horizontal="right" vertical="center"/>
    </xf>
    <xf numFmtId="0" fontId="1" fillId="6" borderId="1" xfId="0" applyFont="1" applyFill="1" applyBorder="1" applyAlignment="1">
      <alignment horizontal="right" vertical="center"/>
    </xf>
    <xf numFmtId="0" fontId="0" fillId="6" borderId="1" xfId="0" applyFont="1" applyFill="1" applyBorder="1" applyAlignment="1">
      <alignment horizontal="left" vertical="center"/>
    </xf>
    <xf numFmtId="0" fontId="16" fillId="6" borderId="1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right" vertical="center"/>
    </xf>
    <xf numFmtId="0" fontId="0" fillId="6" borderId="32" xfId="0" applyFont="1" applyFill="1" applyBorder="1" applyAlignment="1">
      <alignment vertical="center"/>
    </xf>
    <xf numFmtId="1" fontId="0" fillId="6" borderId="29" xfId="0" applyNumberFormat="1" applyFill="1" applyBorder="1" applyAlignment="1">
      <alignment horizontal="center" vertical="center"/>
    </xf>
    <xf numFmtId="0" fontId="0" fillId="6" borderId="24" xfId="0" applyFont="1" applyFill="1" applyBorder="1" applyAlignment="1">
      <alignment horizontal="right" vertical="center"/>
    </xf>
    <xf numFmtId="0" fontId="1" fillId="6" borderId="25" xfId="0" applyFont="1" applyFill="1" applyBorder="1" applyAlignment="1">
      <alignment horizontal="right" vertical="center"/>
    </xf>
    <xf numFmtId="0" fontId="0" fillId="6" borderId="25" xfId="0" applyFont="1" applyFill="1" applyBorder="1" applyAlignment="1">
      <alignment horizontal="left" vertical="center"/>
    </xf>
    <xf numFmtId="0" fontId="16" fillId="6" borderId="25" xfId="0" applyFont="1" applyFill="1" applyBorder="1" applyAlignment="1">
      <alignment horizontal="center" vertical="center"/>
    </xf>
    <xf numFmtId="0" fontId="0" fillId="6" borderId="25" xfId="0" applyFont="1" applyFill="1" applyBorder="1" applyAlignment="1">
      <alignment horizontal="right" vertical="center"/>
    </xf>
    <xf numFmtId="0" fontId="0" fillId="6" borderId="26" xfId="0" applyFont="1" applyFill="1" applyBorder="1" applyAlignment="1">
      <alignment vertical="center"/>
    </xf>
    <xf numFmtId="1" fontId="0" fillId="6" borderId="23" xfId="0" applyNumberFormat="1" applyFill="1" applyBorder="1" applyAlignment="1">
      <alignment horizontal="center" vertical="center"/>
    </xf>
    <xf numFmtId="0" fontId="0" fillId="6" borderId="27" xfId="0" applyFont="1" applyFill="1" applyBorder="1" applyAlignment="1">
      <alignment horizontal="right" vertical="center"/>
    </xf>
    <xf numFmtId="0" fontId="1" fillId="6" borderId="0" xfId="0" applyFont="1" applyFill="1" applyBorder="1" applyAlignment="1">
      <alignment horizontal="right" vertical="center"/>
    </xf>
    <xf numFmtId="0" fontId="0" fillId="6" borderId="0" xfId="0" applyFont="1" applyFill="1" applyBorder="1" applyAlignment="1">
      <alignment horizontal="left" vertical="center"/>
    </xf>
    <xf numFmtId="0" fontId="16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horizontal="right" vertical="center"/>
    </xf>
    <xf numFmtId="0" fontId="17" fillId="6" borderId="37" xfId="0" applyFont="1" applyFill="1" applyBorder="1" applyAlignment="1">
      <alignment horizontal="right"/>
    </xf>
    <xf numFmtId="0" fontId="0" fillId="0" borderId="40" xfId="0" applyFont="1" applyBorder="1" applyAlignment="1">
      <alignment horizontal="right" vertical="center"/>
    </xf>
    <xf numFmtId="0" fontId="1" fillId="0" borderId="22" xfId="0" applyFont="1" applyBorder="1" applyAlignment="1">
      <alignment horizontal="right" vertical="center"/>
    </xf>
    <xf numFmtId="0" fontId="0" fillId="0" borderId="22" xfId="0" applyFont="1" applyBorder="1" applyAlignment="1">
      <alignment horizontal="left" vertical="center"/>
    </xf>
    <xf numFmtId="0" fontId="16" fillId="0" borderId="22" xfId="0" applyFont="1" applyBorder="1" applyAlignment="1">
      <alignment horizontal="center" vertical="center"/>
    </xf>
    <xf numFmtId="0" fontId="0" fillId="0" borderId="22" xfId="0" applyFont="1" applyBorder="1" applyAlignment="1">
      <alignment horizontal="right" vertical="center"/>
    </xf>
    <xf numFmtId="0" fontId="0" fillId="0" borderId="45" xfId="0" applyFont="1" applyBorder="1" applyAlignment="1">
      <alignment vertical="center"/>
    </xf>
    <xf numFmtId="1" fontId="0" fillId="0" borderId="10" xfId="0" applyNumberFormat="1" applyBorder="1" applyAlignment="1">
      <alignment horizontal="center" vertical="center"/>
    </xf>
    <xf numFmtId="0" fontId="0" fillId="6" borderId="0" xfId="0" applyFill="1" applyAlignment="1">
      <alignment vertical="center"/>
    </xf>
    <xf numFmtId="2" fontId="0" fillId="6" borderId="0" xfId="0" applyNumberFormat="1" applyFill="1" applyAlignment="1">
      <alignment vertical="center"/>
    </xf>
    <xf numFmtId="164" fontId="0" fillId="6" borderId="0" xfId="0" applyNumberFormat="1" applyFill="1" applyAlignment="1">
      <alignment vertical="center"/>
    </xf>
    <xf numFmtId="1" fontId="9" fillId="6" borderId="0" xfId="0" applyNumberFormat="1" applyFont="1" applyFill="1" applyAlignment="1">
      <alignment vertical="center"/>
    </xf>
    <xf numFmtId="1" fontId="10" fillId="6" borderId="0" xfId="0" applyNumberFormat="1" applyFont="1" applyFill="1" applyAlignment="1">
      <alignment vertical="center"/>
    </xf>
    <xf numFmtId="1" fontId="11" fillId="6" borderId="0" xfId="0" applyNumberFormat="1" applyFont="1" applyFill="1" applyAlignment="1">
      <alignment vertical="center"/>
    </xf>
    <xf numFmtId="1" fontId="12" fillId="6" borderId="0" xfId="0" applyNumberFormat="1" applyFont="1" applyFill="1" applyAlignment="1">
      <alignment vertical="center"/>
    </xf>
    <xf numFmtId="1" fontId="13" fillId="6" borderId="0" xfId="0" applyNumberFormat="1" applyFont="1" applyFill="1" applyAlignment="1">
      <alignment vertical="center"/>
    </xf>
    <xf numFmtId="1" fontId="14" fillId="6" borderId="0" xfId="0" applyNumberFormat="1" applyFont="1" applyFill="1" applyAlignment="1">
      <alignment vertical="center"/>
    </xf>
    <xf numFmtId="1" fontId="15" fillId="6" borderId="0" xfId="0" applyNumberFormat="1" applyFont="1" applyFill="1" applyAlignment="1">
      <alignment vertical="center"/>
    </xf>
    <xf numFmtId="1" fontId="0" fillId="6" borderId="0" xfId="0" applyNumberFormat="1" applyFill="1" applyAlignment="1">
      <alignment vertical="center"/>
    </xf>
    <xf numFmtId="0" fontId="0" fillId="6" borderId="41" xfId="0" applyFont="1" applyFill="1" applyBorder="1" applyAlignment="1">
      <alignment horizontal="right" vertical="center"/>
    </xf>
    <xf numFmtId="0" fontId="1" fillId="6" borderId="42" xfId="0" applyFont="1" applyFill="1" applyBorder="1" applyAlignment="1">
      <alignment horizontal="right" vertical="center"/>
    </xf>
    <xf numFmtId="0" fontId="0" fillId="6" borderId="42" xfId="0" applyFont="1" applyFill="1" applyBorder="1" applyAlignment="1">
      <alignment horizontal="left" vertical="center"/>
    </xf>
    <xf numFmtId="0" fontId="16" fillId="6" borderId="42" xfId="0" applyFont="1" applyFill="1" applyBorder="1" applyAlignment="1">
      <alignment horizontal="center" vertical="center"/>
    </xf>
    <xf numFmtId="0" fontId="0" fillId="6" borderId="42" xfId="0" applyFont="1" applyFill="1" applyBorder="1" applyAlignment="1">
      <alignment horizontal="right" vertical="center"/>
    </xf>
    <xf numFmtId="0" fontId="0" fillId="6" borderId="43" xfId="0" applyFont="1" applyFill="1" applyBorder="1" applyAlignment="1">
      <alignment vertical="center"/>
    </xf>
    <xf numFmtId="1" fontId="0" fillId="6" borderId="44" xfId="0" applyNumberFormat="1" applyFill="1" applyBorder="1" applyAlignment="1">
      <alignment horizontal="center" vertical="center"/>
    </xf>
    <xf numFmtId="0" fontId="0" fillId="6" borderId="40" xfId="0" applyFont="1" applyFill="1" applyBorder="1" applyAlignment="1">
      <alignment horizontal="right" vertical="center"/>
    </xf>
    <xf numFmtId="0" fontId="1" fillId="6" borderId="22" xfId="0" applyFont="1" applyFill="1" applyBorder="1" applyAlignment="1">
      <alignment horizontal="right" vertical="center"/>
    </xf>
    <xf numFmtId="0" fontId="0" fillId="6" borderId="22" xfId="0" applyFont="1" applyFill="1" applyBorder="1" applyAlignment="1">
      <alignment horizontal="left" vertical="center"/>
    </xf>
    <xf numFmtId="0" fontId="16" fillId="6" borderId="22" xfId="0" applyFont="1" applyFill="1" applyBorder="1" applyAlignment="1">
      <alignment horizontal="center" vertical="center"/>
    </xf>
    <xf numFmtId="0" fontId="0" fillId="6" borderId="22" xfId="0" applyFont="1" applyFill="1" applyBorder="1" applyAlignment="1">
      <alignment horizontal="right" vertical="center"/>
    </xf>
    <xf numFmtId="0" fontId="0" fillId="6" borderId="45" xfId="0" applyFont="1" applyFill="1" applyBorder="1" applyAlignment="1">
      <alignment vertical="center"/>
    </xf>
    <xf numFmtId="1" fontId="0" fillId="6" borderId="10" xfId="0" applyNumberFormat="1" applyFill="1" applyBorder="1" applyAlignment="1">
      <alignment horizontal="center" vertical="center"/>
    </xf>
    <xf numFmtId="0" fontId="0" fillId="0" borderId="25" xfId="0" applyFont="1" applyBorder="1" applyAlignment="1">
      <alignment horizontal="left"/>
    </xf>
    <xf numFmtId="0" fontId="0" fillId="0" borderId="26" xfId="0" applyFont="1" applyBorder="1" applyAlignment="1">
      <alignment horizontal="right"/>
    </xf>
    <xf numFmtId="1" fontId="0" fillId="6" borderId="28" xfId="0" applyNumberFormat="1" applyFill="1" applyBorder="1" applyAlignment="1">
      <alignment horizontal="center" vertical="center"/>
    </xf>
    <xf numFmtId="0" fontId="0" fillId="6" borderId="24" xfId="0" applyFont="1" applyFill="1" applyBorder="1" applyAlignment="1">
      <alignment vertical="center"/>
    </xf>
    <xf numFmtId="0" fontId="16" fillId="6" borderId="25" xfId="0" applyFont="1" applyFill="1" applyBorder="1" applyAlignment="1">
      <alignment vertical="center"/>
    </xf>
    <xf numFmtId="0" fontId="0" fillId="6" borderId="26" xfId="0" applyFont="1" applyFill="1" applyBorder="1" applyAlignment="1">
      <alignment horizontal="left" vertical="center"/>
    </xf>
    <xf numFmtId="0" fontId="0" fillId="6" borderId="25" xfId="0" applyFont="1" applyFill="1" applyBorder="1" applyAlignment="1">
      <alignment horizontal="left"/>
    </xf>
    <xf numFmtId="0" fontId="0" fillId="0" borderId="0" xfId="0" applyFill="1" applyAlignment="1">
      <alignment vertical="center"/>
    </xf>
    <xf numFmtId="0" fontId="0" fillId="0" borderId="37" xfId="0" applyFont="1" applyBorder="1" applyAlignment="1">
      <alignment horizontal="left"/>
    </xf>
    <xf numFmtId="0" fontId="20" fillId="0" borderId="24" xfId="0" applyFont="1" applyBorder="1" applyAlignment="1">
      <alignment horizontal="right" vertical="center"/>
    </xf>
    <xf numFmtId="0" fontId="20" fillId="0" borderId="27" xfId="0" applyFont="1" applyBorder="1" applyAlignment="1">
      <alignment horizontal="right" vertical="center"/>
    </xf>
    <xf numFmtId="0" fontId="25" fillId="0" borderId="25" xfId="0" applyFont="1" applyBorder="1" applyAlignment="1">
      <alignment vertical="center"/>
    </xf>
    <xf numFmtId="0" fontId="20" fillId="0" borderId="26" xfId="0" applyFont="1" applyBorder="1" applyAlignment="1">
      <alignment horizontal="left" vertical="center"/>
    </xf>
    <xf numFmtId="0" fontId="20" fillId="0" borderId="25" xfId="0" applyFont="1" applyBorder="1" applyAlignment="1">
      <alignment horizontal="left"/>
    </xf>
    <xf numFmtId="0" fontId="20" fillId="0" borderId="25" xfId="0" applyFont="1" applyBorder="1" applyAlignment="1">
      <alignment vertical="center"/>
    </xf>
    <xf numFmtId="0" fontId="0" fillId="0" borderId="1" xfId="0" applyFont="1" applyBorder="1" applyAlignment="1">
      <alignment horizontal="left"/>
    </xf>
    <xf numFmtId="0" fontId="0" fillId="0" borderId="0" xfId="0" applyFont="1" applyAlignment="1">
      <alignment horizontal="center" vertical="center"/>
    </xf>
    <xf numFmtId="0" fontId="22" fillId="0" borderId="0" xfId="0" applyFont="1" applyBorder="1"/>
    <xf numFmtId="0" fontId="22" fillId="0" borderId="1" xfId="0" applyFont="1" applyBorder="1"/>
    <xf numFmtId="0" fontId="0" fillId="0" borderId="24" xfId="0" applyFont="1" applyFill="1" applyBorder="1" applyAlignment="1">
      <alignment horizontal="right" vertical="center"/>
    </xf>
    <xf numFmtId="0" fontId="1" fillId="0" borderId="25" xfId="0" applyFont="1" applyFill="1" applyBorder="1" applyAlignment="1">
      <alignment horizontal="right" vertical="center"/>
    </xf>
    <xf numFmtId="0" fontId="0" fillId="0" borderId="25" xfId="0" applyFont="1" applyFill="1" applyBorder="1" applyAlignment="1">
      <alignment horizontal="left" vertical="center"/>
    </xf>
    <xf numFmtId="0" fontId="1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right" vertical="center"/>
    </xf>
    <xf numFmtId="0" fontId="0" fillId="0" borderId="26" xfId="0" applyFont="1" applyFill="1" applyBorder="1" applyAlignment="1">
      <alignment vertical="center"/>
    </xf>
    <xf numFmtId="1" fontId="0" fillId="0" borderId="23" xfId="0" applyNumberFormat="1" applyFill="1" applyBorder="1" applyAlignment="1">
      <alignment horizontal="center" vertical="center"/>
    </xf>
    <xf numFmtId="0" fontId="0" fillId="0" borderId="24" xfId="0" applyFont="1" applyFill="1" applyBorder="1" applyAlignment="1">
      <alignment vertical="center"/>
    </xf>
    <xf numFmtId="0" fontId="16" fillId="0" borderId="25" xfId="0" applyFont="1" applyFill="1" applyBorder="1" applyAlignment="1">
      <alignment vertical="center"/>
    </xf>
    <xf numFmtId="0" fontId="0" fillId="0" borderId="26" xfId="0" applyFont="1" applyFill="1" applyBorder="1" applyAlignment="1">
      <alignment horizontal="left" vertical="center"/>
    </xf>
    <xf numFmtId="0" fontId="0" fillId="7" borderId="0" xfId="0" applyFill="1" applyAlignment="1">
      <alignment vertical="center"/>
    </xf>
    <xf numFmtId="0" fontId="0" fillId="0" borderId="0" xfId="0" applyFont="1" applyAlignment="1">
      <alignment horizontal="center" vertical="center"/>
    </xf>
    <xf numFmtId="0" fontId="1" fillId="0" borderId="42" xfId="0" applyFont="1" applyFill="1" applyBorder="1" applyAlignment="1">
      <alignment horizontal="right" vertical="center"/>
    </xf>
    <xf numFmtId="1" fontId="0" fillId="0" borderId="44" xfId="0" applyNumberFormat="1" applyFill="1" applyBorder="1" applyAlignment="1">
      <alignment horizontal="center" vertical="center"/>
    </xf>
    <xf numFmtId="1" fontId="0" fillId="0" borderId="29" xfId="0" applyNumberForma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0" fontId="22" fillId="0" borderId="23" xfId="0" applyFont="1" applyBorder="1" applyAlignment="1">
      <alignment horizontal="right" vertical="center"/>
    </xf>
    <xf numFmtId="0" fontId="0" fillId="8" borderId="24" xfId="0" applyFill="1" applyBorder="1" applyAlignment="1">
      <alignment vertical="center"/>
    </xf>
    <xf numFmtId="0" fontId="0" fillId="8" borderId="25" xfId="0" applyFill="1" applyBorder="1" applyAlignment="1">
      <alignment vertical="center"/>
    </xf>
    <xf numFmtId="0" fontId="0" fillId="8" borderId="25" xfId="0" applyFill="1" applyBorder="1" applyAlignment="1">
      <alignment horizontal="center" vertical="center"/>
    </xf>
    <xf numFmtId="0" fontId="0" fillId="8" borderId="26" xfId="0" applyFill="1" applyBorder="1" applyAlignment="1">
      <alignment vertical="center"/>
    </xf>
    <xf numFmtId="1" fontId="0" fillId="8" borderId="24" xfId="0" applyNumberFormat="1" applyFill="1" applyBorder="1" applyAlignment="1">
      <alignment horizontal="center" vertical="center"/>
    </xf>
    <xf numFmtId="1" fontId="0" fillId="8" borderId="25" xfId="0" applyNumberFormat="1" applyFill="1" applyBorder="1" applyAlignment="1">
      <alignment horizontal="center" vertical="center"/>
    </xf>
    <xf numFmtId="1" fontId="0" fillId="8" borderId="26" xfId="0" applyNumberFormat="1" applyFill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0" fillId="0" borderId="26" xfId="0" applyFont="1" applyBorder="1" applyAlignment="1">
      <alignment vertical="center"/>
    </xf>
    <xf numFmtId="0" fontId="20" fillId="0" borderId="25" xfId="0" applyFont="1" applyBorder="1" applyAlignment="1">
      <alignment horizontal="center" vertical="center"/>
    </xf>
    <xf numFmtId="1" fontId="0" fillId="10" borderId="23" xfId="0" applyNumberFormat="1" applyFill="1" applyBorder="1" applyAlignment="1">
      <alignment horizontal="center" vertical="center"/>
    </xf>
    <xf numFmtId="0" fontId="0" fillId="6" borderId="0" xfId="0" applyFont="1" applyFill="1" applyBorder="1" applyAlignment="1">
      <alignment horizontal="left"/>
    </xf>
    <xf numFmtId="0" fontId="0" fillId="6" borderId="37" xfId="0" applyFont="1" applyFill="1" applyBorder="1" applyAlignment="1">
      <alignment horizontal="left"/>
    </xf>
    <xf numFmtId="0" fontId="0" fillId="6" borderId="26" xfId="0" applyFont="1" applyFill="1" applyBorder="1" applyAlignment="1">
      <alignment horizontal="left"/>
    </xf>
    <xf numFmtId="0" fontId="16" fillId="0" borderId="0" xfId="0" applyFont="1" applyBorder="1"/>
    <xf numFmtId="0" fontId="22" fillId="0" borderId="0" xfId="0" applyFont="1" applyFill="1" applyBorder="1" applyAlignment="1">
      <alignment horizontal="right" vertical="center"/>
    </xf>
    <xf numFmtId="0" fontId="0" fillId="6" borderId="25" xfId="0" applyFont="1" applyFill="1" applyBorder="1" applyAlignment="1">
      <alignment vertical="center"/>
    </xf>
    <xf numFmtId="0" fontId="0" fillId="6" borderId="25" xfId="0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11" borderId="0" xfId="0" applyFill="1" applyAlignment="1">
      <alignment vertical="center"/>
    </xf>
    <xf numFmtId="0" fontId="37" fillId="0" borderId="0" xfId="1" applyFont="1"/>
    <xf numFmtId="0" fontId="39" fillId="0" borderId="0" xfId="1" applyFont="1"/>
    <xf numFmtId="0" fontId="38" fillId="0" borderId="0" xfId="1" applyFont="1"/>
    <xf numFmtId="1" fontId="20" fillId="0" borderId="23" xfId="0" applyNumberFormat="1" applyFont="1" applyBorder="1" applyAlignment="1">
      <alignment horizontal="center" vertical="center"/>
    </xf>
    <xf numFmtId="1" fontId="43" fillId="6" borderId="23" xfId="0" applyNumberFormat="1" applyFont="1" applyFill="1" applyBorder="1" applyAlignment="1">
      <alignment horizontal="center" vertical="center"/>
    </xf>
    <xf numFmtId="0" fontId="37" fillId="0" borderId="8" xfId="1" applyFont="1" applyBorder="1"/>
    <xf numFmtId="0" fontId="44" fillId="0" borderId="0" xfId="1" applyFont="1" applyAlignment="1">
      <alignment horizontal="center"/>
    </xf>
    <xf numFmtId="0" fontId="45" fillId="0" borderId="0" xfId="0" applyFont="1"/>
    <xf numFmtId="0" fontId="0" fillId="13" borderId="25" xfId="0" applyFill="1" applyBorder="1"/>
    <xf numFmtId="0" fontId="0" fillId="6" borderId="42" xfId="0" applyFont="1" applyFill="1" applyBorder="1" applyAlignment="1">
      <alignment horizontal="center" vertical="center"/>
    </xf>
    <xf numFmtId="0" fontId="0" fillId="6" borderId="42" xfId="0" applyFont="1" applyFill="1" applyBorder="1" applyAlignment="1">
      <alignment vertical="center"/>
    </xf>
    <xf numFmtId="0" fontId="0" fillId="6" borderId="42" xfId="0" applyFont="1" applyFill="1" applyBorder="1" applyAlignment="1">
      <alignment horizontal="left"/>
    </xf>
    <xf numFmtId="0" fontId="0" fillId="6" borderId="41" xfId="0" applyFont="1" applyFill="1" applyBorder="1" applyAlignment="1">
      <alignment vertical="center"/>
    </xf>
    <xf numFmtId="0" fontId="47" fillId="0" borderId="0" xfId="3"/>
    <xf numFmtId="0" fontId="48" fillId="0" borderId="0" xfId="3" applyFont="1"/>
    <xf numFmtId="0" fontId="49" fillId="0" borderId="0" xfId="3" applyFont="1"/>
    <xf numFmtId="0" fontId="48" fillId="0" borderId="0" xfId="4" applyFont="1" applyAlignment="1">
      <alignment horizontal="center"/>
    </xf>
    <xf numFmtId="0" fontId="50" fillId="0" borderId="0" xfId="3" applyFont="1" applyAlignment="1">
      <alignment horizontal="center"/>
    </xf>
    <xf numFmtId="0" fontId="49" fillId="0" borderId="63" xfId="3" applyFont="1" applyBorder="1"/>
    <xf numFmtId="1" fontId="49" fillId="0" borderId="64" xfId="3" applyNumberFormat="1" applyFont="1" applyBorder="1" applyAlignment="1">
      <alignment horizontal="center"/>
    </xf>
    <xf numFmtId="1" fontId="49" fillId="0" borderId="0" xfId="3" applyNumberFormat="1" applyFont="1" applyAlignment="1">
      <alignment horizontal="center"/>
    </xf>
    <xf numFmtId="1" fontId="47" fillId="0" borderId="0" xfId="3" applyNumberFormat="1"/>
    <xf numFmtId="0" fontId="49" fillId="0" borderId="65" xfId="3" applyFont="1" applyBorder="1" applyAlignment="1">
      <alignment horizontal="center"/>
    </xf>
    <xf numFmtId="0" fontId="47" fillId="0" borderId="0" xfId="3" applyAlignment="1">
      <alignment horizontal="center"/>
    </xf>
    <xf numFmtId="1" fontId="50" fillId="0" borderId="0" xfId="3" applyNumberFormat="1" applyFont="1" applyAlignment="1">
      <alignment horizontal="center"/>
    </xf>
    <xf numFmtId="0" fontId="49" fillId="0" borderId="0" xfId="3" applyFont="1" applyAlignment="1">
      <alignment horizontal="right"/>
    </xf>
    <xf numFmtId="0" fontId="51" fillId="0" borderId="0" xfId="3" applyFont="1" applyAlignment="1">
      <alignment horizontal="center" vertical="center"/>
    </xf>
    <xf numFmtId="0" fontId="52" fillId="0" borderId="0" xfId="3" applyFont="1" applyAlignment="1">
      <alignment horizontal="center" vertical="center"/>
    </xf>
    <xf numFmtId="0" fontId="53" fillId="0" borderId="0" xfId="3" applyFont="1" applyAlignment="1">
      <alignment horizontal="center"/>
    </xf>
    <xf numFmtId="0" fontId="54" fillId="0" borderId="0" xfId="3" applyFont="1"/>
    <xf numFmtId="0" fontId="47" fillId="0" borderId="0" xfId="5"/>
    <xf numFmtId="0" fontId="50" fillId="0" borderId="0" xfId="5" applyFont="1"/>
    <xf numFmtId="0" fontId="48" fillId="0" borderId="0" xfId="5" applyFont="1"/>
    <xf numFmtId="0" fontId="49" fillId="0" borderId="0" xfId="5" applyFont="1"/>
    <xf numFmtId="0" fontId="50" fillId="0" borderId="0" xfId="5" applyFont="1" applyAlignment="1">
      <alignment horizontal="center"/>
    </xf>
    <xf numFmtId="2" fontId="50" fillId="0" borderId="0" xfId="5" applyNumberFormat="1" applyFont="1" applyAlignment="1">
      <alignment horizontal="center"/>
    </xf>
    <xf numFmtId="0" fontId="48" fillId="0" borderId="0" xfId="5" applyFont="1" applyAlignment="1">
      <alignment horizontal="center"/>
    </xf>
    <xf numFmtId="0" fontId="49" fillId="0" borderId="0" xfId="5" applyFont="1" applyAlignment="1">
      <alignment horizontal="center"/>
    </xf>
    <xf numFmtId="166" fontId="48" fillId="0" borderId="0" xfId="5" applyNumberFormat="1" applyFont="1" applyAlignment="1">
      <alignment horizontal="left"/>
    </xf>
    <xf numFmtId="0" fontId="49" fillId="0" borderId="63" xfId="5" applyFont="1" applyBorder="1"/>
    <xf numFmtId="1" fontId="49" fillId="0" borderId="64" xfId="5" applyNumberFormat="1" applyFont="1" applyBorder="1" applyAlignment="1">
      <alignment horizontal="center"/>
    </xf>
    <xf numFmtId="1" fontId="49" fillId="0" borderId="0" xfId="5" applyNumberFormat="1" applyFont="1" applyAlignment="1">
      <alignment horizontal="center"/>
    </xf>
    <xf numFmtId="0" fontId="49" fillId="0" borderId="65" xfId="5" applyFont="1" applyBorder="1" applyAlignment="1">
      <alignment horizontal="center"/>
    </xf>
    <xf numFmtId="49" fontId="49" fillId="0" borderId="0" xfId="5" applyNumberFormat="1" applyFont="1" applyAlignment="1">
      <alignment horizontal="center"/>
    </xf>
    <xf numFmtId="0" fontId="49" fillId="0" borderId="63" xfId="5" applyFont="1" applyBorder="1" applyAlignment="1">
      <alignment horizontal="center"/>
    </xf>
    <xf numFmtId="0" fontId="47" fillId="0" borderId="0" xfId="5" applyAlignment="1">
      <alignment horizontal="center"/>
    </xf>
    <xf numFmtId="0" fontId="51" fillId="0" borderId="0" xfId="5" applyFont="1" applyAlignment="1">
      <alignment horizontal="center" vertical="center"/>
    </xf>
    <xf numFmtId="0" fontId="53" fillId="0" borderId="0" xfId="5" applyFont="1" applyAlignment="1">
      <alignment horizontal="center"/>
    </xf>
    <xf numFmtId="0" fontId="54" fillId="0" borderId="0" xfId="5" applyFont="1"/>
    <xf numFmtId="0" fontId="47" fillId="0" borderId="0" xfId="6"/>
    <xf numFmtId="0" fontId="49" fillId="0" borderId="0" xfId="6" applyFont="1"/>
    <xf numFmtId="0" fontId="50" fillId="0" borderId="0" xfId="6" applyFont="1"/>
    <xf numFmtId="0" fontId="48" fillId="0" borderId="0" xfId="6" applyFont="1"/>
    <xf numFmtId="1" fontId="50" fillId="0" borderId="0" xfId="6" applyNumberFormat="1" applyFont="1" applyAlignment="1">
      <alignment horizontal="center"/>
    </xf>
    <xf numFmtId="0" fontId="50" fillId="0" borderId="0" xfId="6" applyFont="1" applyAlignment="1">
      <alignment horizontal="center"/>
    </xf>
    <xf numFmtId="0" fontId="48" fillId="0" borderId="0" xfId="6" applyFont="1" applyAlignment="1">
      <alignment horizontal="center"/>
    </xf>
    <xf numFmtId="0" fontId="49" fillId="0" borderId="0" xfId="6" applyFont="1" applyAlignment="1">
      <alignment horizontal="center"/>
    </xf>
    <xf numFmtId="0" fontId="49" fillId="0" borderId="0" xfId="6" applyFont="1" applyAlignment="1">
      <alignment horizontal="left"/>
    </xf>
    <xf numFmtId="166" fontId="48" fillId="0" borderId="0" xfId="6" applyNumberFormat="1" applyFont="1" applyAlignment="1">
      <alignment horizontal="left"/>
    </xf>
    <xf numFmtId="0" fontId="49" fillId="0" borderId="63" xfId="6" applyFont="1" applyBorder="1" applyAlignment="1">
      <alignment horizontal="center"/>
    </xf>
    <xf numFmtId="1" fontId="49" fillId="0" borderId="64" xfId="6" applyNumberFormat="1" applyFont="1" applyBorder="1" applyAlignment="1">
      <alignment horizontal="center"/>
    </xf>
    <xf numFmtId="1" fontId="49" fillId="0" borderId="0" xfId="6" applyNumberFormat="1" applyFont="1" applyAlignment="1">
      <alignment horizontal="center"/>
    </xf>
    <xf numFmtId="0" fontId="49" fillId="0" borderId="65" xfId="6" applyFont="1" applyBorder="1" applyAlignment="1">
      <alignment horizontal="center"/>
    </xf>
    <xf numFmtId="49" fontId="49" fillId="0" borderId="0" xfId="6" applyNumberFormat="1" applyFont="1" applyAlignment="1">
      <alignment horizontal="center"/>
    </xf>
    <xf numFmtId="0" fontId="47" fillId="0" borderId="0" xfId="6" applyAlignment="1">
      <alignment horizontal="center"/>
    </xf>
    <xf numFmtId="0" fontId="51" fillId="0" borderId="0" xfId="6" applyFont="1" applyAlignment="1">
      <alignment horizontal="center" vertical="center"/>
    </xf>
    <xf numFmtId="0" fontId="53" fillId="0" borderId="0" xfId="6" applyFont="1" applyAlignment="1">
      <alignment horizontal="center"/>
    </xf>
    <xf numFmtId="0" fontId="54" fillId="0" borderId="0" xfId="6" applyFont="1"/>
    <xf numFmtId="0" fontId="47" fillId="0" borderId="0" xfId="7"/>
    <xf numFmtId="0" fontId="50" fillId="0" borderId="0" xfId="7" applyFont="1"/>
    <xf numFmtId="0" fontId="55" fillId="0" borderId="0" xfId="7" applyFont="1"/>
    <xf numFmtId="0" fontId="48" fillId="0" borderId="0" xfId="7" applyFont="1"/>
    <xf numFmtId="0" fontId="50" fillId="0" borderId="0" xfId="7" applyFont="1" applyAlignment="1">
      <alignment horizontal="center"/>
    </xf>
    <xf numFmtId="2" fontId="50" fillId="0" borderId="0" xfId="7" applyNumberFormat="1" applyFont="1" applyAlignment="1">
      <alignment horizontal="center"/>
    </xf>
    <xf numFmtId="0" fontId="48" fillId="0" borderId="0" xfId="7" applyFont="1" applyAlignment="1">
      <alignment horizontal="center"/>
    </xf>
    <xf numFmtId="0" fontId="49" fillId="0" borderId="0" xfId="7" applyFont="1"/>
    <xf numFmtId="1" fontId="50" fillId="0" borderId="0" xfId="7" applyNumberFormat="1" applyFont="1" applyAlignment="1">
      <alignment horizontal="center"/>
    </xf>
    <xf numFmtId="166" fontId="48" fillId="0" borderId="0" xfId="7" applyNumberFormat="1" applyFont="1" applyAlignment="1">
      <alignment horizontal="left"/>
    </xf>
    <xf numFmtId="0" fontId="49" fillId="0" borderId="63" xfId="7" applyFont="1" applyBorder="1"/>
    <xf numFmtId="1" fontId="49" fillId="0" borderId="64" xfId="7" applyNumberFormat="1" applyFont="1" applyBorder="1" applyAlignment="1">
      <alignment horizontal="center"/>
    </xf>
    <xf numFmtId="1" fontId="49" fillId="0" borderId="0" xfId="7" applyNumberFormat="1" applyFont="1" applyAlignment="1">
      <alignment horizontal="center"/>
    </xf>
    <xf numFmtId="0" fontId="49" fillId="0" borderId="65" xfId="7" applyFont="1" applyBorder="1" applyAlignment="1">
      <alignment horizontal="center"/>
    </xf>
    <xf numFmtId="49" fontId="49" fillId="0" borderId="0" xfId="7" applyNumberFormat="1" applyFont="1" applyAlignment="1">
      <alignment horizontal="center"/>
    </xf>
    <xf numFmtId="0" fontId="49" fillId="0" borderId="0" xfId="7" applyFont="1" applyAlignment="1">
      <alignment horizontal="center"/>
    </xf>
    <xf numFmtId="1" fontId="47" fillId="0" borderId="0" xfId="7" applyNumberFormat="1"/>
    <xf numFmtId="1" fontId="49" fillId="0" borderId="63" xfId="7" applyNumberFormat="1" applyFont="1" applyBorder="1" applyAlignment="1">
      <alignment horizontal="center"/>
    </xf>
    <xf numFmtId="0" fontId="47" fillId="0" borderId="0" xfId="7" applyAlignment="1">
      <alignment horizontal="center"/>
    </xf>
    <xf numFmtId="0" fontId="51" fillId="0" borderId="0" xfId="7" applyFont="1" applyAlignment="1">
      <alignment horizontal="center" vertical="center"/>
    </xf>
    <xf numFmtId="0" fontId="53" fillId="0" borderId="0" xfId="7" applyFont="1" applyAlignment="1">
      <alignment horizontal="center"/>
    </xf>
    <xf numFmtId="0" fontId="54" fillId="0" borderId="0" xfId="7" applyFont="1"/>
    <xf numFmtId="0" fontId="56" fillId="0" borderId="0" xfId="1" applyFont="1" applyAlignment="1">
      <alignment horizontal="center" vertical="center" wrapText="1"/>
    </xf>
    <xf numFmtId="0" fontId="47" fillId="0" borderId="0" xfId="8"/>
    <xf numFmtId="0" fontId="50" fillId="0" borderId="0" xfId="8" applyFont="1"/>
    <xf numFmtId="0" fontId="50" fillId="0" borderId="0" xfId="8" applyFont="1" applyAlignment="1">
      <alignment horizontal="right"/>
    </xf>
    <xf numFmtId="0" fontId="55" fillId="0" borderId="0" xfId="8" applyFont="1"/>
    <xf numFmtId="0" fontId="49" fillId="0" borderId="0" xfId="8" applyFont="1"/>
    <xf numFmtId="0" fontId="48" fillId="0" borderId="0" xfId="8" applyFont="1"/>
    <xf numFmtId="0" fontId="50" fillId="0" borderId="0" xfId="8" applyFont="1" applyAlignment="1">
      <alignment horizontal="center"/>
    </xf>
    <xf numFmtId="0" fontId="48" fillId="0" borderId="0" xfId="8" applyFont="1" applyAlignment="1">
      <alignment horizontal="center"/>
    </xf>
    <xf numFmtId="0" fontId="49" fillId="0" borderId="0" xfId="8" applyFont="1" applyAlignment="1">
      <alignment horizontal="center"/>
    </xf>
    <xf numFmtId="0" fontId="49" fillId="0" borderId="63" xfId="8" applyFont="1" applyBorder="1" applyAlignment="1">
      <alignment horizontal="center"/>
    </xf>
    <xf numFmtId="1" fontId="49" fillId="0" borderId="64" xfId="8" applyNumberFormat="1" applyFont="1" applyBorder="1" applyAlignment="1">
      <alignment horizontal="center"/>
    </xf>
    <xf numFmtId="1" fontId="49" fillId="0" borderId="0" xfId="8" applyNumberFormat="1" applyFont="1" applyAlignment="1">
      <alignment horizontal="center"/>
    </xf>
    <xf numFmtId="0" fontId="49" fillId="0" borderId="65" xfId="8" applyFont="1" applyBorder="1" applyAlignment="1">
      <alignment horizontal="center"/>
    </xf>
    <xf numFmtId="166" fontId="48" fillId="0" borderId="0" xfId="8" applyNumberFormat="1" applyFont="1" applyAlignment="1">
      <alignment horizontal="left"/>
    </xf>
    <xf numFmtId="0" fontId="49" fillId="0" borderId="63" xfId="8" applyFont="1" applyBorder="1"/>
    <xf numFmtId="1" fontId="49" fillId="0" borderId="65" xfId="8" applyNumberFormat="1" applyFont="1" applyBorder="1" applyAlignment="1">
      <alignment horizontal="center"/>
    </xf>
    <xf numFmtId="0" fontId="47" fillId="0" borderId="0" xfId="8" applyAlignment="1">
      <alignment horizontal="center"/>
    </xf>
    <xf numFmtId="0" fontId="51" fillId="0" borderId="0" xfId="8" applyFont="1" applyAlignment="1">
      <alignment horizontal="center" vertical="center"/>
    </xf>
    <xf numFmtId="0" fontId="53" fillId="0" borderId="0" xfId="8" applyFont="1" applyAlignment="1">
      <alignment horizontal="center"/>
    </xf>
    <xf numFmtId="0" fontId="54" fillId="0" borderId="0" xfId="8" applyFont="1"/>
    <xf numFmtId="0" fontId="47" fillId="0" borderId="0" xfId="9"/>
    <xf numFmtId="0" fontId="49" fillId="0" borderId="0" xfId="9" applyFont="1"/>
    <xf numFmtId="0" fontId="50" fillId="0" borderId="0" xfId="9" applyFont="1"/>
    <xf numFmtId="0" fontId="50" fillId="0" borderId="0" xfId="9" applyFont="1" applyAlignment="1">
      <alignment horizontal="right"/>
    </xf>
    <xf numFmtId="0" fontId="55" fillId="0" borderId="0" xfId="9" applyFont="1"/>
    <xf numFmtId="0" fontId="48" fillId="0" borderId="0" xfId="9" applyFont="1"/>
    <xf numFmtId="0" fontId="50" fillId="0" borderId="0" xfId="9" applyFont="1" applyAlignment="1">
      <alignment horizontal="center"/>
    </xf>
    <xf numFmtId="0" fontId="48" fillId="0" borderId="0" xfId="9" applyFont="1" applyAlignment="1">
      <alignment horizontal="center"/>
    </xf>
    <xf numFmtId="0" fontId="47" fillId="0" borderId="0" xfId="9" applyAlignment="1">
      <alignment horizontal="center"/>
    </xf>
    <xf numFmtId="0" fontId="50" fillId="0" borderId="63" xfId="9" applyFont="1" applyBorder="1" applyAlignment="1">
      <alignment horizontal="center"/>
    </xf>
    <xf numFmtId="0" fontId="47" fillId="0" borderId="63" xfId="9" applyBorder="1" applyAlignment="1">
      <alignment horizontal="center"/>
    </xf>
    <xf numFmtId="1" fontId="49" fillId="0" borderId="64" xfId="9" applyNumberFormat="1" applyFont="1" applyBorder="1" applyAlignment="1">
      <alignment horizontal="center"/>
    </xf>
    <xf numFmtId="1" fontId="49" fillId="0" borderId="0" xfId="9" applyNumberFormat="1" applyFont="1" applyAlignment="1">
      <alignment horizontal="center"/>
    </xf>
    <xf numFmtId="0" fontId="49" fillId="0" borderId="65" xfId="9" applyFont="1" applyBorder="1" applyAlignment="1">
      <alignment horizontal="center"/>
    </xf>
    <xf numFmtId="49" fontId="49" fillId="0" borderId="0" xfId="9" applyNumberFormat="1" applyFont="1" applyAlignment="1">
      <alignment horizontal="center"/>
    </xf>
    <xf numFmtId="0" fontId="49" fillId="0" borderId="0" xfId="9" applyFont="1" applyAlignment="1">
      <alignment horizontal="center"/>
    </xf>
    <xf numFmtId="0" fontId="49" fillId="0" borderId="63" xfId="9" applyFont="1" applyBorder="1" applyAlignment="1">
      <alignment horizontal="center"/>
    </xf>
    <xf numFmtId="166" fontId="48" fillId="0" borderId="0" xfId="9" applyNumberFormat="1" applyFont="1" applyAlignment="1">
      <alignment horizontal="left"/>
    </xf>
    <xf numFmtId="0" fontId="49" fillId="0" borderId="63" xfId="9" applyFont="1" applyBorder="1"/>
    <xf numFmtId="1" fontId="47" fillId="0" borderId="0" xfId="9" applyNumberFormat="1"/>
    <xf numFmtId="0" fontId="47" fillId="0" borderId="0" xfId="9" applyAlignment="1">
      <alignment vertical="center"/>
    </xf>
    <xf numFmtId="0" fontId="51" fillId="0" borderId="0" xfId="9" applyFont="1" applyAlignment="1">
      <alignment horizontal="center" vertical="center"/>
    </xf>
    <xf numFmtId="0" fontId="53" fillId="0" borderId="0" xfId="9" applyFont="1" applyAlignment="1">
      <alignment horizontal="center"/>
    </xf>
    <xf numFmtId="0" fontId="54" fillId="0" borderId="0" xfId="9" applyFont="1"/>
    <xf numFmtId="0" fontId="47" fillId="0" borderId="0" xfId="10"/>
    <xf numFmtId="0" fontId="50" fillId="0" borderId="0" xfId="10" applyFont="1"/>
    <xf numFmtId="0" fontId="55" fillId="0" borderId="0" xfId="10" applyFont="1"/>
    <xf numFmtId="0" fontId="48" fillId="0" borderId="0" xfId="10" applyFont="1"/>
    <xf numFmtId="0" fontId="49" fillId="0" borderId="0" xfId="10" applyFont="1"/>
    <xf numFmtId="0" fontId="50" fillId="0" borderId="0" xfId="10" applyFont="1" applyAlignment="1">
      <alignment horizontal="center"/>
    </xf>
    <xf numFmtId="0" fontId="48" fillId="0" borderId="0" xfId="10" applyFont="1" applyAlignment="1">
      <alignment horizontal="center"/>
    </xf>
    <xf numFmtId="166" fontId="48" fillId="0" borderId="0" xfId="10" applyNumberFormat="1" applyFont="1" applyAlignment="1">
      <alignment horizontal="left"/>
    </xf>
    <xf numFmtId="0" fontId="49" fillId="0" borderId="63" xfId="10" applyFont="1" applyBorder="1"/>
    <xf numFmtId="1" fontId="49" fillId="0" borderId="64" xfId="10" applyNumberFormat="1" applyFont="1" applyBorder="1" applyAlignment="1">
      <alignment horizontal="center"/>
    </xf>
    <xf numFmtId="1" fontId="49" fillId="0" borderId="0" xfId="10" applyNumberFormat="1" applyFont="1" applyAlignment="1">
      <alignment horizontal="center"/>
    </xf>
    <xf numFmtId="0" fontId="49" fillId="0" borderId="65" xfId="10" applyFont="1" applyBorder="1" applyAlignment="1">
      <alignment horizontal="center"/>
    </xf>
    <xf numFmtId="49" fontId="49" fillId="0" borderId="0" xfId="10" applyNumberFormat="1" applyFont="1" applyAlignment="1">
      <alignment horizontal="center"/>
    </xf>
    <xf numFmtId="0" fontId="49" fillId="0" borderId="0" xfId="10" applyFont="1" applyAlignment="1">
      <alignment horizontal="center"/>
    </xf>
    <xf numFmtId="0" fontId="49" fillId="0" borderId="63" xfId="10" applyFont="1" applyBorder="1" applyAlignment="1">
      <alignment horizontal="center"/>
    </xf>
    <xf numFmtId="0" fontId="47" fillId="0" borderId="65" xfId="10" applyBorder="1"/>
    <xf numFmtId="0" fontId="47" fillId="0" borderId="0" xfId="10" applyAlignment="1">
      <alignment horizontal="center"/>
    </xf>
    <xf numFmtId="0" fontId="51" fillId="0" borderId="0" xfId="10" applyFont="1" applyAlignment="1">
      <alignment horizontal="center" vertical="center"/>
    </xf>
    <xf numFmtId="0" fontId="53" fillId="0" borderId="0" xfId="10" applyFont="1" applyAlignment="1">
      <alignment horizontal="center"/>
    </xf>
    <xf numFmtId="0" fontId="54" fillId="0" borderId="0" xfId="10" applyFont="1"/>
    <xf numFmtId="0" fontId="47" fillId="0" borderId="0" xfId="11"/>
    <xf numFmtId="0" fontId="49" fillId="0" borderId="0" xfId="11" applyFont="1"/>
    <xf numFmtId="0" fontId="50" fillId="0" borderId="0" xfId="11" applyFont="1"/>
    <xf numFmtId="0" fontId="55" fillId="0" borderId="0" xfId="11" applyFont="1"/>
    <xf numFmtId="0" fontId="48" fillId="0" borderId="0" xfId="11" applyFont="1"/>
    <xf numFmtId="0" fontId="50" fillId="0" borderId="0" xfId="11" applyFont="1" applyAlignment="1">
      <alignment horizontal="center"/>
    </xf>
    <xf numFmtId="0" fontId="48" fillId="0" borderId="0" xfId="11" applyFont="1" applyAlignment="1">
      <alignment horizontal="center"/>
    </xf>
    <xf numFmtId="0" fontId="50" fillId="0" borderId="63" xfId="11" applyFont="1" applyBorder="1" applyAlignment="1">
      <alignment horizontal="center"/>
    </xf>
    <xf numFmtId="0" fontId="47" fillId="0" borderId="63" xfId="11" applyBorder="1" applyAlignment="1">
      <alignment horizontal="center"/>
    </xf>
    <xf numFmtId="0" fontId="49" fillId="0" borderId="64" xfId="11" applyFont="1" applyBorder="1" applyAlignment="1">
      <alignment horizontal="center"/>
    </xf>
    <xf numFmtId="0" fontId="49" fillId="0" borderId="0" xfId="11" applyFont="1" applyAlignment="1">
      <alignment horizontal="center"/>
    </xf>
    <xf numFmtId="49" fontId="49" fillId="0" borderId="0" xfId="11" applyNumberFormat="1" applyFont="1" applyAlignment="1">
      <alignment horizontal="center"/>
    </xf>
    <xf numFmtId="0" fontId="49" fillId="0" borderId="65" xfId="11" applyFont="1" applyBorder="1" applyAlignment="1">
      <alignment horizontal="center"/>
    </xf>
    <xf numFmtId="0" fontId="49" fillId="0" borderId="63" xfId="11" applyFont="1" applyBorder="1" applyAlignment="1">
      <alignment horizontal="center"/>
    </xf>
    <xf numFmtId="166" fontId="48" fillId="0" borderId="0" xfId="11" applyNumberFormat="1" applyFont="1" applyAlignment="1">
      <alignment horizontal="left"/>
    </xf>
    <xf numFmtId="0" fontId="49" fillId="0" borderId="63" xfId="11" applyFont="1" applyBorder="1"/>
    <xf numFmtId="1" fontId="49" fillId="0" borderId="0" xfId="11" applyNumberFormat="1" applyFont="1" applyAlignment="1">
      <alignment horizontal="center"/>
    </xf>
    <xf numFmtId="0" fontId="47" fillId="0" borderId="0" xfId="11" applyAlignment="1">
      <alignment horizontal="center"/>
    </xf>
    <xf numFmtId="0" fontId="51" fillId="0" borderId="0" xfId="11" applyFont="1" applyAlignment="1">
      <alignment horizontal="center" vertical="center"/>
    </xf>
    <xf numFmtId="0" fontId="53" fillId="0" borderId="0" xfId="11" applyFont="1" applyAlignment="1">
      <alignment horizontal="center"/>
    </xf>
    <xf numFmtId="0" fontId="54" fillId="0" borderId="0" xfId="11" applyFont="1"/>
    <xf numFmtId="0" fontId="47" fillId="0" borderId="0" xfId="12"/>
    <xf numFmtId="0" fontId="49" fillId="0" borderId="0" xfId="12" applyFont="1"/>
    <xf numFmtId="0" fontId="50" fillId="0" borderId="0" xfId="12" applyFont="1"/>
    <xf numFmtId="0" fontId="55" fillId="0" borderId="0" xfId="12" applyFont="1"/>
    <xf numFmtId="0" fontId="48" fillId="0" borderId="0" xfId="12" applyFont="1"/>
    <xf numFmtId="0" fontId="50" fillId="0" borderId="0" xfId="12" applyFont="1" applyAlignment="1">
      <alignment horizontal="center"/>
    </xf>
    <xf numFmtId="0" fontId="48" fillId="0" borderId="0" xfId="12" applyFont="1" applyAlignment="1">
      <alignment horizontal="center"/>
    </xf>
    <xf numFmtId="0" fontId="47" fillId="0" borderId="0" xfId="12" applyAlignment="1">
      <alignment horizontal="center"/>
    </xf>
    <xf numFmtId="0" fontId="50" fillId="0" borderId="63" xfId="12" applyFont="1" applyBorder="1" applyAlignment="1">
      <alignment horizontal="center"/>
    </xf>
    <xf numFmtId="0" fontId="47" fillId="0" borderId="63" xfId="12" applyBorder="1" applyAlignment="1">
      <alignment horizontal="center"/>
    </xf>
    <xf numFmtId="1" fontId="49" fillId="0" borderId="64" xfId="12" applyNumberFormat="1" applyFont="1" applyBorder="1" applyAlignment="1">
      <alignment horizontal="center"/>
    </xf>
    <xf numFmtId="1" fontId="49" fillId="0" borderId="0" xfId="12" applyNumberFormat="1" applyFont="1" applyAlignment="1">
      <alignment horizontal="center"/>
    </xf>
    <xf numFmtId="0" fontId="49" fillId="0" borderId="65" xfId="12" applyFont="1" applyBorder="1" applyAlignment="1">
      <alignment horizontal="center"/>
    </xf>
    <xf numFmtId="49" fontId="49" fillId="0" borderId="0" xfId="12" applyNumberFormat="1" applyFont="1" applyAlignment="1">
      <alignment horizontal="center"/>
    </xf>
    <xf numFmtId="0" fontId="49" fillId="0" borderId="0" xfId="12" applyFont="1" applyAlignment="1">
      <alignment horizontal="center"/>
    </xf>
    <xf numFmtId="0" fontId="49" fillId="0" borderId="63" xfId="12" applyFont="1" applyBorder="1" applyAlignment="1">
      <alignment horizontal="center"/>
    </xf>
    <xf numFmtId="166" fontId="48" fillId="0" borderId="0" xfId="12" applyNumberFormat="1" applyFont="1" applyAlignment="1">
      <alignment horizontal="left"/>
    </xf>
    <xf numFmtId="0" fontId="49" fillId="0" borderId="63" xfId="12" applyFont="1" applyBorder="1"/>
    <xf numFmtId="0" fontId="51" fillId="0" borderId="0" xfId="12" applyFont="1" applyAlignment="1">
      <alignment horizontal="center" vertical="center"/>
    </xf>
    <xf numFmtId="0" fontId="53" fillId="0" borderId="0" xfId="12" applyFont="1" applyAlignment="1">
      <alignment horizontal="center"/>
    </xf>
    <xf numFmtId="0" fontId="54" fillId="0" borderId="0" xfId="12" applyFont="1"/>
    <xf numFmtId="0" fontId="47" fillId="0" borderId="0" xfId="13"/>
    <xf numFmtId="0" fontId="49" fillId="0" borderId="0" xfId="13" applyFont="1"/>
    <xf numFmtId="0" fontId="50" fillId="0" borderId="0" xfId="13" applyFont="1"/>
    <xf numFmtId="0" fontId="50" fillId="0" borderId="0" xfId="13" applyFont="1" applyAlignment="1">
      <alignment horizontal="right"/>
    </xf>
    <xf numFmtId="0" fontId="48" fillId="0" borderId="0" xfId="13" applyFont="1"/>
    <xf numFmtId="0" fontId="55" fillId="0" borderId="0" xfId="13" applyFont="1"/>
    <xf numFmtId="0" fontId="50" fillId="0" borderId="0" xfId="13" applyFont="1" applyAlignment="1">
      <alignment horizontal="center"/>
    </xf>
    <xf numFmtId="0" fontId="49" fillId="0" borderId="0" xfId="13" applyFont="1" applyAlignment="1">
      <alignment horizontal="center"/>
    </xf>
    <xf numFmtId="0" fontId="48" fillId="0" borderId="0" xfId="13" applyFont="1" applyAlignment="1">
      <alignment horizontal="center"/>
    </xf>
    <xf numFmtId="2" fontId="50" fillId="0" borderId="0" xfId="13" applyNumberFormat="1" applyFont="1" applyAlignment="1">
      <alignment horizontal="center"/>
    </xf>
    <xf numFmtId="0" fontId="49" fillId="0" borderId="63" xfId="13" applyFont="1" applyBorder="1" applyAlignment="1">
      <alignment horizontal="center"/>
    </xf>
    <xf numFmtId="0" fontId="49" fillId="0" borderId="65" xfId="13" applyFont="1" applyBorder="1" applyAlignment="1">
      <alignment horizontal="center"/>
    </xf>
    <xf numFmtId="1" fontId="49" fillId="0" borderId="0" xfId="13" applyNumberFormat="1" applyFont="1" applyAlignment="1">
      <alignment horizontal="center"/>
    </xf>
    <xf numFmtId="166" fontId="48" fillId="0" borderId="0" xfId="13" applyNumberFormat="1" applyFont="1" applyAlignment="1">
      <alignment horizontal="left"/>
    </xf>
    <xf numFmtId="0" fontId="49" fillId="0" borderId="63" xfId="13" applyFont="1" applyBorder="1"/>
    <xf numFmtId="0" fontId="47" fillId="0" borderId="0" xfId="13" applyAlignment="1">
      <alignment horizontal="center"/>
    </xf>
    <xf numFmtId="0" fontId="51" fillId="0" borderId="0" xfId="13" applyFont="1" applyAlignment="1">
      <alignment horizontal="center" vertical="center"/>
    </xf>
    <xf numFmtId="0" fontId="53" fillId="0" borderId="0" xfId="13" applyFont="1" applyAlignment="1">
      <alignment horizontal="center"/>
    </xf>
    <xf numFmtId="0" fontId="54" fillId="0" borderId="0" xfId="13" applyFont="1"/>
    <xf numFmtId="0" fontId="47" fillId="0" borderId="0" xfId="14"/>
    <xf numFmtId="0" fontId="49" fillId="0" borderId="0" xfId="14" applyFont="1"/>
    <xf numFmtId="0" fontId="50" fillId="0" borderId="0" xfId="14" applyFont="1"/>
    <xf numFmtId="0" fontId="55" fillId="0" borderId="0" xfId="14" applyFont="1"/>
    <xf numFmtId="0" fontId="48" fillId="0" borderId="0" xfId="14" applyFont="1"/>
    <xf numFmtId="0" fontId="50" fillId="0" borderId="0" xfId="14" applyFont="1" applyAlignment="1">
      <alignment horizontal="center"/>
    </xf>
    <xf numFmtId="0" fontId="48" fillId="0" borderId="0" xfId="14" applyFont="1" applyAlignment="1">
      <alignment horizontal="center"/>
    </xf>
    <xf numFmtId="0" fontId="49" fillId="0" borderId="63" xfId="14" applyFont="1" applyBorder="1" applyAlignment="1">
      <alignment horizontal="center"/>
    </xf>
    <xf numFmtId="1" fontId="49" fillId="0" borderId="64" xfId="14" applyNumberFormat="1" applyFont="1" applyBorder="1" applyAlignment="1">
      <alignment horizontal="center"/>
    </xf>
    <xf numFmtId="1" fontId="49" fillId="0" borderId="0" xfId="14" applyNumberFormat="1" applyFont="1" applyAlignment="1">
      <alignment horizontal="center"/>
    </xf>
    <xf numFmtId="0" fontId="49" fillId="0" borderId="65" xfId="14" applyFont="1" applyBorder="1" applyAlignment="1">
      <alignment horizontal="center"/>
    </xf>
    <xf numFmtId="49" fontId="49" fillId="0" borderId="0" xfId="14" applyNumberFormat="1" applyFont="1" applyAlignment="1">
      <alignment horizontal="center"/>
    </xf>
    <xf numFmtId="0" fontId="49" fillId="0" borderId="0" xfId="14" applyFont="1" applyAlignment="1">
      <alignment horizontal="center"/>
    </xf>
    <xf numFmtId="166" fontId="48" fillId="0" borderId="0" xfId="14" applyNumberFormat="1" applyFont="1" applyAlignment="1">
      <alignment horizontal="left"/>
    </xf>
    <xf numFmtId="0" fontId="49" fillId="0" borderId="63" xfId="14" applyFont="1" applyBorder="1"/>
    <xf numFmtId="0" fontId="47" fillId="0" borderId="0" xfId="14" applyAlignment="1">
      <alignment horizontal="center"/>
    </xf>
    <xf numFmtId="0" fontId="51" fillId="0" borderId="0" xfId="14" applyFont="1" applyAlignment="1">
      <alignment horizontal="center" vertical="center"/>
    </xf>
    <xf numFmtId="0" fontId="53" fillId="0" borderId="0" xfId="14" applyFont="1" applyAlignment="1">
      <alignment horizontal="center"/>
    </xf>
    <xf numFmtId="0" fontId="54" fillId="0" borderId="0" xfId="14" applyFont="1"/>
    <xf numFmtId="0" fontId="47" fillId="0" borderId="0" xfId="15"/>
    <xf numFmtId="0" fontId="55" fillId="0" borderId="0" xfId="15" applyFont="1"/>
    <xf numFmtId="0" fontId="48" fillId="0" borderId="0" xfId="15" applyFont="1"/>
    <xf numFmtId="0" fontId="49" fillId="0" borderId="0" xfId="15" applyFont="1" applyAlignment="1">
      <alignment horizontal="center"/>
    </xf>
    <xf numFmtId="2" fontId="49" fillId="0" borderId="0" xfId="15" applyNumberFormat="1" applyFont="1" applyAlignment="1">
      <alignment horizontal="center"/>
    </xf>
    <xf numFmtId="0" fontId="48" fillId="0" borderId="0" xfId="15" applyFont="1" applyAlignment="1">
      <alignment horizontal="center"/>
    </xf>
    <xf numFmtId="0" fontId="49" fillId="0" borderId="0" xfId="15" applyFont="1"/>
    <xf numFmtId="1" fontId="49" fillId="0" borderId="0" xfId="15" applyNumberFormat="1" applyFont="1" applyAlignment="1">
      <alignment horizontal="center"/>
    </xf>
    <xf numFmtId="166" fontId="50" fillId="0" borderId="0" xfId="15" applyNumberFormat="1" applyFont="1" applyAlignment="1">
      <alignment horizontal="left"/>
    </xf>
    <xf numFmtId="1" fontId="49" fillId="0" borderId="64" xfId="15" applyNumberFormat="1" applyFont="1" applyBorder="1" applyAlignment="1">
      <alignment horizontal="center"/>
    </xf>
    <xf numFmtId="0" fontId="49" fillId="0" borderId="65" xfId="15" applyFont="1" applyBorder="1" applyAlignment="1">
      <alignment horizontal="center"/>
    </xf>
    <xf numFmtId="0" fontId="49" fillId="0" borderId="0" xfId="15" applyFont="1" applyAlignment="1">
      <alignment horizontal="right"/>
    </xf>
    <xf numFmtId="0" fontId="51" fillId="0" borderId="0" xfId="15" applyFont="1" applyAlignment="1">
      <alignment horizontal="center" vertical="center"/>
    </xf>
    <xf numFmtId="0" fontId="53" fillId="0" borderId="0" xfId="15" applyFont="1" applyAlignment="1">
      <alignment horizontal="center"/>
    </xf>
    <xf numFmtId="0" fontId="54" fillId="0" borderId="0" xfId="15" applyFont="1"/>
    <xf numFmtId="0" fontId="47" fillId="0" borderId="0" xfId="16"/>
    <xf numFmtId="0" fontId="49" fillId="0" borderId="0" xfId="16" applyFont="1"/>
    <xf numFmtId="0" fontId="50" fillId="0" borderId="0" xfId="16" applyFont="1"/>
    <xf numFmtId="0" fontId="55" fillId="0" borderId="0" xfId="16" applyFont="1"/>
    <xf numFmtId="0" fontId="48" fillId="0" borderId="0" xfId="16" applyFont="1"/>
    <xf numFmtId="0" fontId="50" fillId="0" borderId="0" xfId="16" applyFont="1" applyAlignment="1">
      <alignment horizontal="center"/>
    </xf>
    <xf numFmtId="0" fontId="48" fillId="0" borderId="0" xfId="16" applyFont="1" applyAlignment="1">
      <alignment horizontal="center"/>
    </xf>
    <xf numFmtId="0" fontId="49" fillId="0" borderId="63" xfId="16" applyFont="1" applyBorder="1" applyAlignment="1">
      <alignment horizontal="center"/>
    </xf>
    <xf numFmtId="1" fontId="49" fillId="0" borderId="64" xfId="16" applyNumberFormat="1" applyFont="1" applyBorder="1" applyAlignment="1">
      <alignment horizontal="center"/>
    </xf>
    <xf numFmtId="1" fontId="49" fillId="0" borderId="0" xfId="16" applyNumberFormat="1" applyFont="1" applyAlignment="1">
      <alignment horizontal="center"/>
    </xf>
    <xf numFmtId="0" fontId="49" fillId="0" borderId="65" xfId="16" applyFont="1" applyBorder="1" applyAlignment="1">
      <alignment horizontal="center"/>
    </xf>
    <xf numFmtId="49" fontId="49" fillId="0" borderId="0" xfId="16" applyNumberFormat="1" applyFont="1" applyAlignment="1">
      <alignment horizontal="center"/>
    </xf>
    <xf numFmtId="0" fontId="49" fillId="0" borderId="0" xfId="16" applyFont="1" applyAlignment="1">
      <alignment horizontal="center"/>
    </xf>
    <xf numFmtId="166" fontId="48" fillId="0" borderId="0" xfId="16" applyNumberFormat="1" applyFont="1" applyAlignment="1">
      <alignment horizontal="left"/>
    </xf>
    <xf numFmtId="0" fontId="49" fillId="0" borderId="63" xfId="16" applyFont="1" applyBorder="1"/>
    <xf numFmtId="0" fontId="47" fillId="0" borderId="0" xfId="16" applyAlignment="1">
      <alignment horizontal="center"/>
    </xf>
    <xf numFmtId="0" fontId="51" fillId="0" borderId="0" xfId="16" applyFont="1" applyAlignment="1">
      <alignment horizontal="center" vertical="center"/>
    </xf>
    <xf numFmtId="0" fontId="53" fillId="0" borderId="0" xfId="16" applyFont="1" applyAlignment="1">
      <alignment horizontal="center"/>
    </xf>
    <xf numFmtId="0" fontId="54" fillId="0" borderId="0" xfId="16" applyFont="1"/>
    <xf numFmtId="0" fontId="47" fillId="0" borderId="0" xfId="17"/>
    <xf numFmtId="0" fontId="49" fillId="0" borderId="0" xfId="17" applyFont="1"/>
    <xf numFmtId="0" fontId="50" fillId="0" borderId="0" xfId="17" applyFont="1"/>
    <xf numFmtId="1" fontId="50" fillId="0" borderId="0" xfId="17" applyNumberFormat="1" applyFont="1" applyAlignment="1">
      <alignment horizontal="center"/>
    </xf>
    <xf numFmtId="0" fontId="48" fillId="0" borderId="0" xfId="17" applyFont="1" applyAlignment="1">
      <alignment horizontal="center"/>
    </xf>
    <xf numFmtId="0" fontId="50" fillId="0" borderId="63" xfId="17" applyFont="1" applyBorder="1"/>
    <xf numFmtId="0" fontId="48" fillId="0" borderId="0" xfId="17" applyFont="1"/>
    <xf numFmtId="0" fontId="50" fillId="0" borderId="65" xfId="17" applyFont="1" applyBorder="1" applyAlignment="1">
      <alignment horizontal="center"/>
    </xf>
    <xf numFmtId="0" fontId="50" fillId="0" borderId="0" xfId="17" applyFont="1" applyAlignment="1">
      <alignment horizontal="center"/>
    </xf>
    <xf numFmtId="2" fontId="50" fillId="0" borderId="0" xfId="17" applyNumberFormat="1" applyFont="1" applyAlignment="1">
      <alignment horizontal="center"/>
    </xf>
    <xf numFmtId="0" fontId="55" fillId="0" borderId="0" xfId="17" applyFont="1"/>
    <xf numFmtId="0" fontId="49" fillId="0" borderId="0" xfId="17" applyFont="1" applyAlignment="1">
      <alignment horizontal="center"/>
    </xf>
    <xf numFmtId="0" fontId="50" fillId="0" borderId="63" xfId="17" applyFont="1" applyBorder="1" applyAlignment="1">
      <alignment horizontal="center"/>
    </xf>
    <xf numFmtId="0" fontId="47" fillId="0" borderId="63" xfId="17" applyBorder="1"/>
    <xf numFmtId="1" fontId="49" fillId="0" borderId="64" xfId="17" applyNumberFormat="1" applyFont="1" applyBorder="1" applyAlignment="1">
      <alignment horizontal="center"/>
    </xf>
    <xf numFmtId="1" fontId="49" fillId="0" borderId="0" xfId="17" applyNumberFormat="1" applyFont="1" applyAlignment="1">
      <alignment horizontal="center"/>
    </xf>
    <xf numFmtId="0" fontId="49" fillId="0" borderId="65" xfId="17" applyFont="1" applyBorder="1" applyAlignment="1">
      <alignment horizontal="center"/>
    </xf>
    <xf numFmtId="0" fontId="49" fillId="0" borderId="63" xfId="17" applyFont="1" applyBorder="1" applyAlignment="1">
      <alignment horizontal="center"/>
    </xf>
    <xf numFmtId="166" fontId="48" fillId="0" borderId="0" xfId="17" applyNumberFormat="1" applyFont="1" applyAlignment="1">
      <alignment horizontal="left"/>
    </xf>
    <xf numFmtId="0" fontId="49" fillId="0" borderId="63" xfId="17" applyFont="1" applyBorder="1"/>
    <xf numFmtId="164" fontId="49" fillId="0" borderId="0" xfId="17" applyNumberFormat="1" applyFont="1" applyAlignment="1">
      <alignment horizontal="center"/>
    </xf>
    <xf numFmtId="0" fontId="47" fillId="0" borderId="0" xfId="17" applyAlignment="1">
      <alignment horizontal="center"/>
    </xf>
    <xf numFmtId="0" fontId="51" fillId="0" borderId="0" xfId="17" applyFont="1" applyAlignment="1">
      <alignment horizontal="center" vertical="center"/>
    </xf>
    <xf numFmtId="0" fontId="53" fillId="0" borderId="0" xfId="17" applyFont="1" applyAlignment="1">
      <alignment horizontal="center"/>
    </xf>
    <xf numFmtId="0" fontId="47" fillId="0" borderId="0" xfId="18"/>
    <xf numFmtId="0" fontId="55" fillId="0" borderId="0" xfId="18" applyFont="1"/>
    <xf numFmtId="0" fontId="48" fillId="0" borderId="0" xfId="18" applyFont="1"/>
    <xf numFmtId="0" fontId="50" fillId="0" borderId="0" xfId="18" applyFont="1" applyAlignment="1">
      <alignment horizontal="center"/>
    </xf>
    <xf numFmtId="0" fontId="49" fillId="0" borderId="0" xfId="18" applyFont="1"/>
    <xf numFmtId="0" fontId="49" fillId="0" borderId="63" xfId="18" applyFont="1" applyBorder="1"/>
    <xf numFmtId="1" fontId="49" fillId="0" borderId="64" xfId="18" applyNumberFormat="1" applyFont="1" applyBorder="1" applyAlignment="1">
      <alignment horizontal="center"/>
    </xf>
    <xf numFmtId="1" fontId="49" fillId="0" borderId="0" xfId="18" applyNumberFormat="1" applyFont="1" applyAlignment="1">
      <alignment horizontal="center"/>
    </xf>
    <xf numFmtId="0" fontId="49" fillId="0" borderId="65" xfId="18" applyFont="1" applyBorder="1" applyAlignment="1">
      <alignment horizontal="center"/>
    </xf>
    <xf numFmtId="0" fontId="49" fillId="0" borderId="0" xfId="18" applyFont="1" applyAlignment="1">
      <alignment horizontal="center"/>
    </xf>
    <xf numFmtId="0" fontId="49" fillId="0" borderId="0" xfId="18" applyFont="1" applyAlignment="1">
      <alignment horizontal="right"/>
    </xf>
    <xf numFmtId="0" fontId="51" fillId="0" borderId="0" xfId="18" applyFont="1" applyAlignment="1">
      <alignment horizontal="center" vertical="center"/>
    </xf>
    <xf numFmtId="0" fontId="53" fillId="0" borderId="0" xfId="18" applyFont="1" applyAlignment="1">
      <alignment horizontal="center"/>
    </xf>
    <xf numFmtId="0" fontId="54" fillId="0" borderId="0" xfId="18" applyFont="1"/>
    <xf numFmtId="0" fontId="47" fillId="0" borderId="0" xfId="19"/>
    <xf numFmtId="0" fontId="49" fillId="0" borderId="0" xfId="19" applyFont="1"/>
    <xf numFmtId="0" fontId="50" fillId="0" borderId="0" xfId="19" applyFont="1"/>
    <xf numFmtId="0" fontId="50" fillId="0" borderId="0" xfId="19" applyFont="1" applyAlignment="1">
      <alignment horizontal="center"/>
    </xf>
    <xf numFmtId="0" fontId="55" fillId="0" borderId="0" xfId="19" applyFont="1"/>
    <xf numFmtId="0" fontId="48" fillId="0" borderId="0" xfId="19" applyFont="1"/>
    <xf numFmtId="0" fontId="48" fillId="0" borderId="0" xfId="19" applyFont="1" applyAlignment="1">
      <alignment horizontal="center"/>
    </xf>
    <xf numFmtId="0" fontId="50" fillId="0" borderId="0" xfId="19" applyFont="1" applyAlignment="1">
      <alignment horizontal="centerContinuous"/>
    </xf>
    <xf numFmtId="0" fontId="48" fillId="0" borderId="0" xfId="19" applyFont="1" applyAlignment="1">
      <alignment horizontal="centerContinuous"/>
    </xf>
    <xf numFmtId="0" fontId="49" fillId="0" borderId="63" xfId="19" applyFont="1" applyBorder="1" applyAlignment="1">
      <alignment horizontal="center"/>
    </xf>
    <xf numFmtId="1" fontId="49" fillId="0" borderId="64" xfId="19" applyNumberFormat="1" applyFont="1" applyBorder="1" applyAlignment="1">
      <alignment horizontal="center"/>
    </xf>
    <xf numFmtId="1" fontId="49" fillId="0" borderId="0" xfId="19" applyNumberFormat="1" applyFont="1" applyAlignment="1">
      <alignment horizontal="center"/>
    </xf>
    <xf numFmtId="0" fontId="49" fillId="0" borderId="65" xfId="19" applyFont="1" applyBorder="1" applyAlignment="1">
      <alignment horizontal="center"/>
    </xf>
    <xf numFmtId="49" fontId="49" fillId="0" borderId="0" xfId="19" applyNumberFormat="1" applyFont="1" applyAlignment="1">
      <alignment horizontal="center"/>
    </xf>
    <xf numFmtId="0" fontId="49" fillId="0" borderId="0" xfId="19" applyFont="1" applyAlignment="1">
      <alignment horizontal="center"/>
    </xf>
    <xf numFmtId="166" fontId="48" fillId="0" borderId="0" xfId="19" applyNumberFormat="1" applyFont="1" applyAlignment="1">
      <alignment horizontal="left"/>
    </xf>
    <xf numFmtId="1" fontId="49" fillId="0" borderId="63" xfId="19" applyNumberFormat="1" applyFont="1" applyBorder="1"/>
    <xf numFmtId="0" fontId="47" fillId="0" borderId="0" xfId="19" applyAlignment="1">
      <alignment horizontal="center"/>
    </xf>
    <xf numFmtId="0" fontId="51" fillId="0" borderId="0" xfId="19" applyFont="1" applyAlignment="1">
      <alignment horizontal="center" vertical="center"/>
    </xf>
    <xf numFmtId="0" fontId="53" fillId="0" borderId="0" xfId="19" applyFont="1" applyAlignment="1">
      <alignment horizontal="center"/>
    </xf>
    <xf numFmtId="0" fontId="54" fillId="0" borderId="0" xfId="19" applyFont="1"/>
    <xf numFmtId="0" fontId="47" fillId="0" borderId="0" xfId="20"/>
    <xf numFmtId="0" fontId="49" fillId="0" borderId="0" xfId="20" applyFont="1"/>
    <xf numFmtId="0" fontId="50" fillId="0" borderId="0" xfId="20" applyFont="1"/>
    <xf numFmtId="0" fontId="55" fillId="0" borderId="0" xfId="20" applyFont="1"/>
    <xf numFmtId="0" fontId="48" fillId="0" borderId="0" xfId="20" applyFont="1"/>
    <xf numFmtId="0" fontId="50" fillId="0" borderId="0" xfId="20" applyFont="1" applyAlignment="1">
      <alignment horizontal="center"/>
    </xf>
    <xf numFmtId="0" fontId="48" fillId="0" borderId="0" xfId="20" applyFont="1" applyAlignment="1">
      <alignment horizontal="center"/>
    </xf>
    <xf numFmtId="0" fontId="49" fillId="0" borderId="63" xfId="20" applyFont="1" applyBorder="1" applyAlignment="1">
      <alignment horizontal="center"/>
    </xf>
    <xf numFmtId="1" fontId="49" fillId="0" borderId="64" xfId="20" applyNumberFormat="1" applyFont="1" applyBorder="1" applyAlignment="1">
      <alignment horizontal="center"/>
    </xf>
    <xf numFmtId="1" fontId="49" fillId="0" borderId="0" xfId="20" applyNumberFormat="1" applyFont="1" applyAlignment="1">
      <alignment horizontal="center"/>
    </xf>
    <xf numFmtId="1" fontId="49" fillId="0" borderId="65" xfId="20" applyNumberFormat="1" applyFont="1" applyBorder="1" applyAlignment="1">
      <alignment horizontal="center"/>
    </xf>
    <xf numFmtId="49" fontId="49" fillId="0" borderId="0" xfId="20" applyNumberFormat="1" applyFont="1" applyAlignment="1">
      <alignment horizontal="center"/>
    </xf>
    <xf numFmtId="0" fontId="49" fillId="0" borderId="0" xfId="20" applyFont="1" applyAlignment="1">
      <alignment horizontal="center"/>
    </xf>
    <xf numFmtId="0" fontId="49" fillId="0" borderId="65" xfId="20" applyFont="1" applyBorder="1" applyAlignment="1">
      <alignment horizontal="center"/>
    </xf>
    <xf numFmtId="166" fontId="48" fillId="0" borderId="0" xfId="20" applyNumberFormat="1" applyFont="1" applyAlignment="1">
      <alignment horizontal="left"/>
    </xf>
    <xf numFmtId="0" fontId="49" fillId="0" borderId="63" xfId="20" applyFont="1" applyBorder="1"/>
    <xf numFmtId="0" fontId="47" fillId="0" borderId="0" xfId="20" applyAlignment="1">
      <alignment horizontal="center"/>
    </xf>
    <xf numFmtId="0" fontId="51" fillId="0" borderId="0" xfId="20" applyFont="1" applyAlignment="1">
      <alignment horizontal="center" vertical="center"/>
    </xf>
    <xf numFmtId="0" fontId="53" fillId="0" borderId="0" xfId="20" applyFont="1" applyAlignment="1">
      <alignment horizontal="center"/>
    </xf>
    <xf numFmtId="0" fontId="54" fillId="0" borderId="0" xfId="20" applyFont="1"/>
    <xf numFmtId="0" fontId="47" fillId="0" borderId="0" xfId="21"/>
    <xf numFmtId="0" fontId="49" fillId="0" borderId="0" xfId="21" applyFont="1"/>
    <xf numFmtId="0" fontId="50" fillId="0" borderId="0" xfId="21" applyFont="1"/>
    <xf numFmtId="0" fontId="55" fillId="0" borderId="0" xfId="21" applyFont="1"/>
    <xf numFmtId="0" fontId="48" fillId="0" borderId="0" xfId="21" applyFont="1"/>
    <xf numFmtId="0" fontId="50" fillId="0" borderId="0" xfId="21" applyFont="1" applyAlignment="1">
      <alignment horizontal="center"/>
    </xf>
    <xf numFmtId="0" fontId="48" fillId="0" borderId="0" xfId="21" applyFont="1" applyAlignment="1">
      <alignment horizontal="center"/>
    </xf>
    <xf numFmtId="0" fontId="50" fillId="0" borderId="0" xfId="21" applyFont="1" applyAlignment="1">
      <alignment horizontal="centerContinuous"/>
    </xf>
    <xf numFmtId="0" fontId="48" fillId="0" borderId="0" xfId="21" applyFont="1" applyAlignment="1">
      <alignment horizontal="centerContinuous"/>
    </xf>
    <xf numFmtId="0" fontId="49" fillId="0" borderId="63" xfId="21" applyFont="1" applyBorder="1" applyAlignment="1">
      <alignment horizontal="center"/>
    </xf>
    <xf numFmtId="1" fontId="49" fillId="0" borderId="64" xfId="21" applyNumberFormat="1" applyFont="1" applyBorder="1" applyAlignment="1">
      <alignment horizontal="center"/>
    </xf>
    <xf numFmtId="1" fontId="49" fillId="0" borderId="0" xfId="21" applyNumberFormat="1" applyFont="1" applyAlignment="1">
      <alignment horizontal="center"/>
    </xf>
    <xf numFmtId="0" fontId="49" fillId="0" borderId="65" xfId="21" applyFont="1" applyBorder="1" applyAlignment="1">
      <alignment horizontal="center"/>
    </xf>
    <xf numFmtId="0" fontId="49" fillId="0" borderId="0" xfId="21" applyFont="1" applyAlignment="1">
      <alignment horizontal="center"/>
    </xf>
    <xf numFmtId="166" fontId="48" fillId="0" borderId="0" xfId="21" applyNumberFormat="1" applyFont="1" applyAlignment="1">
      <alignment horizontal="left"/>
    </xf>
    <xf numFmtId="0" fontId="49" fillId="0" borderId="63" xfId="21" applyFont="1" applyBorder="1"/>
    <xf numFmtId="0" fontId="47" fillId="0" borderId="0" xfId="21" applyAlignment="1">
      <alignment horizontal="center"/>
    </xf>
    <xf numFmtId="0" fontId="51" fillId="0" borderId="0" xfId="21" applyFont="1" applyAlignment="1">
      <alignment horizontal="center" vertical="center"/>
    </xf>
    <xf numFmtId="0" fontId="53" fillId="0" borderId="0" xfId="21" applyFont="1" applyAlignment="1">
      <alignment horizontal="center"/>
    </xf>
    <xf numFmtId="0" fontId="54" fillId="0" borderId="0" xfId="21" applyFont="1"/>
    <xf numFmtId="0" fontId="47" fillId="0" borderId="0" xfId="22"/>
    <xf numFmtId="0" fontId="50" fillId="0" borderId="0" xfId="22" applyFont="1"/>
    <xf numFmtId="0" fontId="55" fillId="0" borderId="0" xfId="22" applyFont="1"/>
    <xf numFmtId="0" fontId="48" fillId="0" borderId="0" xfId="22" applyFont="1"/>
    <xf numFmtId="0" fontId="49" fillId="0" borderId="0" xfId="22" applyFont="1"/>
    <xf numFmtId="0" fontId="50" fillId="0" borderId="0" xfId="22" applyFont="1" applyAlignment="1">
      <alignment horizontal="center"/>
    </xf>
    <xf numFmtId="0" fontId="54" fillId="0" borderId="0" xfId="22" applyFont="1"/>
    <xf numFmtId="0" fontId="54" fillId="0" borderId="0" xfId="22" applyFont="1" applyAlignment="1">
      <alignment horizontal="center"/>
    </xf>
    <xf numFmtId="0" fontId="48" fillId="0" borderId="0" xfId="22" applyFont="1" applyAlignment="1">
      <alignment horizontal="center"/>
    </xf>
    <xf numFmtId="166" fontId="48" fillId="0" borderId="0" xfId="22" applyNumberFormat="1" applyFont="1" applyAlignment="1">
      <alignment horizontal="left"/>
    </xf>
    <xf numFmtId="0" fontId="49" fillId="0" borderId="63" xfId="22" applyFont="1" applyBorder="1"/>
    <xf numFmtId="1" fontId="49" fillId="0" borderId="0" xfId="22" applyNumberFormat="1" applyFont="1" applyAlignment="1">
      <alignment horizontal="center"/>
    </xf>
    <xf numFmtId="0" fontId="49" fillId="0" borderId="65" xfId="22" applyFont="1" applyBorder="1" applyAlignment="1">
      <alignment horizontal="center"/>
    </xf>
    <xf numFmtId="0" fontId="49" fillId="0" borderId="0" xfId="22" applyFont="1" applyAlignment="1">
      <alignment horizontal="center"/>
    </xf>
    <xf numFmtId="0" fontId="49" fillId="0" borderId="63" xfId="22" applyFont="1" applyBorder="1" applyAlignment="1">
      <alignment horizontal="center"/>
    </xf>
    <xf numFmtId="0" fontId="47" fillId="0" borderId="0" xfId="22" applyAlignment="1">
      <alignment horizontal="center"/>
    </xf>
    <xf numFmtId="0" fontId="51" fillId="0" borderId="0" xfId="22" applyFont="1" applyAlignment="1">
      <alignment horizontal="center" vertical="center"/>
    </xf>
    <xf numFmtId="0" fontId="53" fillId="0" borderId="0" xfId="22" applyFont="1" applyAlignment="1">
      <alignment horizontal="center"/>
    </xf>
    <xf numFmtId="0" fontId="47" fillId="0" borderId="0" xfId="23"/>
    <xf numFmtId="0" fontId="48" fillId="0" borderId="0" xfId="23" applyFont="1"/>
    <xf numFmtId="0" fontId="49" fillId="0" borderId="0" xfId="23" applyFont="1" applyAlignment="1">
      <alignment horizontal="center"/>
    </xf>
    <xf numFmtId="0" fontId="55" fillId="0" borderId="0" xfId="23" applyFont="1" applyAlignment="1">
      <alignment horizontal="center"/>
    </xf>
    <xf numFmtId="0" fontId="49" fillId="0" borderId="63" xfId="23" applyFont="1" applyBorder="1" applyAlignment="1">
      <alignment horizontal="center"/>
    </xf>
    <xf numFmtId="1" fontId="54" fillId="0" borderId="64" xfId="23" applyNumberFormat="1" applyFont="1" applyBorder="1" applyAlignment="1">
      <alignment horizontal="center"/>
    </xf>
    <xf numFmtId="1" fontId="54" fillId="0" borderId="0" xfId="23" applyNumberFormat="1" applyFont="1" applyAlignment="1">
      <alignment horizontal="center"/>
    </xf>
    <xf numFmtId="1" fontId="49" fillId="0" borderId="0" xfId="23" applyNumberFormat="1" applyFont="1" applyAlignment="1">
      <alignment horizontal="center"/>
    </xf>
    <xf numFmtId="0" fontId="53" fillId="0" borderId="0" xfId="23" applyFont="1"/>
    <xf numFmtId="1" fontId="49" fillId="0" borderId="66" xfId="23" applyNumberFormat="1" applyFont="1" applyBorder="1" applyAlignment="1">
      <alignment horizontal="center"/>
    </xf>
    <xf numFmtId="1" fontId="54" fillId="0" borderId="65" xfId="23" applyNumberFormat="1" applyFont="1" applyBorder="1" applyAlignment="1">
      <alignment horizontal="center"/>
    </xf>
    <xf numFmtId="2" fontId="49" fillId="0" borderId="0" xfId="23" applyNumberFormat="1" applyFont="1" applyAlignment="1">
      <alignment horizontal="center"/>
    </xf>
    <xf numFmtId="0" fontId="47" fillId="0" borderId="0" xfId="23" applyAlignment="1">
      <alignment horizontal="center"/>
    </xf>
    <xf numFmtId="0" fontId="48" fillId="0" borderId="0" xfId="23" applyFont="1" applyAlignment="1">
      <alignment horizontal="center"/>
    </xf>
    <xf numFmtId="1" fontId="49" fillId="0" borderId="65" xfId="23" applyNumberFormat="1" applyFont="1" applyBorder="1" applyAlignment="1">
      <alignment horizontal="center"/>
    </xf>
    <xf numFmtId="1" fontId="48" fillId="0" borderId="0" xfId="23" applyNumberFormat="1" applyFont="1" applyAlignment="1">
      <alignment horizontal="center"/>
    </xf>
    <xf numFmtId="1" fontId="49" fillId="0" borderId="67" xfId="23" applyNumberFormat="1" applyFont="1" applyBorder="1" applyAlignment="1">
      <alignment horizontal="center"/>
    </xf>
    <xf numFmtId="0" fontId="49" fillId="0" borderId="67" xfId="23" applyFont="1" applyBorder="1" applyAlignment="1">
      <alignment horizontal="center"/>
    </xf>
    <xf numFmtId="0" fontId="48" fillId="0" borderId="67" xfId="23" applyFont="1" applyBorder="1"/>
    <xf numFmtId="0" fontId="54" fillId="0" borderId="0" xfId="23" applyFont="1" applyAlignment="1">
      <alignment horizontal="center"/>
    </xf>
    <xf numFmtId="1" fontId="54" fillId="0" borderId="66" xfId="23" applyNumberFormat="1" applyFont="1" applyBorder="1" applyAlignment="1">
      <alignment horizontal="center"/>
    </xf>
    <xf numFmtId="1" fontId="49" fillId="0" borderId="0" xfId="23" applyNumberFormat="1" applyFont="1"/>
    <xf numFmtId="0" fontId="49" fillId="0" borderId="0" xfId="23" applyFont="1"/>
    <xf numFmtId="1" fontId="49" fillId="0" borderId="66" xfId="23" applyNumberFormat="1" applyFont="1" applyBorder="1"/>
    <xf numFmtId="1" fontId="50" fillId="0" borderId="0" xfId="23" applyNumberFormat="1" applyFont="1" applyAlignment="1">
      <alignment horizontal="center"/>
    </xf>
    <xf numFmtId="1" fontId="53" fillId="0" borderId="0" xfId="23" applyNumberFormat="1" applyFont="1" applyAlignment="1">
      <alignment horizontal="center"/>
    </xf>
    <xf numFmtId="1" fontId="47" fillId="0" borderId="0" xfId="23" applyNumberFormat="1"/>
    <xf numFmtId="1" fontId="52" fillId="0" borderId="0" xfId="23" applyNumberFormat="1" applyFont="1" applyAlignment="1">
      <alignment horizontal="center" vertical="center"/>
    </xf>
    <xf numFmtId="164" fontId="52" fillId="0" borderId="0" xfId="23" applyNumberFormat="1" applyFont="1" applyAlignment="1">
      <alignment horizontal="center" vertical="center"/>
    </xf>
    <xf numFmtId="0" fontId="54" fillId="0" borderId="0" xfId="23" applyFont="1"/>
    <xf numFmtId="0" fontId="47" fillId="0" borderId="0" xfId="24"/>
    <xf numFmtId="0" fontId="49" fillId="0" borderId="0" xfId="24" applyFont="1"/>
    <xf numFmtId="0" fontId="50" fillId="0" borderId="0" xfId="24" applyFont="1"/>
    <xf numFmtId="0" fontId="55" fillId="0" borderId="0" xfId="24" applyFont="1"/>
    <xf numFmtId="0" fontId="48" fillId="0" borderId="0" xfId="24" applyFont="1"/>
    <xf numFmtId="0" fontId="50" fillId="0" borderId="0" xfId="24" applyFont="1" applyAlignment="1">
      <alignment horizontal="center"/>
    </xf>
    <xf numFmtId="0" fontId="48" fillId="0" borderId="0" xfId="24" applyFont="1" applyAlignment="1">
      <alignment horizontal="center"/>
    </xf>
    <xf numFmtId="0" fontId="50" fillId="0" borderId="0" xfId="24" applyFont="1" applyAlignment="1">
      <alignment horizontal="centerContinuous"/>
    </xf>
    <xf numFmtId="0" fontId="48" fillId="0" borderId="0" xfId="24" applyFont="1" applyAlignment="1">
      <alignment horizontal="centerContinuous"/>
    </xf>
    <xf numFmtId="0" fontId="49" fillId="0" borderId="63" xfId="24" applyFont="1" applyBorder="1" applyAlignment="1">
      <alignment horizontal="center"/>
    </xf>
    <xf numFmtId="0" fontId="49" fillId="0" borderId="64" xfId="24" applyFont="1" applyBorder="1" applyAlignment="1">
      <alignment horizontal="center"/>
    </xf>
    <xf numFmtId="0" fontId="49" fillId="0" borderId="0" xfId="24" applyFont="1" applyAlignment="1">
      <alignment horizontal="center"/>
    </xf>
    <xf numFmtId="0" fontId="49" fillId="0" borderId="65" xfId="24" applyFont="1" applyBorder="1" applyAlignment="1">
      <alignment horizontal="center"/>
    </xf>
    <xf numFmtId="49" fontId="49" fillId="0" borderId="0" xfId="24" applyNumberFormat="1" applyFont="1" applyAlignment="1">
      <alignment horizontal="center"/>
    </xf>
    <xf numFmtId="1" fontId="49" fillId="0" borderId="0" xfId="24" applyNumberFormat="1" applyFont="1" applyAlignment="1">
      <alignment horizontal="center"/>
    </xf>
    <xf numFmtId="166" fontId="48" fillId="0" borderId="0" xfId="24" applyNumberFormat="1" applyFont="1" applyAlignment="1">
      <alignment horizontal="left"/>
    </xf>
    <xf numFmtId="0" fontId="49" fillId="0" borderId="63" xfId="24" applyFont="1" applyBorder="1"/>
    <xf numFmtId="0" fontId="47" fillId="0" borderId="0" xfId="24" applyAlignment="1">
      <alignment horizontal="center"/>
    </xf>
    <xf numFmtId="0" fontId="51" fillId="0" borderId="0" xfId="24" applyFont="1" applyAlignment="1">
      <alignment horizontal="center" vertical="center"/>
    </xf>
    <xf numFmtId="0" fontId="53" fillId="0" borderId="0" xfId="24" applyFont="1" applyAlignment="1">
      <alignment horizontal="center"/>
    </xf>
    <xf numFmtId="0" fontId="54" fillId="0" borderId="0" xfId="24" applyFont="1"/>
    <xf numFmtId="0" fontId="47" fillId="0" borderId="0" xfId="25"/>
    <xf numFmtId="0" fontId="49" fillId="0" borderId="0" xfId="25" applyFont="1"/>
    <xf numFmtId="0" fontId="50" fillId="0" borderId="0" xfId="25" applyFont="1"/>
    <xf numFmtId="0" fontId="55" fillId="0" borderId="0" xfId="25" applyFont="1"/>
    <xf numFmtId="0" fontId="48" fillId="0" borderId="0" xfId="25" applyFont="1"/>
    <xf numFmtId="0" fontId="50" fillId="0" borderId="0" xfId="25" applyFont="1" applyAlignment="1">
      <alignment horizontal="center"/>
    </xf>
    <xf numFmtId="0" fontId="48" fillId="0" borderId="0" xfId="25" applyFont="1" applyAlignment="1">
      <alignment horizontal="center"/>
    </xf>
    <xf numFmtId="0" fontId="50" fillId="0" borderId="0" xfId="25" applyFont="1" applyAlignment="1">
      <alignment horizontal="centerContinuous"/>
    </xf>
    <xf numFmtId="0" fontId="48" fillId="0" borderId="0" xfId="25" applyFont="1" applyAlignment="1">
      <alignment horizontal="centerContinuous"/>
    </xf>
    <xf numFmtId="0" fontId="47" fillId="0" borderId="0" xfId="25" applyAlignment="1">
      <alignment horizontal="center"/>
    </xf>
    <xf numFmtId="0" fontId="50" fillId="0" borderId="63" xfId="25" applyFont="1" applyBorder="1" applyAlignment="1">
      <alignment horizontal="center"/>
    </xf>
    <xf numFmtId="0" fontId="47" fillId="0" borderId="63" xfId="25" applyBorder="1" applyAlignment="1">
      <alignment horizontal="center"/>
    </xf>
    <xf numFmtId="1" fontId="47" fillId="0" borderId="0" xfId="25" applyNumberFormat="1"/>
    <xf numFmtId="1" fontId="49" fillId="0" borderId="64" xfId="25" applyNumberFormat="1" applyFont="1" applyBorder="1" applyAlignment="1">
      <alignment horizontal="center"/>
    </xf>
    <xf numFmtId="1" fontId="49" fillId="0" borderId="0" xfId="25" applyNumberFormat="1" applyFont="1" applyAlignment="1">
      <alignment horizontal="center"/>
    </xf>
    <xf numFmtId="0" fontId="49" fillId="0" borderId="65" xfId="25" applyFont="1" applyBorder="1" applyAlignment="1">
      <alignment horizontal="center"/>
    </xf>
    <xf numFmtId="49" fontId="49" fillId="0" borderId="0" xfId="25" applyNumberFormat="1" applyFont="1" applyAlignment="1">
      <alignment horizontal="center"/>
    </xf>
    <xf numFmtId="0" fontId="49" fillId="0" borderId="0" xfId="25" applyFont="1" applyAlignment="1">
      <alignment horizontal="center"/>
    </xf>
    <xf numFmtId="0" fontId="49" fillId="0" borderId="63" xfId="25" applyFont="1" applyBorder="1" applyAlignment="1">
      <alignment horizontal="center"/>
    </xf>
    <xf numFmtId="166" fontId="48" fillId="0" borderId="0" xfId="25" applyNumberFormat="1" applyFont="1" applyAlignment="1">
      <alignment horizontal="left"/>
    </xf>
    <xf numFmtId="0" fontId="49" fillId="0" borderId="63" xfId="25" applyFont="1" applyBorder="1"/>
    <xf numFmtId="0" fontId="51" fillId="0" borderId="0" xfId="25" applyFont="1" applyAlignment="1">
      <alignment horizontal="center" vertical="center"/>
    </xf>
    <xf numFmtId="0" fontId="53" fillId="0" borderId="0" xfId="25" applyFont="1" applyAlignment="1">
      <alignment horizontal="center"/>
    </xf>
    <xf numFmtId="0" fontId="54" fillId="0" borderId="0" xfId="25" applyFont="1"/>
    <xf numFmtId="0" fontId="47" fillId="0" borderId="0" xfId="26"/>
    <xf numFmtId="0" fontId="49" fillId="0" borderId="0" xfId="26" applyFont="1"/>
    <xf numFmtId="0" fontId="50" fillId="0" borderId="0" xfId="26" applyFont="1"/>
    <xf numFmtId="0" fontId="55" fillId="0" borderId="0" xfId="26" applyFont="1"/>
    <xf numFmtId="0" fontId="48" fillId="0" borderId="0" xfId="26" applyFont="1"/>
    <xf numFmtId="0" fontId="50" fillId="0" borderId="0" xfId="26" applyFont="1" applyAlignment="1">
      <alignment horizontal="center"/>
    </xf>
    <xf numFmtId="0" fontId="48" fillId="0" borderId="0" xfId="26" applyFont="1" applyAlignment="1">
      <alignment horizontal="center"/>
    </xf>
    <xf numFmtId="0" fontId="50" fillId="0" borderId="0" xfId="26" applyFont="1" applyAlignment="1">
      <alignment horizontal="centerContinuous"/>
    </xf>
    <xf numFmtId="0" fontId="48" fillId="0" borderId="0" xfId="26" applyFont="1" applyAlignment="1">
      <alignment horizontal="centerContinuous"/>
    </xf>
    <xf numFmtId="0" fontId="49" fillId="0" borderId="63" xfId="26" applyFont="1" applyBorder="1" applyAlignment="1">
      <alignment horizontal="center"/>
    </xf>
    <xf numFmtId="1" fontId="49" fillId="0" borderId="64" xfId="26" applyNumberFormat="1" applyFont="1" applyBorder="1" applyAlignment="1">
      <alignment horizontal="center"/>
    </xf>
    <xf numFmtId="1" fontId="49" fillId="0" borderId="0" xfId="26" applyNumberFormat="1" applyFont="1" applyAlignment="1">
      <alignment horizontal="center"/>
    </xf>
    <xf numFmtId="0" fontId="49" fillId="0" borderId="65" xfId="26" applyFont="1" applyBorder="1" applyAlignment="1">
      <alignment horizontal="center"/>
    </xf>
    <xf numFmtId="1" fontId="57" fillId="0" borderId="68" xfId="4" applyNumberFormat="1" applyFont="1" applyBorder="1" applyAlignment="1">
      <alignment horizontal="center"/>
    </xf>
    <xf numFmtId="0" fontId="49" fillId="0" borderId="0" xfId="26" applyFont="1" applyAlignment="1">
      <alignment horizontal="center"/>
    </xf>
    <xf numFmtId="49" fontId="49" fillId="0" borderId="0" xfId="26" applyNumberFormat="1" applyFont="1" applyAlignment="1">
      <alignment horizontal="center"/>
    </xf>
    <xf numFmtId="166" fontId="48" fillId="0" borderId="0" xfId="26" applyNumberFormat="1" applyFont="1" applyAlignment="1">
      <alignment horizontal="left"/>
    </xf>
    <xf numFmtId="0" fontId="49" fillId="0" borderId="63" xfId="26" applyFont="1" applyBorder="1"/>
    <xf numFmtId="0" fontId="47" fillId="0" borderId="0" xfId="26" applyAlignment="1">
      <alignment horizontal="center"/>
    </xf>
    <xf numFmtId="0" fontId="51" fillId="0" borderId="0" xfId="26" applyFont="1" applyAlignment="1">
      <alignment horizontal="center" vertical="center"/>
    </xf>
    <xf numFmtId="0" fontId="53" fillId="0" borderId="0" xfId="26" applyFont="1" applyAlignment="1">
      <alignment horizontal="center"/>
    </xf>
    <xf numFmtId="0" fontId="54" fillId="0" borderId="0" xfId="26" applyFont="1"/>
    <xf numFmtId="0" fontId="47" fillId="0" borderId="0" xfId="27"/>
    <xf numFmtId="0" fontId="49" fillId="0" borderId="0" xfId="27" applyFont="1"/>
    <xf numFmtId="0" fontId="50" fillId="0" borderId="0" xfId="27" applyFont="1"/>
    <xf numFmtId="0" fontId="55" fillId="0" borderId="0" xfId="27" applyFont="1"/>
    <xf numFmtId="0" fontId="48" fillId="0" borderId="0" xfId="27" applyFont="1"/>
    <xf numFmtId="0" fontId="50" fillId="0" borderId="0" xfId="27" applyFont="1" applyAlignment="1">
      <alignment horizontal="center"/>
    </xf>
    <xf numFmtId="0" fontId="48" fillId="0" borderId="0" xfId="27" applyFont="1" applyAlignment="1">
      <alignment horizontal="center"/>
    </xf>
    <xf numFmtId="0" fontId="50" fillId="0" borderId="0" xfId="27" applyFont="1" applyAlignment="1">
      <alignment horizontal="centerContinuous"/>
    </xf>
    <xf numFmtId="0" fontId="48" fillId="0" borderId="0" xfId="27" applyFont="1" applyAlignment="1">
      <alignment horizontal="centerContinuous"/>
    </xf>
    <xf numFmtId="0" fontId="49" fillId="0" borderId="63" xfId="27" applyFont="1" applyBorder="1" applyAlignment="1">
      <alignment horizontal="center"/>
    </xf>
    <xf numFmtId="1" fontId="49" fillId="0" borderId="64" xfId="27" applyNumberFormat="1" applyFont="1" applyBorder="1" applyAlignment="1">
      <alignment horizontal="center"/>
    </xf>
    <xf numFmtId="1" fontId="49" fillId="0" borderId="0" xfId="27" applyNumberFormat="1" applyFont="1" applyAlignment="1">
      <alignment horizontal="center"/>
    </xf>
    <xf numFmtId="0" fontId="49" fillId="0" borderId="65" xfId="27" applyFont="1" applyBorder="1" applyAlignment="1">
      <alignment horizontal="center"/>
    </xf>
    <xf numFmtId="49" fontId="49" fillId="0" borderId="0" xfId="27" applyNumberFormat="1" applyFont="1" applyAlignment="1">
      <alignment horizontal="center"/>
    </xf>
    <xf numFmtId="0" fontId="49" fillId="0" borderId="0" xfId="27" applyFont="1" applyAlignment="1">
      <alignment horizontal="center"/>
    </xf>
    <xf numFmtId="166" fontId="48" fillId="0" borderId="0" xfId="27" applyNumberFormat="1" applyFont="1" applyAlignment="1">
      <alignment horizontal="left"/>
    </xf>
    <xf numFmtId="0" fontId="49" fillId="0" borderId="63" xfId="27" applyFont="1" applyBorder="1"/>
    <xf numFmtId="0" fontId="47" fillId="0" borderId="0" xfId="27" applyAlignment="1">
      <alignment horizontal="center"/>
    </xf>
    <xf numFmtId="0" fontId="51" fillId="0" borderId="0" xfId="27" applyFont="1" applyAlignment="1">
      <alignment horizontal="center" vertical="center"/>
    </xf>
    <xf numFmtId="0" fontId="53" fillId="0" borderId="0" xfId="27" applyFont="1" applyAlignment="1">
      <alignment horizontal="center"/>
    </xf>
    <xf numFmtId="0" fontId="54" fillId="0" borderId="0" xfId="27" applyFont="1"/>
    <xf numFmtId="0" fontId="47" fillId="0" borderId="0" xfId="28"/>
    <xf numFmtId="0" fontId="49" fillId="0" borderId="0" xfId="28" applyFont="1"/>
    <xf numFmtId="0" fontId="50" fillId="0" borderId="0" xfId="28" applyFont="1"/>
    <xf numFmtId="0" fontId="55" fillId="0" borderId="0" xfId="28" applyFont="1"/>
    <xf numFmtId="0" fontId="48" fillId="0" borderId="0" xfId="28" applyFont="1"/>
    <xf numFmtId="0" fontId="50" fillId="0" borderId="0" xfId="28" applyFont="1" applyAlignment="1">
      <alignment horizontal="center"/>
    </xf>
    <xf numFmtId="0" fontId="48" fillId="0" borderId="0" xfId="28" applyFont="1" applyAlignment="1">
      <alignment horizontal="center"/>
    </xf>
    <xf numFmtId="0" fontId="50" fillId="0" borderId="0" xfId="28" applyFont="1" applyAlignment="1">
      <alignment horizontal="centerContinuous"/>
    </xf>
    <xf numFmtId="0" fontId="48" fillId="0" borderId="0" xfId="28" applyFont="1" applyAlignment="1">
      <alignment horizontal="centerContinuous"/>
    </xf>
    <xf numFmtId="0" fontId="49" fillId="0" borderId="63" xfId="28" applyFont="1" applyBorder="1" applyAlignment="1">
      <alignment horizontal="center"/>
    </xf>
    <xf numFmtId="0" fontId="49" fillId="0" borderId="64" xfId="28" applyFont="1" applyBorder="1" applyAlignment="1">
      <alignment horizontal="center"/>
    </xf>
    <xf numFmtId="0" fontId="49" fillId="0" borderId="0" xfId="28" applyFont="1" applyAlignment="1">
      <alignment horizontal="center"/>
    </xf>
    <xf numFmtId="0" fontId="49" fillId="0" borderId="65" xfId="28" applyFont="1" applyBorder="1" applyAlignment="1">
      <alignment horizontal="center"/>
    </xf>
    <xf numFmtId="49" fontId="49" fillId="0" borderId="0" xfId="28" applyNumberFormat="1" applyFont="1" applyAlignment="1">
      <alignment horizontal="center"/>
    </xf>
    <xf numFmtId="1" fontId="49" fillId="0" borderId="0" xfId="28" applyNumberFormat="1" applyFont="1" applyAlignment="1">
      <alignment horizontal="center"/>
    </xf>
    <xf numFmtId="166" fontId="48" fillId="0" borderId="0" xfId="28" applyNumberFormat="1" applyFont="1" applyAlignment="1">
      <alignment horizontal="left"/>
    </xf>
    <xf numFmtId="0" fontId="49" fillId="0" borderId="63" xfId="28" applyFont="1" applyBorder="1"/>
    <xf numFmtId="0" fontId="47" fillId="0" borderId="0" xfId="28" applyAlignment="1">
      <alignment horizontal="center"/>
    </xf>
    <xf numFmtId="0" fontId="51" fillId="0" borderId="0" xfId="28" applyFont="1" applyAlignment="1">
      <alignment horizontal="center" vertical="center"/>
    </xf>
    <xf numFmtId="0" fontId="53" fillId="0" borderId="0" xfId="28" applyFont="1" applyAlignment="1">
      <alignment horizontal="center"/>
    </xf>
    <xf numFmtId="0" fontId="54" fillId="0" borderId="0" xfId="28" applyFont="1"/>
    <xf numFmtId="0" fontId="47" fillId="0" borderId="0" xfId="29"/>
    <xf numFmtId="0" fontId="55" fillId="0" borderId="0" xfId="29" applyFont="1"/>
    <xf numFmtId="0" fontId="48" fillId="0" borderId="0" xfId="29" applyFont="1"/>
    <xf numFmtId="0" fontId="50" fillId="0" borderId="0" xfId="29" applyFont="1" applyAlignment="1">
      <alignment horizontal="center"/>
    </xf>
    <xf numFmtId="0" fontId="49" fillId="0" borderId="0" xfId="29" applyFont="1" applyAlignment="1">
      <alignment horizontal="center"/>
    </xf>
    <xf numFmtId="0" fontId="49" fillId="0" borderId="0" xfId="29" applyFont="1"/>
    <xf numFmtId="0" fontId="48" fillId="0" borderId="0" xfId="29" applyFont="1" applyAlignment="1">
      <alignment horizontal="center"/>
    </xf>
    <xf numFmtId="0" fontId="49" fillId="0" borderId="63" xfId="29" applyFont="1" applyBorder="1"/>
    <xf numFmtId="0" fontId="49" fillId="0" borderId="64" xfId="29" applyFont="1" applyBorder="1" applyAlignment="1">
      <alignment horizontal="center"/>
    </xf>
    <xf numFmtId="0" fontId="49" fillId="0" borderId="65" xfId="29" applyFont="1" applyBorder="1" applyAlignment="1">
      <alignment horizontal="center"/>
    </xf>
    <xf numFmtId="1" fontId="49" fillId="0" borderId="0" xfId="29" applyNumberFormat="1" applyFont="1" applyAlignment="1">
      <alignment horizontal="center"/>
    </xf>
    <xf numFmtId="0" fontId="49" fillId="0" borderId="0" xfId="29" applyFont="1" applyAlignment="1">
      <alignment horizontal="right"/>
    </xf>
    <xf numFmtId="0" fontId="51" fillId="0" borderId="0" xfId="29" applyFont="1" applyAlignment="1">
      <alignment horizontal="center" vertical="center"/>
    </xf>
    <xf numFmtId="0" fontId="53" fillId="0" borderId="0" xfId="29" applyFont="1" applyAlignment="1">
      <alignment horizontal="center"/>
    </xf>
    <xf numFmtId="0" fontId="54" fillId="0" borderId="0" xfId="29" applyFont="1"/>
    <xf numFmtId="0" fontId="47" fillId="0" borderId="0" xfId="30"/>
    <xf numFmtId="0" fontId="49" fillId="0" borderId="0" xfId="30" applyFont="1"/>
    <xf numFmtId="0" fontId="50" fillId="0" borderId="0" xfId="30" applyFont="1"/>
    <xf numFmtId="0" fontId="55" fillId="0" borderId="0" xfId="30" applyFont="1"/>
    <xf numFmtId="0" fontId="48" fillId="0" borderId="0" xfId="30" applyFont="1"/>
    <xf numFmtId="1" fontId="50" fillId="0" borderId="0" xfId="30" applyNumberFormat="1" applyFont="1" applyAlignment="1">
      <alignment horizontal="center"/>
    </xf>
    <xf numFmtId="0" fontId="50" fillId="0" borderId="0" xfId="30" applyFont="1" applyAlignment="1">
      <alignment horizontal="center"/>
    </xf>
    <xf numFmtId="2" fontId="50" fillId="0" borderId="0" xfId="30" applyNumberFormat="1" applyFont="1" applyAlignment="1">
      <alignment horizontal="center"/>
    </xf>
    <xf numFmtId="0" fontId="48" fillId="0" borderId="0" xfId="30" applyFont="1" applyAlignment="1">
      <alignment horizontal="left"/>
    </xf>
    <xf numFmtId="6" fontId="48" fillId="0" borderId="0" xfId="30" applyNumberFormat="1" applyFont="1" applyAlignment="1">
      <alignment horizontal="center"/>
    </xf>
    <xf numFmtId="0" fontId="48" fillId="0" borderId="0" xfId="30" applyFont="1" applyAlignment="1">
      <alignment horizontal="center"/>
    </xf>
    <xf numFmtId="0" fontId="49" fillId="0" borderId="0" xfId="30" applyFont="1" applyAlignment="1">
      <alignment horizontal="center"/>
    </xf>
    <xf numFmtId="0" fontId="49" fillId="0" borderId="0" xfId="30" applyFont="1" applyAlignment="1">
      <alignment horizontal="centerContinuous"/>
    </xf>
    <xf numFmtId="0" fontId="48" fillId="0" borderId="0" xfId="30" applyFont="1" applyAlignment="1">
      <alignment horizontal="centerContinuous"/>
    </xf>
    <xf numFmtId="1" fontId="49" fillId="0" borderId="64" xfId="30" applyNumberFormat="1" applyFont="1" applyBorder="1" applyAlignment="1">
      <alignment horizontal="center"/>
    </xf>
    <xf numFmtId="0" fontId="49" fillId="0" borderId="65" xfId="30" applyFont="1" applyBorder="1" applyAlignment="1">
      <alignment horizontal="center"/>
    </xf>
    <xf numFmtId="49" fontId="49" fillId="0" borderId="0" xfId="30" applyNumberFormat="1" applyFont="1" applyAlignment="1">
      <alignment horizontal="center"/>
    </xf>
    <xf numFmtId="1" fontId="49" fillId="0" borderId="0" xfId="30" applyNumberFormat="1" applyFont="1" applyAlignment="1">
      <alignment horizontal="center"/>
    </xf>
    <xf numFmtId="0" fontId="49" fillId="0" borderId="63" xfId="30" applyFont="1" applyBorder="1" applyAlignment="1">
      <alignment horizontal="center"/>
    </xf>
    <xf numFmtId="0" fontId="49" fillId="0" borderId="63" xfId="30" applyFont="1" applyBorder="1"/>
    <xf numFmtId="0" fontId="47" fillId="0" borderId="0" xfId="30" applyAlignment="1">
      <alignment horizontal="center"/>
    </xf>
    <xf numFmtId="0" fontId="51" fillId="0" borderId="0" xfId="30" applyFont="1" applyAlignment="1">
      <alignment horizontal="center" vertical="center"/>
    </xf>
    <xf numFmtId="0" fontId="53" fillId="0" borderId="0" xfId="30" applyFont="1" applyAlignment="1">
      <alignment horizontal="center"/>
    </xf>
    <xf numFmtId="0" fontId="54" fillId="0" borderId="0" xfId="30" applyFont="1"/>
    <xf numFmtId="0" fontId="47" fillId="0" borderId="0" xfId="31"/>
    <xf numFmtId="0" fontId="49" fillId="0" borderId="0" xfId="31" applyFont="1"/>
    <xf numFmtId="0" fontId="50" fillId="0" borderId="0" xfId="31" applyFont="1"/>
    <xf numFmtId="0" fontId="55" fillId="0" borderId="0" xfId="31" applyFont="1"/>
    <xf numFmtId="0" fontId="48" fillId="0" borderId="0" xfId="31" applyFont="1"/>
    <xf numFmtId="1" fontId="48" fillId="0" borderId="65" xfId="31" applyNumberFormat="1" applyFont="1" applyBorder="1" applyAlignment="1">
      <alignment horizontal="center"/>
    </xf>
    <xf numFmtId="0" fontId="48" fillId="0" borderId="69" xfId="31" applyFont="1" applyBorder="1"/>
    <xf numFmtId="0" fontId="48" fillId="0" borderId="0" xfId="31" applyFont="1" applyAlignment="1">
      <alignment horizontal="center"/>
    </xf>
    <xf numFmtId="1" fontId="48" fillId="0" borderId="0" xfId="31" applyNumberFormat="1" applyFont="1" applyAlignment="1">
      <alignment horizontal="center"/>
    </xf>
    <xf numFmtId="0" fontId="58" fillId="0" borderId="0" xfId="32" applyNumberFormat="1" applyAlignment="1" applyProtection="1">
      <alignment horizontal="center"/>
    </xf>
    <xf numFmtId="0" fontId="48" fillId="0" borderId="69" xfId="31" applyFont="1" applyBorder="1" applyAlignment="1">
      <alignment horizontal="center"/>
    </xf>
    <xf numFmtId="0" fontId="50" fillId="0" borderId="0" xfId="31" applyFont="1" applyAlignment="1">
      <alignment horizontal="center"/>
    </xf>
    <xf numFmtId="0" fontId="54" fillId="0" borderId="0" xfId="31" applyFont="1" applyAlignment="1">
      <alignment horizontal="center"/>
    </xf>
    <xf numFmtId="0" fontId="47" fillId="0" borderId="0" xfId="31" applyAlignment="1">
      <alignment horizontal="center"/>
    </xf>
    <xf numFmtId="0" fontId="47" fillId="0" borderId="69" xfId="31" applyBorder="1" applyAlignment="1">
      <alignment horizontal="center"/>
    </xf>
    <xf numFmtId="0" fontId="50" fillId="0" borderId="0" xfId="31" applyFont="1" applyAlignment="1">
      <alignment horizontal="centerContinuous"/>
    </xf>
    <xf numFmtId="0" fontId="48" fillId="0" borderId="0" xfId="31" applyFont="1" applyAlignment="1">
      <alignment horizontal="centerContinuous"/>
    </xf>
    <xf numFmtId="0" fontId="50" fillId="0" borderId="63" xfId="31" applyFont="1" applyBorder="1"/>
    <xf numFmtId="0" fontId="47" fillId="0" borderId="63" xfId="31" applyBorder="1"/>
    <xf numFmtId="1" fontId="49" fillId="0" borderId="0" xfId="31" applyNumberFormat="1" applyFont="1" applyAlignment="1">
      <alignment horizontal="center"/>
    </xf>
    <xf numFmtId="0" fontId="49" fillId="0" borderId="65" xfId="31" applyFont="1" applyBorder="1" applyAlignment="1">
      <alignment horizontal="center"/>
    </xf>
    <xf numFmtId="49" fontId="49" fillId="0" borderId="0" xfId="31" applyNumberFormat="1" applyFont="1" applyAlignment="1">
      <alignment horizontal="center"/>
    </xf>
    <xf numFmtId="0" fontId="49" fillId="0" borderId="0" xfId="31" applyFont="1" applyAlignment="1">
      <alignment horizontal="center"/>
    </xf>
    <xf numFmtId="0" fontId="49" fillId="0" borderId="63" xfId="31" applyFont="1" applyBorder="1" applyAlignment="1">
      <alignment horizontal="center"/>
    </xf>
    <xf numFmtId="49" fontId="49" fillId="0" borderId="65" xfId="31" applyNumberFormat="1" applyFont="1" applyBorder="1" applyAlignment="1">
      <alignment horizontal="center"/>
    </xf>
    <xf numFmtId="166" fontId="48" fillId="0" borderId="0" xfId="31" applyNumberFormat="1" applyFont="1" applyAlignment="1">
      <alignment horizontal="left"/>
    </xf>
    <xf numFmtId="0" fontId="49" fillId="0" borderId="63" xfId="31" applyFont="1" applyBorder="1"/>
    <xf numFmtId="0" fontId="51" fillId="0" borderId="0" xfId="31" applyFont="1" applyAlignment="1">
      <alignment horizontal="center" vertical="center"/>
    </xf>
    <xf numFmtId="0" fontId="53" fillId="0" borderId="0" xfId="31" applyFont="1" applyAlignment="1">
      <alignment horizontal="center"/>
    </xf>
    <xf numFmtId="0" fontId="54" fillId="0" borderId="0" xfId="31" applyFont="1"/>
    <xf numFmtId="0" fontId="47" fillId="0" borderId="0" xfId="33"/>
    <xf numFmtId="0" fontId="49" fillId="0" borderId="0" xfId="33" applyFont="1"/>
    <xf numFmtId="0" fontId="50" fillId="0" borderId="0" xfId="33" applyFont="1"/>
    <xf numFmtId="0" fontId="47" fillId="0" borderId="0" xfId="33" applyAlignment="1">
      <alignment horizontal="left"/>
    </xf>
    <xf numFmtId="0" fontId="49" fillId="0" borderId="0" xfId="33" applyFont="1" applyAlignment="1">
      <alignment horizontal="center"/>
    </xf>
    <xf numFmtId="0" fontId="48" fillId="0" borderId="0" xfId="33" applyFont="1"/>
    <xf numFmtId="0" fontId="54" fillId="0" borderId="0" xfId="33" applyFont="1"/>
    <xf numFmtId="1" fontId="49" fillId="0" borderId="0" xfId="33" applyNumberFormat="1" applyFont="1" applyAlignment="1">
      <alignment horizontal="center"/>
    </xf>
    <xf numFmtId="0" fontId="48" fillId="0" borderId="0" xfId="33" applyFont="1" applyAlignment="1">
      <alignment horizontal="center"/>
    </xf>
    <xf numFmtId="0" fontId="49" fillId="0" borderId="69" xfId="33" applyFont="1" applyBorder="1" applyAlignment="1">
      <alignment horizontal="center"/>
    </xf>
    <xf numFmtId="0" fontId="49" fillId="0" borderId="0" xfId="33" applyFont="1" applyAlignment="1">
      <alignment horizontal="right"/>
    </xf>
    <xf numFmtId="0" fontId="49" fillId="0" borderId="63" xfId="33" applyFont="1" applyBorder="1" applyAlignment="1">
      <alignment horizontal="center"/>
    </xf>
    <xf numFmtId="0" fontId="49" fillId="0" borderId="65" xfId="33" applyFont="1" applyBorder="1" applyAlignment="1">
      <alignment horizontal="center"/>
    </xf>
    <xf numFmtId="2" fontId="49" fillId="0" borderId="0" xfId="33" applyNumberFormat="1" applyFont="1" applyAlignment="1">
      <alignment horizontal="center"/>
    </xf>
    <xf numFmtId="0" fontId="50" fillId="0" borderId="0" xfId="33" applyFont="1" applyAlignment="1">
      <alignment horizontal="center"/>
    </xf>
    <xf numFmtId="0" fontId="49" fillId="0" borderId="63" xfId="33" applyFont="1" applyBorder="1"/>
    <xf numFmtId="0" fontId="47" fillId="0" borderId="0" xfId="33" applyAlignment="1">
      <alignment horizontal="center"/>
    </xf>
    <xf numFmtId="0" fontId="51" fillId="0" borderId="0" xfId="33" applyFont="1" applyAlignment="1">
      <alignment horizontal="center" vertical="center"/>
    </xf>
    <xf numFmtId="0" fontId="53" fillId="0" borderId="0" xfId="33" applyFont="1" applyAlignment="1">
      <alignment horizontal="center"/>
    </xf>
    <xf numFmtId="0" fontId="47" fillId="0" borderId="0" xfId="34"/>
    <xf numFmtId="0" fontId="2" fillId="0" borderId="0" xfId="1"/>
    <xf numFmtId="0" fontId="49" fillId="0" borderId="0" xfId="34" applyFont="1"/>
    <xf numFmtId="0" fontId="50" fillId="0" borderId="0" xfId="34" applyFont="1"/>
    <xf numFmtId="0" fontId="55" fillId="0" borderId="0" xfId="34" applyFont="1"/>
    <xf numFmtId="0" fontId="48" fillId="0" borderId="0" xfId="34" applyFont="1"/>
    <xf numFmtId="0" fontId="50" fillId="0" borderId="0" xfId="34" applyFont="1" applyAlignment="1">
      <alignment horizontal="center"/>
    </xf>
    <xf numFmtId="0" fontId="48" fillId="0" borderId="0" xfId="34" applyFont="1" applyAlignment="1">
      <alignment horizontal="center"/>
    </xf>
    <xf numFmtId="1" fontId="50" fillId="0" borderId="0" xfId="34" applyNumberFormat="1" applyFont="1" applyAlignment="1">
      <alignment horizontal="center"/>
    </xf>
    <xf numFmtId="2" fontId="50" fillId="0" borderId="0" xfId="34" applyNumberFormat="1" applyFont="1" applyAlignment="1">
      <alignment horizontal="center"/>
    </xf>
    <xf numFmtId="0" fontId="53" fillId="0" borderId="0" xfId="34" applyFont="1" applyAlignment="1">
      <alignment horizontal="center"/>
    </xf>
    <xf numFmtId="0" fontId="53" fillId="0" borderId="0" xfId="34" applyFont="1"/>
    <xf numFmtId="0" fontId="50" fillId="0" borderId="0" xfId="34" applyFont="1" applyAlignment="1">
      <alignment horizontal="centerContinuous"/>
    </xf>
    <xf numFmtId="0" fontId="48" fillId="0" borderId="0" xfId="34" applyFont="1" applyAlignment="1">
      <alignment horizontal="centerContinuous"/>
    </xf>
    <xf numFmtId="0" fontId="49" fillId="0" borderId="63" xfId="34" applyFont="1" applyBorder="1" applyAlignment="1">
      <alignment horizontal="center"/>
    </xf>
    <xf numFmtId="1" fontId="49" fillId="0" borderId="64" xfId="34" applyNumberFormat="1" applyFont="1" applyBorder="1" applyAlignment="1">
      <alignment horizontal="center"/>
    </xf>
    <xf numFmtId="1" fontId="49" fillId="0" borderId="0" xfId="34" applyNumberFormat="1" applyFont="1" applyAlignment="1">
      <alignment horizontal="center"/>
    </xf>
    <xf numFmtId="0" fontId="49" fillId="0" borderId="65" xfId="34" applyFont="1" applyBorder="1" applyAlignment="1">
      <alignment horizontal="center"/>
    </xf>
    <xf numFmtId="0" fontId="49" fillId="0" borderId="0" xfId="34" applyFont="1" applyAlignment="1">
      <alignment horizontal="center"/>
    </xf>
    <xf numFmtId="166" fontId="48" fillId="0" borderId="0" xfId="34" applyNumberFormat="1" applyFont="1" applyAlignment="1">
      <alignment horizontal="left"/>
    </xf>
    <xf numFmtId="0" fontId="49" fillId="0" borderId="63" xfId="34" applyFont="1" applyBorder="1"/>
    <xf numFmtId="0" fontId="47" fillId="0" borderId="0" xfId="34" applyAlignment="1">
      <alignment horizontal="center"/>
    </xf>
    <xf numFmtId="0" fontId="51" fillId="0" borderId="0" xfId="34" applyFont="1" applyAlignment="1">
      <alignment horizontal="center" vertical="center"/>
    </xf>
    <xf numFmtId="0" fontId="54" fillId="0" borderId="0" xfId="34" applyFont="1"/>
    <xf numFmtId="0" fontId="47" fillId="0" borderId="0" xfId="35"/>
    <xf numFmtId="0" fontId="55" fillId="0" borderId="0" xfId="35" applyFont="1"/>
    <xf numFmtId="1" fontId="47" fillId="0" borderId="0" xfId="35" applyNumberFormat="1"/>
    <xf numFmtId="0" fontId="50" fillId="0" borderId="0" xfId="35" applyFont="1"/>
    <xf numFmtId="0" fontId="49" fillId="0" borderId="0" xfId="35" applyFont="1"/>
    <xf numFmtId="0" fontId="48" fillId="0" borderId="0" xfId="35" applyFont="1"/>
    <xf numFmtId="1" fontId="50" fillId="0" borderId="0" xfId="35" applyNumberFormat="1" applyFont="1"/>
    <xf numFmtId="1" fontId="48" fillId="0" borderId="0" xfId="35" applyNumberFormat="1" applyFont="1"/>
    <xf numFmtId="1" fontId="50" fillId="0" borderId="0" xfId="35" applyNumberFormat="1" applyFont="1" applyAlignment="1">
      <alignment horizontal="center"/>
    </xf>
    <xf numFmtId="1" fontId="50" fillId="0" borderId="0" xfId="35" applyNumberFormat="1" applyFont="1" applyAlignment="1">
      <alignment horizontal="right"/>
    </xf>
    <xf numFmtId="1" fontId="48" fillId="0" borderId="0" xfId="35" applyNumberFormat="1" applyFont="1" applyAlignment="1">
      <alignment horizontal="left"/>
    </xf>
    <xf numFmtId="165" fontId="50" fillId="0" borderId="0" xfId="35" applyNumberFormat="1" applyFont="1"/>
    <xf numFmtId="0" fontId="50" fillId="0" borderId="0" xfId="35" applyFont="1" applyAlignment="1">
      <alignment horizontal="right"/>
    </xf>
    <xf numFmtId="0" fontId="48" fillId="0" borderId="0" xfId="35" applyFont="1" applyAlignment="1">
      <alignment horizontal="center"/>
    </xf>
    <xf numFmtId="0" fontId="59" fillId="0" borderId="0" xfId="35" applyFont="1"/>
    <xf numFmtId="0" fontId="50" fillId="0" borderId="0" xfId="35" applyFont="1" applyAlignment="1">
      <alignment horizontal="center"/>
    </xf>
    <xf numFmtId="0" fontId="47" fillId="0" borderId="0" xfId="35" applyAlignment="1">
      <alignment horizontal="center"/>
    </xf>
    <xf numFmtId="0" fontId="48" fillId="0" borderId="0" xfId="35" applyFont="1" applyAlignment="1">
      <alignment horizontal="left"/>
    </xf>
    <xf numFmtId="0" fontId="48" fillId="0" borderId="0" xfId="35" applyFont="1" applyAlignment="1">
      <alignment horizontal="right"/>
    </xf>
    <xf numFmtId="0" fontId="50" fillId="0" borderId="63" xfId="35" applyFont="1" applyBorder="1"/>
    <xf numFmtId="0" fontId="50" fillId="0" borderId="63" xfId="35" applyFont="1" applyBorder="1" applyAlignment="1">
      <alignment horizontal="center"/>
    </xf>
    <xf numFmtId="0" fontId="48" fillId="0" borderId="63" xfId="35" applyFont="1" applyBorder="1" applyAlignment="1">
      <alignment horizontal="center"/>
    </xf>
    <xf numFmtId="1" fontId="49" fillId="0" borderId="0" xfId="35" applyNumberFormat="1" applyFont="1" applyAlignment="1">
      <alignment horizontal="center"/>
    </xf>
    <xf numFmtId="0" fontId="49" fillId="0" borderId="65" xfId="35" applyFont="1" applyBorder="1" applyAlignment="1">
      <alignment horizontal="center"/>
    </xf>
    <xf numFmtId="0" fontId="49" fillId="0" borderId="0" xfId="35" applyFont="1" applyAlignment="1">
      <alignment horizontal="center"/>
    </xf>
    <xf numFmtId="0" fontId="49" fillId="0" borderId="63" xfId="35" applyFont="1" applyBorder="1" applyAlignment="1">
      <alignment horizontal="center"/>
    </xf>
    <xf numFmtId="0" fontId="51" fillId="0" borderId="0" xfId="35" applyFont="1" applyAlignment="1">
      <alignment horizontal="center" vertical="center"/>
    </xf>
    <xf numFmtId="0" fontId="53" fillId="0" borderId="0" xfId="35" applyFont="1" applyAlignment="1">
      <alignment horizontal="center"/>
    </xf>
    <xf numFmtId="0" fontId="54" fillId="0" borderId="0" xfId="35" applyFont="1"/>
    <xf numFmtId="0" fontId="47" fillId="0" borderId="0" xfId="36"/>
    <xf numFmtId="0" fontId="48" fillId="0" borderId="0" xfId="36" applyFont="1"/>
    <xf numFmtId="0" fontId="55" fillId="0" borderId="0" xfId="36" applyFont="1"/>
    <xf numFmtId="0" fontId="48" fillId="0" borderId="0" xfId="36" applyFont="1" applyAlignment="1">
      <alignment horizontal="center"/>
    </xf>
    <xf numFmtId="1" fontId="48" fillId="0" borderId="0" xfId="36" applyNumberFormat="1" applyFont="1" applyAlignment="1">
      <alignment horizontal="center"/>
    </xf>
    <xf numFmtId="1" fontId="47" fillId="0" borderId="0" xfId="36" applyNumberFormat="1"/>
    <xf numFmtId="1" fontId="48" fillId="0" borderId="0" xfId="36" applyNumberFormat="1" applyFont="1"/>
    <xf numFmtId="0" fontId="50" fillId="0" borderId="0" xfId="36" applyFont="1" applyAlignment="1">
      <alignment horizontal="center"/>
    </xf>
    <xf numFmtId="1" fontId="50" fillId="0" borderId="0" xfId="36" applyNumberFormat="1" applyFont="1" applyAlignment="1">
      <alignment horizontal="center"/>
    </xf>
    <xf numFmtId="0" fontId="50" fillId="0" borderId="0" xfId="36" applyFont="1"/>
    <xf numFmtId="2" fontId="50" fillId="0" borderId="0" xfId="36" applyNumberFormat="1" applyFont="1" applyAlignment="1">
      <alignment horizontal="center"/>
    </xf>
    <xf numFmtId="166" fontId="50" fillId="0" borderId="0" xfId="36" applyNumberFormat="1" applyFont="1" applyAlignment="1">
      <alignment horizontal="left"/>
    </xf>
    <xf numFmtId="0" fontId="49" fillId="0" borderId="0" xfId="36" applyFont="1"/>
    <xf numFmtId="1" fontId="50" fillId="12" borderId="0" xfId="36" applyNumberFormat="1" applyFont="1" applyFill="1" applyAlignment="1">
      <alignment horizontal="center"/>
    </xf>
    <xf numFmtId="0" fontId="53" fillId="0" borderId="0" xfId="36" applyFont="1"/>
    <xf numFmtId="0" fontId="49" fillId="0" borderId="63" xfId="36" applyFont="1" applyBorder="1"/>
    <xf numFmtId="1" fontId="49" fillId="0" borderId="0" xfId="36" applyNumberFormat="1" applyFont="1" applyAlignment="1">
      <alignment horizontal="center"/>
    </xf>
    <xf numFmtId="0" fontId="49" fillId="0" borderId="65" xfId="36" applyFont="1" applyBorder="1" applyAlignment="1">
      <alignment horizontal="center"/>
    </xf>
    <xf numFmtId="0" fontId="49" fillId="0" borderId="0" xfId="36" applyFont="1" applyAlignment="1">
      <alignment horizontal="center"/>
    </xf>
    <xf numFmtId="0" fontId="50" fillId="0" borderId="65" xfId="36" applyFont="1" applyBorder="1"/>
    <xf numFmtId="0" fontId="49" fillId="0" borderId="0" xfId="36" applyFont="1" applyAlignment="1">
      <alignment horizontal="right"/>
    </xf>
    <xf numFmtId="0" fontId="51" fillId="0" borderId="0" xfId="36" applyFont="1" applyAlignment="1">
      <alignment horizontal="center" vertical="center"/>
    </xf>
    <xf numFmtId="0" fontId="53" fillId="0" borderId="0" xfId="36" applyFont="1" applyAlignment="1">
      <alignment horizontal="center"/>
    </xf>
    <xf numFmtId="0" fontId="54" fillId="0" borderId="0" xfId="36" applyFont="1"/>
    <xf numFmtId="0" fontId="47" fillId="0" borderId="0" xfId="37"/>
    <xf numFmtId="0" fontId="49" fillId="0" borderId="0" xfId="37" applyFont="1"/>
    <xf numFmtId="0" fontId="50" fillId="0" borderId="0" xfId="37" applyFont="1"/>
    <xf numFmtId="0" fontId="50" fillId="0" borderId="0" xfId="37" applyFont="1" applyAlignment="1">
      <alignment horizontal="center"/>
    </xf>
    <xf numFmtId="2" fontId="48" fillId="0" borderId="0" xfId="4" applyNumberFormat="1" applyFont="1" applyAlignment="1">
      <alignment horizontal="center"/>
    </xf>
    <xf numFmtId="2" fontId="50" fillId="0" borderId="0" xfId="37" applyNumberFormat="1" applyFont="1" applyAlignment="1">
      <alignment horizontal="center"/>
    </xf>
    <xf numFmtId="0" fontId="48" fillId="0" borderId="0" xfId="37" applyFont="1"/>
    <xf numFmtId="0" fontId="49" fillId="0" borderId="0" xfId="37" applyFont="1" applyAlignment="1">
      <alignment horizontal="center"/>
    </xf>
    <xf numFmtId="0" fontId="49" fillId="0" borderId="63" xfId="37" applyFont="1" applyBorder="1" applyAlignment="1">
      <alignment horizontal="center"/>
    </xf>
    <xf numFmtId="0" fontId="49" fillId="0" borderId="64" xfId="37" applyFont="1" applyBorder="1" applyAlignment="1">
      <alignment horizontal="center"/>
    </xf>
    <xf numFmtId="0" fontId="49" fillId="0" borderId="65" xfId="37" applyFont="1" applyBorder="1" applyAlignment="1">
      <alignment horizontal="center"/>
    </xf>
    <xf numFmtId="1" fontId="49" fillId="0" borderId="0" xfId="37" applyNumberFormat="1" applyFont="1" applyAlignment="1">
      <alignment horizontal="center"/>
    </xf>
    <xf numFmtId="0" fontId="48" fillId="0" borderId="0" xfId="37" applyFont="1" applyAlignment="1">
      <alignment horizontal="center"/>
    </xf>
    <xf numFmtId="166" fontId="50" fillId="0" borderId="0" xfId="37" applyNumberFormat="1" applyFont="1" applyAlignment="1">
      <alignment horizontal="left"/>
    </xf>
    <xf numFmtId="0" fontId="49" fillId="0" borderId="63" xfId="37" applyFont="1" applyBorder="1"/>
    <xf numFmtId="0" fontId="47" fillId="0" borderId="0" xfId="37" applyAlignment="1">
      <alignment horizontal="center"/>
    </xf>
    <xf numFmtId="0" fontId="51" fillId="0" borderId="0" xfId="37" applyFont="1" applyAlignment="1">
      <alignment horizontal="center" vertical="center"/>
    </xf>
    <xf numFmtId="0" fontId="53" fillId="0" borderId="0" xfId="37" applyFont="1" applyAlignment="1">
      <alignment horizontal="center"/>
    </xf>
    <xf numFmtId="0" fontId="54" fillId="0" borderId="0" xfId="37" applyFont="1"/>
    <xf numFmtId="0" fontId="47" fillId="0" borderId="0" xfId="38"/>
    <xf numFmtId="0" fontId="48" fillId="0" borderId="0" xfId="38" applyFont="1"/>
    <xf numFmtId="0" fontId="50" fillId="0" borderId="0" xfId="38" applyFont="1" applyAlignment="1">
      <alignment horizontal="center"/>
    </xf>
    <xf numFmtId="166" fontId="50" fillId="0" borderId="0" xfId="38" applyNumberFormat="1" applyFont="1" applyAlignment="1">
      <alignment horizontal="left"/>
    </xf>
    <xf numFmtId="0" fontId="50" fillId="0" borderId="0" xfId="38" applyFont="1"/>
    <xf numFmtId="0" fontId="49" fillId="0" borderId="0" xfId="38" applyFont="1"/>
    <xf numFmtId="0" fontId="49" fillId="0" borderId="0" xfId="38" applyFont="1" applyAlignment="1">
      <alignment horizontal="center"/>
    </xf>
    <xf numFmtId="1" fontId="50" fillId="0" borderId="0" xfId="38" applyNumberFormat="1" applyFont="1" applyAlignment="1">
      <alignment horizontal="center"/>
    </xf>
    <xf numFmtId="0" fontId="54" fillId="0" borderId="0" xfId="38" applyFont="1"/>
    <xf numFmtId="0" fontId="49" fillId="0" borderId="63" xfId="38" applyFont="1" applyBorder="1"/>
    <xf numFmtId="0" fontId="49" fillId="0" borderId="65" xfId="38" applyFont="1" applyBorder="1" applyAlignment="1">
      <alignment horizontal="center"/>
    </xf>
    <xf numFmtId="1" fontId="49" fillId="0" borderId="0" xfId="38" applyNumberFormat="1" applyFont="1" applyAlignment="1">
      <alignment horizontal="center"/>
    </xf>
    <xf numFmtId="0" fontId="49" fillId="0" borderId="0" xfId="38" applyFont="1" applyAlignment="1">
      <alignment horizontal="right"/>
    </xf>
    <xf numFmtId="0" fontId="51" fillId="0" borderId="0" xfId="38" applyFont="1" applyAlignment="1">
      <alignment horizontal="center" vertical="center"/>
    </xf>
    <xf numFmtId="0" fontId="53" fillId="0" borderId="0" xfId="38" applyFont="1" applyAlignment="1">
      <alignment horizontal="center"/>
    </xf>
    <xf numFmtId="0" fontId="47" fillId="0" borderId="0" xfId="39"/>
    <xf numFmtId="0" fontId="49" fillId="0" borderId="0" xfId="39" applyFont="1"/>
    <xf numFmtId="0" fontId="50" fillId="0" borderId="0" xfId="39" applyFont="1"/>
    <xf numFmtId="0" fontId="55" fillId="0" borderId="0" xfId="39" applyFont="1"/>
    <xf numFmtId="0" fontId="48" fillId="0" borderId="0" xfId="39" applyFont="1"/>
    <xf numFmtId="0" fontId="50" fillId="0" borderId="0" xfId="39" applyFont="1" applyAlignment="1">
      <alignment horizontal="center"/>
    </xf>
    <xf numFmtId="0" fontId="48" fillId="0" borderId="0" xfId="39" applyFont="1" applyAlignment="1">
      <alignment horizontal="center"/>
    </xf>
    <xf numFmtId="1" fontId="50" fillId="0" borderId="0" xfId="39" applyNumberFormat="1" applyFont="1" applyAlignment="1">
      <alignment horizontal="center"/>
    </xf>
    <xf numFmtId="0" fontId="50" fillId="0" borderId="0" xfId="39" applyFont="1" applyAlignment="1">
      <alignment horizontal="centerContinuous"/>
    </xf>
    <xf numFmtId="0" fontId="48" fillId="0" borderId="0" xfId="39" applyFont="1" applyAlignment="1">
      <alignment horizontal="centerContinuous"/>
    </xf>
    <xf numFmtId="1" fontId="49" fillId="0" borderId="64" xfId="39" applyNumberFormat="1" applyFont="1" applyBorder="1" applyAlignment="1">
      <alignment horizontal="center"/>
    </xf>
    <xf numFmtId="1" fontId="49" fillId="0" borderId="0" xfId="39" applyNumberFormat="1" applyFont="1" applyAlignment="1">
      <alignment horizontal="center"/>
    </xf>
    <xf numFmtId="166" fontId="48" fillId="0" borderId="0" xfId="39" applyNumberFormat="1" applyFont="1" applyAlignment="1">
      <alignment horizontal="left"/>
    </xf>
    <xf numFmtId="0" fontId="47" fillId="0" borderId="0" xfId="39" applyAlignment="1">
      <alignment horizontal="center"/>
    </xf>
    <xf numFmtId="0" fontId="51" fillId="0" borderId="0" xfId="39" applyFont="1" applyAlignment="1">
      <alignment horizontal="center" vertical="center"/>
    </xf>
    <xf numFmtId="0" fontId="53" fillId="0" borderId="0" xfId="39" applyFont="1" applyAlignment="1">
      <alignment horizontal="center"/>
    </xf>
    <xf numFmtId="0" fontId="54" fillId="0" borderId="0" xfId="39" applyFont="1"/>
    <xf numFmtId="0" fontId="47" fillId="0" borderId="0" xfId="40"/>
    <xf numFmtId="0" fontId="49" fillId="0" borderId="0" xfId="40" applyFont="1"/>
    <xf numFmtId="0" fontId="50" fillId="0" borderId="0" xfId="40" applyFont="1"/>
    <xf numFmtId="0" fontId="48" fillId="0" borderId="0" xfId="40" applyFont="1"/>
    <xf numFmtId="0" fontId="50" fillId="0" borderId="0" xfId="40" applyFont="1" applyAlignment="1">
      <alignment horizontal="center"/>
    </xf>
    <xf numFmtId="0" fontId="55" fillId="0" borderId="0" xfId="40" applyFont="1" applyAlignment="1">
      <alignment horizontal="center"/>
    </xf>
    <xf numFmtId="0" fontId="48" fillId="0" borderId="0" xfId="40" applyFont="1" applyAlignment="1">
      <alignment horizontal="center"/>
    </xf>
    <xf numFmtId="0" fontId="48" fillId="0" borderId="0" xfId="40" applyFont="1" applyAlignment="1">
      <alignment horizontal="centerContinuous"/>
    </xf>
    <xf numFmtId="1" fontId="50" fillId="0" borderId="0" xfId="40" applyNumberFormat="1" applyFont="1" applyAlignment="1">
      <alignment horizontal="center"/>
    </xf>
    <xf numFmtId="2" fontId="50" fillId="0" borderId="0" xfId="40" applyNumberFormat="1" applyFont="1" applyAlignment="1">
      <alignment horizontal="center"/>
    </xf>
    <xf numFmtId="0" fontId="49" fillId="0" borderId="63" xfId="40" applyFont="1" applyBorder="1" applyAlignment="1">
      <alignment horizontal="center"/>
    </xf>
    <xf numFmtId="1" fontId="49" fillId="0" borderId="0" xfId="40" applyNumberFormat="1" applyFont="1" applyAlignment="1">
      <alignment horizontal="center"/>
    </xf>
    <xf numFmtId="0" fontId="49" fillId="0" borderId="65" xfId="40" applyFont="1" applyBorder="1" applyAlignment="1">
      <alignment horizontal="center"/>
    </xf>
    <xf numFmtId="49" fontId="49" fillId="0" borderId="0" xfId="40" applyNumberFormat="1" applyFont="1" applyAlignment="1">
      <alignment horizontal="center"/>
    </xf>
    <xf numFmtId="0" fontId="49" fillId="0" borderId="0" xfId="40" applyFont="1" applyAlignment="1">
      <alignment horizontal="center"/>
    </xf>
    <xf numFmtId="0" fontId="49" fillId="0" borderId="63" xfId="40" applyFont="1" applyBorder="1"/>
    <xf numFmtId="0" fontId="47" fillId="0" borderId="0" xfId="40" applyAlignment="1">
      <alignment horizontal="center"/>
    </xf>
    <xf numFmtId="0" fontId="51" fillId="0" borderId="0" xfId="40" applyFont="1" applyAlignment="1">
      <alignment horizontal="center" vertical="center"/>
    </xf>
    <xf numFmtId="0" fontId="53" fillId="0" borderId="0" xfId="40" applyFont="1" applyAlignment="1">
      <alignment horizontal="center"/>
    </xf>
    <xf numFmtId="0" fontId="54" fillId="0" borderId="0" xfId="40" applyFont="1"/>
    <xf numFmtId="0" fontId="47" fillId="0" borderId="0" xfId="41"/>
    <xf numFmtId="0" fontId="49" fillId="0" borderId="0" xfId="41" applyFont="1"/>
    <xf numFmtId="0" fontId="50" fillId="0" borderId="0" xfId="41" applyFont="1"/>
    <xf numFmtId="0" fontId="50" fillId="0" borderId="0" xfId="41" applyFont="1" applyAlignment="1">
      <alignment horizontal="center"/>
    </xf>
    <xf numFmtId="0" fontId="55" fillId="0" borderId="0" xfId="41" applyFont="1"/>
    <xf numFmtId="0" fontId="48" fillId="0" borderId="0" xfId="41" applyFont="1"/>
    <xf numFmtId="1" fontId="50" fillId="0" borderId="0" xfId="41" applyNumberFormat="1" applyFont="1" applyAlignment="1">
      <alignment horizontal="center"/>
    </xf>
    <xf numFmtId="0" fontId="48" fillId="0" borderId="0" xfId="41" applyFont="1" applyAlignment="1">
      <alignment horizontal="center"/>
    </xf>
    <xf numFmtId="0" fontId="49" fillId="0" borderId="0" xfId="41" applyFont="1" applyAlignment="1">
      <alignment horizontal="center"/>
    </xf>
    <xf numFmtId="0" fontId="50" fillId="0" borderId="0" xfId="41" applyFont="1" applyAlignment="1">
      <alignment horizontal="centerContinuous"/>
    </xf>
    <xf numFmtId="0" fontId="48" fillId="0" borderId="0" xfId="41" applyFont="1" applyAlignment="1">
      <alignment horizontal="centerContinuous"/>
    </xf>
    <xf numFmtId="0" fontId="49" fillId="0" borderId="63" xfId="41" applyFont="1" applyBorder="1" applyAlignment="1">
      <alignment horizontal="center"/>
    </xf>
    <xf numFmtId="1" fontId="49" fillId="0" borderId="64" xfId="41" applyNumberFormat="1" applyFont="1" applyBorder="1" applyAlignment="1">
      <alignment horizontal="center"/>
    </xf>
    <xf numFmtId="1" fontId="49" fillId="0" borderId="0" xfId="41" applyNumberFormat="1" applyFont="1" applyAlignment="1">
      <alignment horizontal="center"/>
    </xf>
    <xf numFmtId="0" fontId="49" fillId="0" borderId="65" xfId="41" applyFont="1" applyBorder="1" applyAlignment="1">
      <alignment horizontal="center"/>
    </xf>
    <xf numFmtId="166" fontId="48" fillId="0" borderId="0" xfId="41" applyNumberFormat="1" applyFont="1" applyAlignment="1">
      <alignment horizontal="left"/>
    </xf>
    <xf numFmtId="0" fontId="49" fillId="0" borderId="63" xfId="41" applyFont="1" applyBorder="1"/>
    <xf numFmtId="49" fontId="49" fillId="0" borderId="0" xfId="41" applyNumberFormat="1" applyFont="1" applyAlignment="1">
      <alignment horizontal="center"/>
    </xf>
    <xf numFmtId="0" fontId="47" fillId="0" borderId="0" xfId="41" applyAlignment="1">
      <alignment horizontal="center"/>
    </xf>
    <xf numFmtId="0" fontId="51" fillId="0" borderId="0" xfId="41" applyFont="1" applyAlignment="1">
      <alignment horizontal="center" vertical="center"/>
    </xf>
    <xf numFmtId="0" fontId="53" fillId="0" borderId="0" xfId="41" applyFont="1" applyAlignment="1">
      <alignment horizontal="center"/>
    </xf>
    <xf numFmtId="0" fontId="54" fillId="0" borderId="0" xfId="41" applyFont="1"/>
    <xf numFmtId="0" fontId="47" fillId="0" borderId="0" xfId="42"/>
    <xf numFmtId="0" fontId="55" fillId="0" borderId="0" xfId="42" applyFont="1"/>
    <xf numFmtId="0" fontId="50" fillId="0" borderId="0" xfId="42" applyFont="1"/>
    <xf numFmtId="0" fontId="48" fillId="0" borderId="0" xfId="42" applyFont="1"/>
    <xf numFmtId="0" fontId="49" fillId="0" borderId="0" xfId="42" applyFont="1"/>
    <xf numFmtId="0" fontId="48" fillId="0" borderId="0" xfId="42" applyFont="1" applyAlignment="1">
      <alignment horizontal="center"/>
    </xf>
    <xf numFmtId="0" fontId="48" fillId="0" borderId="0" xfId="42" applyFont="1" applyAlignment="1">
      <alignment horizontal="centerContinuous"/>
    </xf>
    <xf numFmtId="1" fontId="47" fillId="0" borderId="0" xfId="42" applyNumberFormat="1"/>
    <xf numFmtId="1" fontId="48" fillId="0" borderId="63" xfId="42" applyNumberFormat="1" applyFont="1" applyBorder="1" applyAlignment="1">
      <alignment horizontal="center"/>
    </xf>
    <xf numFmtId="1" fontId="48" fillId="0" borderId="64" xfId="42" applyNumberFormat="1" applyFont="1" applyBorder="1" applyAlignment="1">
      <alignment horizontal="center"/>
    </xf>
    <xf numFmtId="1" fontId="48" fillId="0" borderId="0" xfId="42" applyNumberFormat="1" applyFont="1" applyAlignment="1">
      <alignment horizontal="center"/>
    </xf>
    <xf numFmtId="0" fontId="60" fillId="0" borderId="0" xfId="42" applyFont="1" applyAlignment="1">
      <alignment horizontal="center" vertical="center"/>
    </xf>
    <xf numFmtId="0" fontId="53" fillId="0" borderId="0" xfId="42" applyFont="1" applyAlignment="1">
      <alignment horizontal="center"/>
    </xf>
    <xf numFmtId="0" fontId="53" fillId="0" borderId="0" xfId="42" applyFont="1"/>
    <xf numFmtId="0" fontId="47" fillId="0" borderId="0" xfId="43"/>
    <xf numFmtId="0" fontId="49" fillId="0" borderId="0" xfId="43" applyFont="1"/>
    <xf numFmtId="0" fontId="50" fillId="0" borderId="0" xfId="43" applyFont="1"/>
    <xf numFmtId="0" fontId="50" fillId="0" borderId="0" xfId="43" applyFont="1" applyAlignment="1">
      <alignment horizontal="center"/>
    </xf>
    <xf numFmtId="2" fontId="50" fillId="0" borderId="0" xfId="43" applyNumberFormat="1" applyFont="1" applyAlignment="1">
      <alignment horizontal="center"/>
    </xf>
    <xf numFmtId="0" fontId="55" fillId="0" borderId="0" xfId="43" applyFont="1" applyAlignment="1">
      <alignment horizontal="center"/>
    </xf>
    <xf numFmtId="1" fontId="50" fillId="0" borderId="0" xfId="43" applyNumberFormat="1" applyFont="1" applyAlignment="1">
      <alignment horizontal="center"/>
    </xf>
    <xf numFmtId="0" fontId="48" fillId="0" borderId="0" xfId="43" applyFont="1"/>
    <xf numFmtId="0" fontId="48" fillId="0" borderId="0" xfId="43" applyFont="1" applyAlignment="1">
      <alignment horizontal="center"/>
    </xf>
    <xf numFmtId="0" fontId="49" fillId="0" borderId="0" xfId="43" applyFont="1" applyAlignment="1">
      <alignment horizontal="center"/>
    </xf>
    <xf numFmtId="0" fontId="50" fillId="0" borderId="0" xfId="43" applyFont="1" applyAlignment="1">
      <alignment horizontal="centerContinuous"/>
    </xf>
    <xf numFmtId="0" fontId="48" fillId="0" borderId="0" xfId="43" applyFont="1" applyAlignment="1">
      <alignment horizontal="centerContinuous"/>
    </xf>
    <xf numFmtId="0" fontId="49" fillId="0" borderId="63" xfId="43" applyFont="1" applyBorder="1" applyAlignment="1">
      <alignment horizontal="center"/>
    </xf>
    <xf numFmtId="0" fontId="49" fillId="0" borderId="64" xfId="43" applyFont="1" applyBorder="1" applyAlignment="1">
      <alignment horizontal="center"/>
    </xf>
    <xf numFmtId="49" fontId="49" fillId="0" borderId="0" xfId="43" applyNumberFormat="1" applyFont="1" applyAlignment="1">
      <alignment horizontal="center"/>
    </xf>
    <xf numFmtId="0" fontId="49" fillId="0" borderId="65" xfId="43" applyFont="1" applyBorder="1" applyAlignment="1">
      <alignment horizontal="center"/>
    </xf>
    <xf numFmtId="1" fontId="49" fillId="0" borderId="0" xfId="43" applyNumberFormat="1" applyFont="1" applyAlignment="1">
      <alignment horizontal="center"/>
    </xf>
    <xf numFmtId="1" fontId="49" fillId="0" borderId="65" xfId="43" applyNumberFormat="1" applyFont="1" applyBorder="1" applyAlignment="1">
      <alignment horizontal="center"/>
    </xf>
    <xf numFmtId="166" fontId="48" fillId="0" borderId="0" xfId="43" applyNumberFormat="1" applyFont="1" applyAlignment="1">
      <alignment horizontal="left"/>
    </xf>
    <xf numFmtId="0" fontId="49" fillId="0" borderId="63" xfId="43" applyFont="1" applyBorder="1"/>
    <xf numFmtId="0" fontId="47" fillId="0" borderId="0" xfId="43" applyAlignment="1">
      <alignment horizontal="center"/>
    </xf>
    <xf numFmtId="0" fontId="51" fillId="0" borderId="0" xfId="43" applyFont="1" applyAlignment="1">
      <alignment horizontal="center" vertical="center"/>
    </xf>
    <xf numFmtId="0" fontId="53" fillId="0" borderId="0" xfId="43" applyFont="1" applyAlignment="1">
      <alignment horizontal="center"/>
    </xf>
    <xf numFmtId="0" fontId="54" fillId="0" borderId="0" xfId="43" applyFont="1"/>
    <xf numFmtId="0" fontId="47" fillId="0" borderId="0" xfId="44"/>
    <xf numFmtId="0" fontId="49" fillId="0" borderId="0" xfId="44" applyFont="1"/>
    <xf numFmtId="0" fontId="50" fillId="0" borderId="0" xfId="44" applyFont="1"/>
    <xf numFmtId="0" fontId="48" fillId="0" borderId="0" xfId="44" applyFont="1"/>
    <xf numFmtId="0" fontId="55" fillId="0" borderId="0" xfId="44" applyFont="1"/>
    <xf numFmtId="0" fontId="50" fillId="0" borderId="0" xfId="44" applyFont="1" applyAlignment="1">
      <alignment horizontal="center"/>
    </xf>
    <xf numFmtId="0" fontId="48" fillId="0" borderId="0" xfId="44" applyFont="1" applyAlignment="1">
      <alignment horizontal="center"/>
    </xf>
    <xf numFmtId="0" fontId="48" fillId="0" borderId="0" xfId="44" applyFont="1" applyAlignment="1">
      <alignment horizontal="centerContinuous"/>
    </xf>
    <xf numFmtId="1" fontId="50" fillId="0" borderId="0" xfId="44" applyNumberFormat="1" applyFont="1" applyAlignment="1">
      <alignment horizontal="center"/>
    </xf>
    <xf numFmtId="0" fontId="49" fillId="0" borderId="63" xfId="44" applyFont="1" applyBorder="1" applyAlignment="1">
      <alignment horizontal="center"/>
    </xf>
    <xf numFmtId="1" fontId="49" fillId="0" borderId="64" xfId="44" applyNumberFormat="1" applyFont="1" applyBorder="1" applyAlignment="1">
      <alignment horizontal="center"/>
    </xf>
    <xf numFmtId="1" fontId="49" fillId="0" borderId="0" xfId="44" applyNumberFormat="1" applyFont="1" applyAlignment="1">
      <alignment horizontal="center"/>
    </xf>
    <xf numFmtId="0" fontId="49" fillId="0" borderId="65" xfId="44" applyFont="1" applyBorder="1" applyAlignment="1">
      <alignment horizontal="center"/>
    </xf>
    <xf numFmtId="0" fontId="49" fillId="0" borderId="0" xfId="44" applyFont="1" applyAlignment="1">
      <alignment horizontal="center"/>
    </xf>
    <xf numFmtId="166" fontId="48" fillId="0" borderId="0" xfId="44" applyNumberFormat="1" applyFont="1" applyAlignment="1">
      <alignment horizontal="left"/>
    </xf>
    <xf numFmtId="0" fontId="47" fillId="0" borderId="0" xfId="44" applyAlignment="1">
      <alignment horizontal="center"/>
    </xf>
    <xf numFmtId="0" fontId="51" fillId="0" borderId="0" xfId="44" applyFont="1" applyAlignment="1">
      <alignment horizontal="center" vertical="center"/>
    </xf>
    <xf numFmtId="0" fontId="53" fillId="0" borderId="0" xfId="44" applyFont="1" applyAlignment="1">
      <alignment horizontal="center"/>
    </xf>
    <xf numFmtId="0" fontId="54" fillId="0" borderId="0" xfId="44" applyFont="1"/>
    <xf numFmtId="0" fontId="47" fillId="0" borderId="0" xfId="45"/>
    <xf numFmtId="0" fontId="48" fillId="0" borderId="0" xfId="45" applyFont="1"/>
    <xf numFmtId="0" fontId="50" fillId="0" borderId="0" xfId="45" applyFont="1" applyAlignment="1">
      <alignment horizontal="center"/>
    </xf>
    <xf numFmtId="2" fontId="50" fillId="0" borderId="0" xfId="45" applyNumberFormat="1" applyFont="1" applyAlignment="1">
      <alignment horizontal="center"/>
    </xf>
    <xf numFmtId="0" fontId="61" fillId="0" borderId="0" xfId="45" applyFont="1" applyAlignment="1">
      <alignment horizontal="center"/>
    </xf>
    <xf numFmtId="0" fontId="48" fillId="0" borderId="0" xfId="45" applyFont="1" applyAlignment="1">
      <alignment horizontal="center"/>
    </xf>
    <xf numFmtId="2" fontId="48" fillId="0" borderId="0" xfId="45" applyNumberFormat="1" applyFont="1" applyAlignment="1">
      <alignment horizontal="center"/>
    </xf>
    <xf numFmtId="1" fontId="50" fillId="0" borderId="0" xfId="45" applyNumberFormat="1" applyFont="1" applyAlignment="1">
      <alignment horizontal="center"/>
    </xf>
    <xf numFmtId="8" fontId="50" fillId="0" borderId="0" xfId="45" applyNumberFormat="1" applyFont="1" applyAlignment="1">
      <alignment horizontal="center"/>
    </xf>
    <xf numFmtId="0" fontId="50" fillId="0" borderId="0" xfId="45" applyFont="1"/>
    <xf numFmtId="0" fontId="49" fillId="0" borderId="0" xfId="45" applyFont="1"/>
    <xf numFmtId="1" fontId="49" fillId="0" borderId="64" xfId="45" applyNumberFormat="1" applyFont="1" applyBorder="1" applyAlignment="1">
      <alignment horizontal="center"/>
    </xf>
    <xf numFmtId="0" fontId="54" fillId="0" borderId="0" xfId="45" applyFont="1"/>
    <xf numFmtId="0" fontId="49" fillId="0" borderId="65" xfId="45" applyFont="1" applyBorder="1" applyAlignment="1">
      <alignment horizontal="center"/>
    </xf>
    <xf numFmtId="0" fontId="49" fillId="0" borderId="70" xfId="45" applyFont="1" applyBorder="1" applyAlignment="1">
      <alignment horizontal="center"/>
    </xf>
    <xf numFmtId="2" fontId="49" fillId="0" borderId="70" xfId="45" applyNumberFormat="1" applyFont="1" applyBorder="1" applyAlignment="1">
      <alignment horizontal="center"/>
    </xf>
    <xf numFmtId="1" fontId="49" fillId="0" borderId="0" xfId="45" applyNumberFormat="1" applyFont="1" applyAlignment="1">
      <alignment horizontal="center"/>
    </xf>
    <xf numFmtId="0" fontId="49" fillId="0" borderId="0" xfId="45" applyFont="1" applyAlignment="1">
      <alignment horizontal="right"/>
    </xf>
    <xf numFmtId="0" fontId="51" fillId="0" borderId="0" xfId="45" applyFont="1" applyAlignment="1">
      <alignment horizontal="center" vertical="center"/>
    </xf>
    <xf numFmtId="0" fontId="53" fillId="0" borderId="0" xfId="45" applyFont="1" applyAlignment="1">
      <alignment horizontal="center"/>
    </xf>
    <xf numFmtId="0" fontId="49" fillId="0" borderId="63" xfId="45" applyFont="1" applyBorder="1"/>
    <xf numFmtId="1" fontId="49" fillId="0" borderId="71" xfId="45" applyNumberFormat="1" applyFont="1" applyBorder="1" applyAlignment="1">
      <alignment horizontal="center"/>
    </xf>
    <xf numFmtId="0" fontId="49" fillId="0" borderId="0" xfId="4" applyFont="1"/>
    <xf numFmtId="0" fontId="0" fillId="15" borderId="0" xfId="0" applyFill="1" applyBorder="1"/>
    <xf numFmtId="0" fontId="19" fillId="0" borderId="28" xfId="0" applyFont="1" applyBorder="1"/>
    <xf numFmtId="0" fontId="19" fillId="0" borderId="8" xfId="0" applyFont="1" applyBorder="1"/>
    <xf numFmtId="0" fontId="19" fillId="0" borderId="29" xfId="0" applyFont="1" applyBorder="1"/>
    <xf numFmtId="0" fontId="19" fillId="0" borderId="23" xfId="0" applyFont="1" applyBorder="1"/>
    <xf numFmtId="0" fontId="19" fillId="0" borderId="37" xfId="0" applyFont="1" applyBorder="1"/>
    <xf numFmtId="0" fontId="16" fillId="0" borderId="42" xfId="0" applyFont="1" applyBorder="1"/>
    <xf numFmtId="0" fontId="36" fillId="0" borderId="0" xfId="1" applyFont="1"/>
    <xf numFmtId="0" fontId="65" fillId="0" borderId="15" xfId="1" applyFont="1" applyBorder="1"/>
    <xf numFmtId="0" fontId="21" fillId="0" borderId="13" xfId="1" applyFont="1" applyBorder="1"/>
    <xf numFmtId="0" fontId="36" fillId="0" borderId="8" xfId="1" applyFont="1" applyBorder="1"/>
    <xf numFmtId="0" fontId="36" fillId="0" borderId="27" xfId="1" applyFont="1" applyBorder="1"/>
    <xf numFmtId="0" fontId="36" fillId="0" borderId="9" xfId="1" applyFont="1" applyBorder="1"/>
    <xf numFmtId="0" fontId="36" fillId="0" borderId="14" xfId="1" applyFont="1" applyBorder="1"/>
    <xf numFmtId="0" fontId="36" fillId="0" borderId="17" xfId="1" applyFont="1" applyBorder="1" applyAlignment="1">
      <alignment wrapText="1"/>
    </xf>
    <xf numFmtId="0" fontId="36" fillId="0" borderId="0" xfId="1" applyFont="1" applyBorder="1" applyAlignment="1">
      <alignment wrapText="1"/>
    </xf>
    <xf numFmtId="0" fontId="36" fillId="0" borderId="21" xfId="1" applyFont="1" applyBorder="1" applyAlignment="1">
      <alignment wrapText="1"/>
    </xf>
    <xf numFmtId="0" fontId="42" fillId="0" borderId="35" xfId="1" applyFont="1" applyBorder="1" applyAlignment="1">
      <alignment horizontal="center" vertical="center"/>
    </xf>
    <xf numFmtId="0" fontId="36" fillId="0" borderId="22" xfId="1" applyFont="1" applyBorder="1" applyAlignment="1">
      <alignment wrapText="1"/>
    </xf>
    <xf numFmtId="0" fontId="36" fillId="0" borderId="0" xfId="1" applyFont="1" applyAlignment="1">
      <alignment horizontal="center"/>
    </xf>
    <xf numFmtId="0" fontId="0" fillId="0" borderId="22" xfId="0" applyBorder="1" applyAlignment="1">
      <alignment vertical="center"/>
    </xf>
    <xf numFmtId="164" fontId="0" fillId="0" borderId="22" xfId="0" applyNumberFormat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65" fillId="0" borderId="13" xfId="1" applyFont="1" applyBorder="1"/>
    <xf numFmtId="0" fontId="23" fillId="0" borderId="31" xfId="0" applyFont="1" applyFill="1" applyBorder="1" applyAlignment="1">
      <alignment horizontal="right" vertical="center"/>
    </xf>
    <xf numFmtId="0" fontId="46" fillId="0" borderId="1" xfId="0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left" vertical="center"/>
    </xf>
    <xf numFmtId="0" fontId="66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right" vertical="center"/>
    </xf>
    <xf numFmtId="0" fontId="23" fillId="0" borderId="32" xfId="0" applyFont="1" applyFill="1" applyBorder="1" applyAlignment="1">
      <alignment horizontal="left" vertical="center"/>
    </xf>
    <xf numFmtId="0" fontId="23" fillId="16" borderId="31" xfId="0" applyFont="1" applyFill="1" applyBorder="1" applyAlignment="1">
      <alignment horizontal="right" vertical="center"/>
    </xf>
    <xf numFmtId="0" fontId="46" fillId="16" borderId="1" xfId="0" applyFont="1" applyFill="1" applyBorder="1" applyAlignment="1">
      <alignment horizontal="right" vertical="center"/>
    </xf>
    <xf numFmtId="0" fontId="23" fillId="16" borderId="1" xfId="0" applyFont="1" applyFill="1" applyBorder="1" applyAlignment="1">
      <alignment horizontal="left" vertical="center"/>
    </xf>
    <xf numFmtId="0" fontId="66" fillId="16" borderId="1" xfId="0" applyFont="1" applyFill="1" applyBorder="1" applyAlignment="1">
      <alignment horizontal="center" vertical="center"/>
    </xf>
    <xf numFmtId="0" fontId="23" fillId="16" borderId="1" xfId="0" applyFont="1" applyFill="1" applyBorder="1" applyAlignment="1">
      <alignment horizontal="right" vertical="center"/>
    </xf>
    <xf numFmtId="0" fontId="23" fillId="16" borderId="32" xfId="0" applyFont="1" applyFill="1" applyBorder="1" applyAlignment="1">
      <alignment horizontal="left" vertical="center"/>
    </xf>
    <xf numFmtId="1" fontId="0" fillId="16" borderId="29" xfId="0" applyNumberFormat="1" applyFill="1" applyBorder="1" applyAlignment="1">
      <alignment horizontal="center" vertical="center"/>
    </xf>
    <xf numFmtId="0" fontId="23" fillId="16" borderId="24" xfId="0" applyFont="1" applyFill="1" applyBorder="1" applyAlignment="1">
      <alignment horizontal="right" vertical="center"/>
    </xf>
    <xf numFmtId="0" fontId="46" fillId="16" borderId="25" xfId="0" applyFont="1" applyFill="1" applyBorder="1" applyAlignment="1">
      <alignment horizontal="right" vertical="center"/>
    </xf>
    <xf numFmtId="0" fontId="23" fillId="16" borderId="25" xfId="0" applyFont="1" applyFill="1" applyBorder="1" applyAlignment="1">
      <alignment horizontal="left" vertical="center"/>
    </xf>
    <xf numFmtId="0" fontId="66" fillId="16" borderId="25" xfId="0" applyFont="1" applyFill="1" applyBorder="1" applyAlignment="1">
      <alignment horizontal="center" vertical="center"/>
    </xf>
    <xf numFmtId="0" fontId="23" fillId="16" borderId="25" xfId="0" applyFont="1" applyFill="1" applyBorder="1" applyAlignment="1">
      <alignment horizontal="right" vertical="center"/>
    </xf>
    <xf numFmtId="0" fontId="23" fillId="16" borderId="26" xfId="0" applyFont="1" applyFill="1" applyBorder="1" applyAlignment="1">
      <alignment horizontal="left" vertical="center"/>
    </xf>
    <xf numFmtId="1" fontId="0" fillId="16" borderId="23" xfId="0" applyNumberFormat="1" applyFill="1" applyBorder="1" applyAlignment="1">
      <alignment horizontal="center" vertical="center"/>
    </xf>
    <xf numFmtId="0" fontId="0" fillId="16" borderId="24" xfId="0" applyFont="1" applyFill="1" applyBorder="1" applyAlignment="1">
      <alignment horizontal="right" vertical="center"/>
    </xf>
    <xf numFmtId="0" fontId="1" fillId="16" borderId="25" xfId="0" applyFont="1" applyFill="1" applyBorder="1" applyAlignment="1">
      <alignment horizontal="right" vertical="center"/>
    </xf>
    <xf numFmtId="0" fontId="0" fillId="16" borderId="25" xfId="0" applyFont="1" applyFill="1" applyBorder="1" applyAlignment="1">
      <alignment horizontal="left" vertical="center"/>
    </xf>
    <xf numFmtId="0" fontId="16" fillId="16" borderId="25" xfId="0" applyFont="1" applyFill="1" applyBorder="1" applyAlignment="1">
      <alignment horizontal="center" vertical="center"/>
    </xf>
    <xf numFmtId="0" fontId="0" fillId="16" borderId="25" xfId="0" applyFont="1" applyFill="1" applyBorder="1" applyAlignment="1">
      <alignment horizontal="right" vertical="center"/>
    </xf>
    <xf numFmtId="0" fontId="0" fillId="16" borderId="26" xfId="0" applyFont="1" applyFill="1" applyBorder="1" applyAlignment="1">
      <alignment horizontal="left" vertical="center"/>
    </xf>
    <xf numFmtId="1" fontId="0" fillId="0" borderId="24" xfId="0" applyNumberFormat="1" applyBorder="1" applyAlignment="1">
      <alignment horizontal="center" vertical="center"/>
    </xf>
    <xf numFmtId="1" fontId="0" fillId="6" borderId="31" xfId="0" applyNumberFormat="1" applyFill="1" applyBorder="1" applyAlignment="1">
      <alignment horizontal="center" vertical="center"/>
    </xf>
    <xf numFmtId="0" fontId="23" fillId="0" borderId="24" xfId="0" applyFont="1" applyFill="1" applyBorder="1" applyAlignment="1">
      <alignment horizontal="right" vertical="center"/>
    </xf>
    <xf numFmtId="0" fontId="46" fillId="0" borderId="25" xfId="0" applyFont="1" applyFill="1" applyBorder="1" applyAlignment="1">
      <alignment horizontal="right" vertical="center"/>
    </xf>
    <xf numFmtId="0" fontId="23" fillId="0" borderId="25" xfId="0" applyFont="1" applyFill="1" applyBorder="1" applyAlignment="1">
      <alignment horizontal="left" vertical="center"/>
    </xf>
    <xf numFmtId="0" fontId="66" fillId="0" borderId="25" xfId="0" applyFont="1" applyFill="1" applyBorder="1" applyAlignment="1">
      <alignment horizontal="center" vertical="center"/>
    </xf>
    <xf numFmtId="0" fontId="23" fillId="0" borderId="25" xfId="0" applyFont="1" applyFill="1" applyBorder="1" applyAlignment="1">
      <alignment horizontal="right" vertical="center"/>
    </xf>
    <xf numFmtId="0" fontId="23" fillId="0" borderId="26" xfId="0" applyFont="1" applyFill="1" applyBorder="1" applyAlignment="1">
      <alignment horizontal="left" vertical="center"/>
    </xf>
    <xf numFmtId="0" fontId="23" fillId="0" borderId="41" xfId="0" applyFont="1" applyFill="1" applyBorder="1" applyAlignment="1">
      <alignment horizontal="right" vertical="center"/>
    </xf>
    <xf numFmtId="0" fontId="46" fillId="0" borderId="42" xfId="0" applyFont="1" applyFill="1" applyBorder="1" applyAlignment="1">
      <alignment horizontal="right" vertical="center"/>
    </xf>
    <xf numFmtId="0" fontId="23" fillId="0" borderId="42" xfId="0" applyFont="1" applyFill="1" applyBorder="1" applyAlignment="1">
      <alignment horizontal="left" vertical="center"/>
    </xf>
    <xf numFmtId="0" fontId="66" fillId="0" borderId="42" xfId="0" applyFont="1" applyFill="1" applyBorder="1" applyAlignment="1">
      <alignment horizontal="center" vertical="center"/>
    </xf>
    <xf numFmtId="0" fontId="23" fillId="0" borderId="42" xfId="0" applyFont="1" applyFill="1" applyBorder="1" applyAlignment="1">
      <alignment horizontal="right" vertical="center"/>
    </xf>
    <xf numFmtId="0" fontId="23" fillId="0" borderId="43" xfId="0" applyFont="1" applyFill="1" applyBorder="1" applyAlignment="1">
      <alignment horizontal="left" vertical="center"/>
    </xf>
    <xf numFmtId="0" fontId="36" fillId="0" borderId="10" xfId="1" applyFont="1" applyBorder="1"/>
    <xf numFmtId="0" fontId="36" fillId="0" borderId="40" xfId="1" applyFont="1" applyBorder="1"/>
    <xf numFmtId="0" fontId="36" fillId="0" borderId="11" xfId="1" applyFont="1" applyBorder="1"/>
    <xf numFmtId="0" fontId="0" fillId="0" borderId="0" xfId="0" applyBorder="1" applyAlignment="1">
      <alignment horizontal="center" vertical="center" wrapText="1"/>
    </xf>
    <xf numFmtId="1" fontId="0" fillId="6" borderId="24" xfId="0" applyNumberFormat="1" applyFill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0" fontId="0" fillId="0" borderId="33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35" xfId="0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1" fontId="0" fillId="16" borderId="0" xfId="0" applyNumberFormat="1" applyFill="1" applyBorder="1" applyAlignment="1">
      <alignment vertical="center"/>
    </xf>
    <xf numFmtId="1" fontId="0" fillId="16" borderId="21" xfId="0" applyNumberFormat="1" applyFill="1" applyBorder="1" applyAlignment="1">
      <alignment vertical="center"/>
    </xf>
    <xf numFmtId="1" fontId="0" fillId="16" borderId="22" xfId="0" applyNumberFormat="1" applyFill="1" applyBorder="1" applyAlignment="1">
      <alignment vertical="center"/>
    </xf>
    <xf numFmtId="1" fontId="0" fillId="16" borderId="36" xfId="0" applyNumberFormat="1" applyFill="1" applyBorder="1" applyAlignment="1">
      <alignment vertical="center"/>
    </xf>
    <xf numFmtId="0" fontId="1" fillId="16" borderId="0" xfId="0" applyFont="1" applyFill="1" applyBorder="1" applyAlignment="1">
      <alignment horizontal="center" vertical="center"/>
    </xf>
    <xf numFmtId="0" fontId="1" fillId="16" borderId="22" xfId="0" applyFont="1" applyFill="1" applyBorder="1" applyAlignment="1">
      <alignment horizontal="center" vertical="center"/>
    </xf>
    <xf numFmtId="0" fontId="21" fillId="0" borderId="14" xfId="1" applyFont="1" applyBorder="1"/>
    <xf numFmtId="0" fontId="23" fillId="0" borderId="27" xfId="0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left"/>
    </xf>
    <xf numFmtId="0" fontId="66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37" xfId="0" applyFont="1" applyFill="1" applyBorder="1" applyAlignment="1">
      <alignment horizontal="left"/>
    </xf>
    <xf numFmtId="0" fontId="0" fillId="0" borderId="17" xfId="0" applyFont="1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23" fillId="17" borderId="24" xfId="0" applyFont="1" applyFill="1" applyBorder="1" applyAlignment="1">
      <alignment horizontal="right" vertical="center"/>
    </xf>
    <xf numFmtId="0" fontId="46" fillId="17" borderId="25" xfId="0" applyFont="1" applyFill="1" applyBorder="1" applyAlignment="1">
      <alignment horizontal="right" vertical="center"/>
    </xf>
    <xf numFmtId="0" fontId="23" fillId="17" borderId="25" xfId="0" applyFont="1" applyFill="1" applyBorder="1" applyAlignment="1">
      <alignment horizontal="left" vertical="center"/>
    </xf>
    <xf numFmtId="0" fontId="66" fillId="17" borderId="25" xfId="0" applyFont="1" applyFill="1" applyBorder="1" applyAlignment="1">
      <alignment horizontal="center" vertical="center"/>
    </xf>
    <xf numFmtId="0" fontId="23" fillId="17" borderId="25" xfId="0" applyFont="1" applyFill="1" applyBorder="1" applyAlignment="1">
      <alignment horizontal="right" vertical="center"/>
    </xf>
    <xf numFmtId="0" fontId="23" fillId="17" borderId="26" xfId="0" applyFont="1" applyFill="1" applyBorder="1" applyAlignment="1">
      <alignment horizontal="left" vertical="center"/>
    </xf>
    <xf numFmtId="1" fontId="0" fillId="17" borderId="23" xfId="0" applyNumberFormat="1" applyFill="1" applyBorder="1" applyAlignment="1">
      <alignment horizontal="center" vertical="center"/>
    </xf>
    <xf numFmtId="0" fontId="0" fillId="16" borderId="0" xfId="0" applyFill="1" applyBorder="1" applyAlignment="1">
      <alignment vertical="center"/>
    </xf>
    <xf numFmtId="0" fontId="0" fillId="16" borderId="21" xfId="0" applyFill="1" applyBorder="1" applyAlignment="1">
      <alignment vertical="center"/>
    </xf>
    <xf numFmtId="164" fontId="0" fillId="16" borderId="0" xfId="0" applyNumberFormat="1" applyFill="1" applyBorder="1" applyAlignment="1">
      <alignment vertical="center"/>
    </xf>
    <xf numFmtId="164" fontId="0" fillId="16" borderId="21" xfId="0" applyNumberFormat="1" applyFill="1" applyBorder="1" applyAlignment="1">
      <alignment vertical="center"/>
    </xf>
    <xf numFmtId="164" fontId="0" fillId="16" borderId="1" xfId="0" applyNumberFormat="1" applyFill="1" applyBorder="1" applyAlignment="1">
      <alignment vertical="center"/>
    </xf>
    <xf numFmtId="164" fontId="0" fillId="16" borderId="73" xfId="0" applyNumberFormat="1" applyFill="1" applyBorder="1" applyAlignment="1">
      <alignment vertical="center"/>
    </xf>
    <xf numFmtId="164" fontId="0" fillId="16" borderId="22" xfId="0" applyNumberFormat="1" applyFill="1" applyBorder="1" applyAlignment="1">
      <alignment vertical="center"/>
    </xf>
    <xf numFmtId="164" fontId="0" fillId="16" borderId="36" xfId="0" applyNumberFormat="1" applyFill="1" applyBorder="1" applyAlignment="1">
      <alignment vertical="center"/>
    </xf>
    <xf numFmtId="0" fontId="0" fillId="16" borderId="14" xfId="0" applyFill="1" applyBorder="1" applyAlignment="1">
      <alignment vertical="center"/>
    </xf>
    <xf numFmtId="2" fontId="0" fillId="16" borderId="0" xfId="0" applyNumberFormat="1" applyFill="1" applyBorder="1" applyAlignment="1">
      <alignment vertical="center"/>
    </xf>
    <xf numFmtId="2" fontId="0" fillId="16" borderId="21" xfId="0" applyNumberFormat="1" applyFill="1" applyBorder="1" applyAlignment="1">
      <alignment vertical="center"/>
    </xf>
    <xf numFmtId="0" fontId="0" fillId="16" borderId="35" xfId="0" applyFill="1" applyBorder="1" applyAlignment="1">
      <alignment vertical="center"/>
    </xf>
    <xf numFmtId="2" fontId="0" fillId="16" borderId="22" xfId="0" applyNumberFormat="1" applyFill="1" applyBorder="1" applyAlignment="1">
      <alignment vertical="center"/>
    </xf>
    <xf numFmtId="2" fontId="0" fillId="16" borderId="36" xfId="0" applyNumberFormat="1" applyFill="1" applyBorder="1" applyAlignment="1">
      <alignment vertical="center"/>
    </xf>
    <xf numFmtId="0" fontId="65" fillId="0" borderId="33" xfId="1" applyFont="1" applyBorder="1" applyAlignment="1">
      <alignment vertical="center" wrapText="1"/>
    </xf>
    <xf numFmtId="0" fontId="21" fillId="0" borderId="14" xfId="1" applyFont="1" applyBorder="1" applyAlignment="1">
      <alignment vertical="center"/>
    </xf>
    <xf numFmtId="0" fontId="65" fillId="0" borderId="0" xfId="1" applyFont="1" applyBorder="1" applyAlignment="1">
      <alignment vertical="center" wrapText="1"/>
    </xf>
    <xf numFmtId="0" fontId="36" fillId="0" borderId="19" xfId="1" applyFont="1" applyBorder="1"/>
    <xf numFmtId="0" fontId="36" fillId="0" borderId="53" xfId="1" applyFont="1" applyBorder="1"/>
    <xf numFmtId="0" fontId="42" fillId="0" borderId="22" xfId="1" applyFont="1" applyBorder="1" applyAlignment="1">
      <alignment horizontal="center" vertical="center"/>
    </xf>
    <xf numFmtId="0" fontId="36" fillId="0" borderId="37" xfId="1" applyFont="1" applyBorder="1"/>
    <xf numFmtId="0" fontId="36" fillId="0" borderId="21" xfId="1" applyFont="1" applyBorder="1"/>
    <xf numFmtId="0" fontId="1" fillId="0" borderId="0" xfId="0" applyFont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" fontId="0" fillId="0" borderId="0" xfId="0" applyNumberFormat="1" applyFill="1" applyBorder="1" applyAlignment="1">
      <alignment vertical="center"/>
    </xf>
    <xf numFmtId="0" fontId="22" fillId="0" borderId="17" xfId="0" applyFont="1" applyFill="1" applyBorder="1" applyAlignment="1">
      <alignment vertical="center"/>
    </xf>
    <xf numFmtId="0" fontId="0" fillId="0" borderId="17" xfId="0" applyFill="1" applyBorder="1" applyAlignment="1">
      <alignment vertical="center"/>
    </xf>
    <xf numFmtId="0" fontId="0" fillId="0" borderId="21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23" fillId="0" borderId="47" xfId="0" applyFont="1" applyFill="1" applyBorder="1" applyAlignment="1">
      <alignment horizontal="right" vertical="center"/>
    </xf>
    <xf numFmtId="0" fontId="46" fillId="0" borderId="5" xfId="0" applyFont="1" applyFill="1" applyBorder="1" applyAlignment="1">
      <alignment horizontal="right" vertical="center"/>
    </xf>
    <xf numFmtId="0" fontId="23" fillId="0" borderId="5" xfId="0" applyFont="1" applyFill="1" applyBorder="1" applyAlignment="1">
      <alignment horizontal="left" vertical="center"/>
    </xf>
    <xf numFmtId="0" fontId="66" fillId="0" borderId="5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right" vertical="center"/>
    </xf>
    <xf numFmtId="0" fontId="23" fillId="0" borderId="48" xfId="0" applyFont="1" applyFill="1" applyBorder="1" applyAlignment="1">
      <alignment horizontal="left"/>
    </xf>
    <xf numFmtId="1" fontId="0" fillId="0" borderId="46" xfId="0" applyNumberFormat="1" applyFill="1" applyBorder="1" applyAlignment="1">
      <alignment horizontal="center" vertical="center"/>
    </xf>
    <xf numFmtId="0" fontId="0" fillId="16" borderId="0" xfId="0" applyFont="1" applyFill="1" applyBorder="1" applyAlignment="1">
      <alignment vertical="center"/>
    </xf>
    <xf numFmtId="0" fontId="0" fillId="16" borderId="21" xfId="0" applyFont="1" applyFill="1" applyBorder="1" applyAlignment="1">
      <alignment vertical="center"/>
    </xf>
    <xf numFmtId="164" fontId="0" fillId="16" borderId="0" xfId="0" applyNumberFormat="1" applyFont="1" applyFill="1" applyBorder="1" applyAlignment="1">
      <alignment vertical="center"/>
    </xf>
    <xf numFmtId="164" fontId="0" fillId="16" borderId="21" xfId="0" applyNumberFormat="1" applyFont="1" applyFill="1" applyBorder="1" applyAlignment="1">
      <alignment vertical="center"/>
    </xf>
    <xf numFmtId="164" fontId="0" fillId="16" borderId="22" xfId="0" applyNumberFormat="1" applyFont="1" applyFill="1" applyBorder="1" applyAlignment="1">
      <alignment vertical="center"/>
    </xf>
    <xf numFmtId="164" fontId="0" fillId="16" borderId="36" xfId="0" applyNumberFormat="1" applyFont="1" applyFill="1" applyBorder="1" applyAlignment="1">
      <alignment vertical="center"/>
    </xf>
    <xf numFmtId="0" fontId="23" fillId="0" borderId="48" xfId="0" applyFont="1" applyFill="1" applyBorder="1" applyAlignment="1">
      <alignment horizontal="left" vertical="center"/>
    </xf>
    <xf numFmtId="1" fontId="65" fillId="0" borderId="25" xfId="1" applyNumberFormat="1" applyFont="1" applyFill="1" applyBorder="1" applyAlignment="1">
      <alignment vertical="center"/>
    </xf>
    <xf numFmtId="1" fontId="65" fillId="0" borderId="76" xfId="1" applyNumberFormat="1" applyFont="1" applyFill="1" applyBorder="1" applyAlignment="1">
      <alignment vertical="center"/>
    </xf>
    <xf numFmtId="0" fontId="42" fillId="0" borderId="13" xfId="1" applyFont="1" applyBorder="1" applyAlignment="1">
      <alignment horizontal="center" vertical="center"/>
    </xf>
    <xf numFmtId="0" fontId="21" fillId="0" borderId="14" xfId="1" applyFont="1" applyBorder="1" applyAlignment="1">
      <alignment vertical="center" wrapText="1"/>
    </xf>
    <xf numFmtId="0" fontId="21" fillId="0" borderId="35" xfId="1" applyFont="1" applyBorder="1"/>
    <xf numFmtId="0" fontId="36" fillId="0" borderId="35" xfId="1" applyFont="1" applyBorder="1"/>
    <xf numFmtId="0" fontId="23" fillId="17" borderId="20" xfId="0" applyFont="1" applyFill="1" applyBorder="1" applyAlignment="1">
      <alignment horizontal="right" vertical="center"/>
    </xf>
    <xf numFmtId="0" fontId="46" fillId="17" borderId="19" xfId="0" applyFont="1" applyFill="1" applyBorder="1" applyAlignment="1">
      <alignment horizontal="right" vertical="center"/>
    </xf>
    <xf numFmtId="0" fontId="23" fillId="17" borderId="19" xfId="0" applyFont="1" applyFill="1" applyBorder="1" applyAlignment="1">
      <alignment horizontal="left" vertical="center"/>
    </xf>
    <xf numFmtId="0" fontId="66" fillId="17" borderId="19" xfId="0" applyFont="1" applyFill="1" applyBorder="1" applyAlignment="1">
      <alignment horizontal="center" vertical="center"/>
    </xf>
    <xf numFmtId="0" fontId="23" fillId="17" borderId="19" xfId="0" applyFont="1" applyFill="1" applyBorder="1" applyAlignment="1">
      <alignment horizontal="right" vertical="center"/>
    </xf>
    <xf numFmtId="0" fontId="23" fillId="17" borderId="30" xfId="0" applyFont="1" applyFill="1" applyBorder="1" applyAlignment="1">
      <alignment horizontal="left" vertical="center"/>
    </xf>
    <xf numFmtId="1" fontId="0" fillId="17" borderId="28" xfId="0" applyNumberFormat="1" applyFill="1" applyBorder="1" applyAlignment="1">
      <alignment horizontal="center" vertical="center"/>
    </xf>
    <xf numFmtId="0" fontId="23" fillId="17" borderId="41" xfId="0" applyFont="1" applyFill="1" applyBorder="1" applyAlignment="1">
      <alignment horizontal="right" vertical="center"/>
    </xf>
    <xf numFmtId="0" fontId="46" fillId="17" borderId="42" xfId="0" applyFont="1" applyFill="1" applyBorder="1" applyAlignment="1">
      <alignment horizontal="right" vertical="center"/>
    </xf>
    <xf numFmtId="0" fontId="23" fillId="17" borderId="42" xfId="0" applyFont="1" applyFill="1" applyBorder="1" applyAlignment="1">
      <alignment horizontal="left" vertical="center"/>
    </xf>
    <xf numFmtId="0" fontId="66" fillId="17" borderId="42" xfId="0" applyFont="1" applyFill="1" applyBorder="1" applyAlignment="1">
      <alignment horizontal="center" vertical="center"/>
    </xf>
    <xf numFmtId="0" fontId="23" fillId="17" borderId="42" xfId="0" applyFont="1" applyFill="1" applyBorder="1" applyAlignment="1">
      <alignment horizontal="right" vertical="center"/>
    </xf>
    <xf numFmtId="0" fontId="23" fillId="17" borderId="43" xfId="0" applyFont="1" applyFill="1" applyBorder="1" applyAlignment="1">
      <alignment horizontal="left" vertical="center"/>
    </xf>
    <xf numFmtId="1" fontId="0" fillId="17" borderId="44" xfId="0" applyNumberFormat="1" applyFill="1" applyBorder="1" applyAlignment="1">
      <alignment horizontal="center" vertical="center"/>
    </xf>
    <xf numFmtId="0" fontId="67" fillId="0" borderId="0" xfId="1" applyFont="1" applyBorder="1" applyAlignment="1">
      <alignment vertical="center"/>
    </xf>
    <xf numFmtId="0" fontId="42" fillId="0" borderId="35" xfId="1" applyFont="1" applyBorder="1" applyAlignment="1">
      <alignment vertical="center"/>
    </xf>
    <xf numFmtId="0" fontId="36" fillId="0" borderId="0" xfId="1" applyFont="1" applyBorder="1"/>
    <xf numFmtId="0" fontId="65" fillId="0" borderId="33" xfId="1" applyFont="1" applyBorder="1"/>
    <xf numFmtId="0" fontId="65" fillId="0" borderId="15" xfId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36" fillId="0" borderId="17" xfId="1" applyFont="1" applyBorder="1" applyAlignment="1">
      <alignment horizontal="center"/>
    </xf>
    <xf numFmtId="0" fontId="36" fillId="0" borderId="34" xfId="1" applyFont="1" applyBorder="1" applyAlignment="1">
      <alignment horizontal="center"/>
    </xf>
    <xf numFmtId="0" fontId="31" fillId="0" borderId="14" xfId="1" applyFont="1" applyBorder="1" applyAlignment="1">
      <alignment horizontal="center"/>
    </xf>
    <xf numFmtId="0" fontId="36" fillId="0" borderId="0" xfId="1" applyFont="1" applyBorder="1" applyAlignment="1">
      <alignment horizontal="center"/>
    </xf>
    <xf numFmtId="49" fontId="65" fillId="0" borderId="35" xfId="1" applyNumberFormat="1" applyFont="1" applyBorder="1" applyAlignment="1">
      <alignment vertical="top"/>
    </xf>
    <xf numFmtId="0" fontId="42" fillId="0" borderId="22" xfId="1" applyFont="1" applyBorder="1" applyAlignment="1">
      <alignment vertical="top"/>
    </xf>
    <xf numFmtId="0" fontId="36" fillId="0" borderId="17" xfId="1" applyFont="1" applyBorder="1" applyAlignment="1">
      <alignment vertical="center"/>
    </xf>
    <xf numFmtId="0" fontId="36" fillId="0" borderId="34" xfId="1" applyFont="1" applyBorder="1"/>
    <xf numFmtId="0" fontId="36" fillId="0" borderId="14" xfId="1" applyFont="1" applyBorder="1" applyAlignment="1">
      <alignment vertical="center"/>
    </xf>
    <xf numFmtId="0" fontId="69" fillId="0" borderId="0" xfId="1" applyFont="1"/>
    <xf numFmtId="0" fontId="36" fillId="0" borderId="22" xfId="1" applyFont="1" applyBorder="1"/>
    <xf numFmtId="0" fontId="69" fillId="0" borderId="22" xfId="1" applyFont="1" applyBorder="1"/>
    <xf numFmtId="0" fontId="36" fillId="0" borderId="36" xfId="1" applyFont="1" applyBorder="1"/>
    <xf numFmtId="2" fontId="36" fillId="0" borderId="0" xfId="1" applyNumberFormat="1" applyFont="1" applyAlignment="1">
      <alignment horizontal="center" vertical="center"/>
    </xf>
    <xf numFmtId="0" fontId="65" fillId="0" borderId="23" xfId="1" applyFont="1" applyBorder="1" applyAlignment="1">
      <alignment horizontal="left" vertical="center"/>
    </xf>
    <xf numFmtId="0" fontId="36" fillId="0" borderId="23" xfId="1" applyFont="1" applyBorder="1"/>
    <xf numFmtId="49" fontId="34" fillId="0" borderId="14" xfId="1" applyNumberFormat="1" applyFont="1" applyBorder="1" applyAlignment="1">
      <alignment vertical="center" wrapText="1"/>
    </xf>
    <xf numFmtId="0" fontId="36" fillId="0" borderId="0" xfId="1" applyFont="1" applyAlignment="1">
      <alignment vertical="center" wrapText="1"/>
    </xf>
    <xf numFmtId="0" fontId="32" fillId="0" borderId="0" xfId="1" applyFont="1" applyAlignment="1">
      <alignment horizontal="center" vertical="center"/>
    </xf>
    <xf numFmtId="0" fontId="42" fillId="0" borderId="0" xfId="1" applyFont="1" applyAlignment="1">
      <alignment vertical="center"/>
    </xf>
    <xf numFmtId="0" fontId="36" fillId="0" borderId="0" xfId="1" applyFont="1" applyAlignment="1">
      <alignment vertical="center"/>
    </xf>
    <xf numFmtId="2" fontId="42" fillId="0" borderId="0" xfId="1" applyNumberFormat="1" applyFont="1" applyAlignment="1">
      <alignment horizontal="center"/>
    </xf>
    <xf numFmtId="0" fontId="21" fillId="0" borderId="0" xfId="1" applyFont="1" applyAlignment="1">
      <alignment horizontal="left"/>
    </xf>
    <xf numFmtId="49" fontId="21" fillId="0" borderId="35" xfId="1" applyNumberFormat="1" applyFont="1" applyBorder="1" applyAlignment="1">
      <alignment horizontal="left" indent="1"/>
    </xf>
    <xf numFmtId="49" fontId="21" fillId="0" borderId="22" xfId="1" applyNumberFormat="1" applyFont="1" applyBorder="1" applyAlignment="1">
      <alignment horizontal="center"/>
    </xf>
    <xf numFmtId="0" fontId="34" fillId="0" borderId="22" xfId="1" applyFont="1" applyBorder="1" applyAlignment="1">
      <alignment horizontal="center"/>
    </xf>
    <xf numFmtId="2" fontId="42" fillId="0" borderId="22" xfId="1" applyNumberFormat="1" applyFont="1" applyBorder="1" applyAlignment="1">
      <alignment horizontal="center"/>
    </xf>
    <xf numFmtId="0" fontId="21" fillId="0" borderId="0" xfId="1" applyFont="1" applyAlignment="1">
      <alignment horizontal="left" vertical="top" indent="1"/>
    </xf>
    <xf numFmtId="49" fontId="21" fillId="0" borderId="0" xfId="1" applyNumberFormat="1" applyFont="1" applyAlignment="1">
      <alignment horizontal="center"/>
    </xf>
    <xf numFmtId="49" fontId="36" fillId="0" borderId="0" xfId="1" applyNumberFormat="1" applyFont="1" applyBorder="1" applyAlignment="1"/>
    <xf numFmtId="0" fontId="30" fillId="0" borderId="0" xfId="1" applyFont="1" applyBorder="1" applyAlignment="1">
      <alignment horizontal="center" vertical="center"/>
    </xf>
    <xf numFmtId="0" fontId="36" fillId="0" borderId="0" xfId="1" applyFont="1" applyBorder="1" applyAlignment="1"/>
    <xf numFmtId="49" fontId="70" fillId="0" borderId="0" xfId="1" applyNumberFormat="1" applyFont="1" applyBorder="1" applyAlignment="1"/>
    <xf numFmtId="0" fontId="70" fillId="0" borderId="0" xfId="1" applyFont="1" applyBorder="1" applyAlignment="1"/>
    <xf numFmtId="0" fontId="34" fillId="0" borderId="0" xfId="1" applyFont="1" applyBorder="1"/>
    <xf numFmtId="49" fontId="69" fillId="0" borderId="0" xfId="1" applyNumberFormat="1" applyFont="1" applyBorder="1" applyAlignment="1">
      <alignment horizontal="center"/>
    </xf>
    <xf numFmtId="49" fontId="21" fillId="0" borderId="0" xfId="1" applyNumberFormat="1" applyFont="1" applyBorder="1" applyAlignment="1">
      <alignment vertical="top" wrapText="1"/>
    </xf>
    <xf numFmtId="0" fontId="69" fillId="0" borderId="0" xfId="1" applyFont="1" applyBorder="1"/>
    <xf numFmtId="49" fontId="71" fillId="0" borderId="0" xfId="1" applyNumberFormat="1" applyFont="1" applyAlignment="1">
      <alignment horizontal="left" indent="5"/>
    </xf>
    <xf numFmtId="49" fontId="71" fillId="0" borderId="0" xfId="1" applyNumberFormat="1" applyFont="1" applyAlignment="1">
      <alignment horizontal="center"/>
    </xf>
    <xf numFmtId="0" fontId="71" fillId="0" borderId="0" xfId="1" applyFont="1"/>
    <xf numFmtId="0" fontId="71" fillId="0" borderId="0" xfId="1" applyFont="1" applyAlignment="1">
      <alignment horizontal="center" vertical="top" wrapText="1"/>
    </xf>
    <xf numFmtId="0" fontId="36" fillId="0" borderId="0" xfId="1" applyFont="1" applyAlignment="1">
      <alignment horizontal="right"/>
    </xf>
    <xf numFmtId="49" fontId="71" fillId="0" borderId="0" xfId="1" applyNumberFormat="1" applyFont="1"/>
    <xf numFmtId="0" fontId="71" fillId="0" borderId="0" xfId="1" applyFont="1" applyAlignment="1">
      <alignment horizontal="center"/>
    </xf>
    <xf numFmtId="49" fontId="71" fillId="0" borderId="1" xfId="1" applyNumberFormat="1" applyFont="1" applyBorder="1" applyAlignment="1">
      <alignment horizontal="center"/>
    </xf>
    <xf numFmtId="0" fontId="71" fillId="0" borderId="1" xfId="1" applyFont="1" applyBorder="1"/>
    <xf numFmtId="0" fontId="36" fillId="0" borderId="1" xfId="1" applyFont="1" applyBorder="1"/>
    <xf numFmtId="49" fontId="36" fillId="0" borderId="33" xfId="1" applyNumberFormat="1" applyFont="1" applyBorder="1" applyAlignment="1"/>
    <xf numFmtId="49" fontId="36" fillId="0" borderId="17" xfId="1" applyNumberFormat="1" applyFont="1" applyBorder="1" applyAlignment="1"/>
    <xf numFmtId="0" fontId="36" fillId="0" borderId="17" xfId="1" applyFont="1" applyBorder="1" applyAlignment="1"/>
    <xf numFmtId="0" fontId="30" fillId="0" borderId="17" xfId="1" applyFont="1" applyBorder="1" applyAlignment="1">
      <alignment horizontal="center" vertical="center"/>
    </xf>
    <xf numFmtId="49" fontId="70" fillId="0" borderId="14" xfId="1" applyNumberFormat="1" applyFont="1" applyBorder="1" applyAlignment="1"/>
    <xf numFmtId="49" fontId="36" fillId="0" borderId="14" xfId="1" applyNumberFormat="1" applyFont="1" applyBorder="1" applyAlignment="1"/>
    <xf numFmtId="49" fontId="69" fillId="0" borderId="14" xfId="1" applyNumberFormat="1" applyFont="1" applyBorder="1" applyAlignment="1">
      <alignment horizontal="left" indent="5"/>
    </xf>
    <xf numFmtId="49" fontId="21" fillId="0" borderId="14" xfId="1" applyNumberFormat="1" applyFont="1" applyBorder="1" applyAlignment="1">
      <alignment vertical="top" wrapText="1"/>
    </xf>
    <xf numFmtId="0" fontId="34" fillId="0" borderId="0" xfId="1" applyFont="1" applyBorder="1" applyAlignment="1">
      <alignment horizontal="right"/>
    </xf>
    <xf numFmtId="49" fontId="71" fillId="0" borderId="14" xfId="1" applyNumberFormat="1" applyFont="1" applyBorder="1" applyAlignment="1">
      <alignment horizontal="left" indent="5"/>
    </xf>
    <xf numFmtId="49" fontId="71" fillId="0" borderId="0" xfId="1" applyNumberFormat="1" applyFont="1" applyBorder="1" applyAlignment="1">
      <alignment horizontal="center"/>
    </xf>
    <xf numFmtId="0" fontId="71" fillId="0" borderId="0" xfId="1" applyFont="1" applyBorder="1"/>
    <xf numFmtId="0" fontId="71" fillId="0" borderId="38" xfId="1" applyFont="1" applyBorder="1" applyAlignment="1">
      <alignment horizontal="center" vertical="top" wrapText="1"/>
    </xf>
    <xf numFmtId="0" fontId="36" fillId="0" borderId="73" xfId="1" applyFont="1" applyBorder="1"/>
    <xf numFmtId="49" fontId="71" fillId="0" borderId="14" xfId="1" applyNumberFormat="1" applyFont="1" applyBorder="1" applyAlignment="1">
      <alignment horizontal="center" vertical="top" wrapText="1"/>
    </xf>
    <xf numFmtId="49" fontId="71" fillId="0" borderId="35" xfId="1" applyNumberFormat="1" applyFont="1" applyBorder="1" applyAlignment="1">
      <alignment horizontal="center" vertical="top" wrapText="1"/>
    </xf>
    <xf numFmtId="49" fontId="71" fillId="0" borderId="22" xfId="1" applyNumberFormat="1" applyFont="1" applyBorder="1" applyAlignment="1">
      <alignment horizontal="center"/>
    </xf>
    <xf numFmtId="0" fontId="0" fillId="0" borderId="36" xfId="0" applyBorder="1" applyAlignment="1">
      <alignment vertical="center"/>
    </xf>
    <xf numFmtId="0" fontId="1" fillId="0" borderId="14" xfId="0" applyFont="1" applyBorder="1" applyAlignment="1">
      <alignment vertical="center"/>
    </xf>
    <xf numFmtId="0" fontId="23" fillId="0" borderId="24" xfId="0" applyFont="1" applyBorder="1" applyAlignment="1">
      <alignment horizontal="right" vertical="center"/>
    </xf>
    <xf numFmtId="0" fontId="46" fillId="0" borderId="25" xfId="0" applyFont="1" applyBorder="1" applyAlignment="1">
      <alignment horizontal="right" vertical="center"/>
    </xf>
    <xf numFmtId="0" fontId="23" fillId="0" borderId="25" xfId="0" applyFont="1" applyBorder="1" applyAlignment="1">
      <alignment horizontal="left" vertical="center"/>
    </xf>
    <xf numFmtId="0" fontId="66" fillId="0" borderId="25" xfId="0" applyFont="1" applyBorder="1" applyAlignment="1">
      <alignment horizontal="center" vertical="center"/>
    </xf>
    <xf numFmtId="0" fontId="23" fillId="6" borderId="25" xfId="0" applyFont="1" applyFill="1" applyBorder="1" applyAlignment="1">
      <alignment horizontal="right" vertical="center"/>
    </xf>
    <xf numFmtId="0" fontId="46" fillId="6" borderId="25" xfId="0" applyFont="1" applyFill="1" applyBorder="1" applyAlignment="1">
      <alignment horizontal="right" vertical="center"/>
    </xf>
    <xf numFmtId="0" fontId="23" fillId="6" borderId="26" xfId="0" applyFont="1" applyFill="1" applyBorder="1" applyAlignment="1">
      <alignment horizontal="left" vertical="center"/>
    </xf>
    <xf numFmtId="0" fontId="23" fillId="0" borderId="26" xfId="0" applyFont="1" applyBorder="1" applyAlignment="1">
      <alignment horizontal="left" vertical="center"/>
    </xf>
    <xf numFmtId="0" fontId="67" fillId="0" borderId="0" xfId="1" applyFont="1" applyBorder="1" applyAlignment="1">
      <alignment vertical="center" wrapText="1"/>
    </xf>
    <xf numFmtId="0" fontId="36" fillId="0" borderId="13" xfId="1" applyFont="1" applyBorder="1"/>
    <xf numFmtId="0" fontId="36" fillId="0" borderId="50" xfId="1" applyFont="1" applyBorder="1"/>
    <xf numFmtId="0" fontId="36" fillId="0" borderId="29" xfId="1" applyFont="1" applyBorder="1"/>
    <xf numFmtId="0" fontId="69" fillId="0" borderId="50" xfId="1" applyFont="1" applyBorder="1" applyAlignment="1">
      <alignment horizontal="left" vertical="center" wrapText="1" indent="1"/>
    </xf>
    <xf numFmtId="0" fontId="36" fillId="0" borderId="29" xfId="1" applyFont="1" applyBorder="1" applyAlignment="1">
      <alignment horizontal="center" vertical="center"/>
    </xf>
    <xf numFmtId="0" fontId="36" fillId="0" borderId="61" xfId="1" applyFont="1" applyBorder="1"/>
    <xf numFmtId="0" fontId="36" fillId="0" borderId="55" xfId="1" applyFont="1" applyBorder="1"/>
    <xf numFmtId="0" fontId="42" fillId="0" borderId="44" xfId="1" applyFont="1" applyBorder="1"/>
    <xf numFmtId="0" fontId="34" fillId="0" borderId="44" xfId="1" applyFont="1" applyBorder="1"/>
    <xf numFmtId="0" fontId="36" fillId="0" borderId="44" xfId="1" applyFont="1" applyBorder="1"/>
    <xf numFmtId="0" fontId="36" fillId="0" borderId="54" xfId="1" applyFont="1" applyBorder="1"/>
    <xf numFmtId="0" fontId="42" fillId="0" borderId="7" xfId="1" applyFont="1" applyBorder="1"/>
    <xf numFmtId="0" fontId="36" fillId="0" borderId="7" xfId="1" applyFont="1" applyBorder="1"/>
    <xf numFmtId="0" fontId="42" fillId="0" borderId="8" xfId="1" applyFont="1" applyBorder="1"/>
    <xf numFmtId="0" fontId="42" fillId="0" borderId="29" xfId="1" applyFont="1" applyBorder="1"/>
    <xf numFmtId="0" fontId="36" fillId="0" borderId="0" xfId="1" applyFont="1" applyBorder="1" applyAlignment="1">
      <alignment horizontal="center" vertical="center"/>
    </xf>
    <xf numFmtId="0" fontId="34" fillId="0" borderId="0" xfId="1" applyFont="1" applyAlignment="1">
      <alignment horizontal="left"/>
    </xf>
    <xf numFmtId="0" fontId="34" fillId="0" borderId="17" xfId="1" applyFont="1" applyBorder="1" applyAlignment="1"/>
    <xf numFmtId="0" fontId="42" fillId="0" borderId="29" xfId="1" applyFont="1" applyBorder="1" applyAlignment="1">
      <alignment horizontal="center" vertical="center" wrapText="1"/>
    </xf>
    <xf numFmtId="0" fontId="36" fillId="0" borderId="21" xfId="1" applyFont="1" applyBorder="1" applyAlignment="1">
      <alignment horizontal="center" vertical="center"/>
    </xf>
    <xf numFmtId="0" fontId="22" fillId="0" borderId="17" xfId="0" applyFont="1" applyBorder="1" applyAlignment="1">
      <alignment vertical="center"/>
    </xf>
    <xf numFmtId="0" fontId="22" fillId="0" borderId="34" xfId="0" applyFont="1" applyBorder="1" applyAlignment="1">
      <alignment vertical="center"/>
    </xf>
    <xf numFmtId="2" fontId="0" fillId="0" borderId="21" xfId="0" applyNumberFormat="1" applyBorder="1" applyAlignment="1">
      <alignment vertical="center"/>
    </xf>
    <xf numFmtId="0" fontId="1" fillId="16" borderId="35" xfId="0" applyFont="1" applyFill="1" applyBorder="1" applyAlignment="1">
      <alignment vertical="center"/>
    </xf>
    <xf numFmtId="0" fontId="0" fillId="16" borderId="22" xfId="0" applyFill="1" applyBorder="1" applyAlignment="1">
      <alignment vertical="center"/>
    </xf>
    <xf numFmtId="0" fontId="1" fillId="16" borderId="14" xfId="0" applyFont="1" applyFill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1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23" fillId="13" borderId="24" xfId="0" applyFont="1" applyFill="1" applyBorder="1" applyAlignment="1">
      <alignment horizontal="right" vertical="center"/>
    </xf>
    <xf numFmtId="0" fontId="46" fillId="13" borderId="25" xfId="0" applyFont="1" applyFill="1" applyBorder="1" applyAlignment="1">
      <alignment horizontal="right" vertical="center"/>
    </xf>
    <xf numFmtId="0" fontId="23" fillId="13" borderId="25" xfId="0" applyFont="1" applyFill="1" applyBorder="1" applyAlignment="1">
      <alignment horizontal="left" vertical="center"/>
    </xf>
    <xf numFmtId="0" fontId="66" fillId="13" borderId="25" xfId="0" applyFont="1" applyFill="1" applyBorder="1" applyAlignment="1">
      <alignment horizontal="center" vertical="center"/>
    </xf>
    <xf numFmtId="0" fontId="23" fillId="13" borderId="25" xfId="0" applyFont="1" applyFill="1" applyBorder="1" applyAlignment="1">
      <alignment horizontal="right" vertical="center"/>
    </xf>
    <xf numFmtId="0" fontId="23" fillId="13" borderId="26" xfId="0" applyFont="1" applyFill="1" applyBorder="1" applyAlignment="1">
      <alignment horizontal="left" vertical="center"/>
    </xf>
    <xf numFmtId="1" fontId="23" fillId="13" borderId="23" xfId="0" applyNumberFormat="1" applyFont="1" applyFill="1" applyBorder="1" applyAlignment="1">
      <alignment horizontal="center" vertical="center"/>
    </xf>
    <xf numFmtId="1" fontId="23" fillId="13" borderId="29" xfId="0" applyNumberFormat="1" applyFont="1" applyFill="1" applyBorder="1" applyAlignment="1">
      <alignment horizontal="center" vertical="center"/>
    </xf>
    <xf numFmtId="0" fontId="0" fillId="13" borderId="24" xfId="0" applyFont="1" applyFill="1" applyBorder="1" applyAlignment="1">
      <alignment horizontal="right" vertical="center"/>
    </xf>
    <xf numFmtId="0" fontId="1" fillId="13" borderId="25" xfId="0" applyFont="1" applyFill="1" applyBorder="1" applyAlignment="1">
      <alignment horizontal="right" vertical="center"/>
    </xf>
    <xf numFmtId="0" fontId="0" fillId="13" borderId="25" xfId="0" applyFont="1" applyFill="1" applyBorder="1" applyAlignment="1">
      <alignment horizontal="left" vertical="center"/>
    </xf>
    <xf numFmtId="0" fontId="16" fillId="13" borderId="25" xfId="0" applyFont="1" applyFill="1" applyBorder="1" applyAlignment="1">
      <alignment horizontal="center" vertical="center"/>
    </xf>
    <xf numFmtId="0" fontId="0" fillId="13" borderId="25" xfId="0" applyFont="1" applyFill="1" applyBorder="1" applyAlignment="1">
      <alignment horizontal="right" vertical="center"/>
    </xf>
    <xf numFmtId="0" fontId="0" fillId="13" borderId="26" xfId="0" applyFont="1" applyFill="1" applyBorder="1" applyAlignment="1">
      <alignment horizontal="left" vertical="center"/>
    </xf>
    <xf numFmtId="1" fontId="0" fillId="13" borderId="23" xfId="0" applyNumberFormat="1" applyFill="1" applyBorder="1" applyAlignment="1">
      <alignment horizontal="center" vertical="center"/>
    </xf>
    <xf numFmtId="1" fontId="0" fillId="13" borderId="29" xfId="0" applyNumberFormat="1" applyFill="1" applyBorder="1" applyAlignment="1">
      <alignment horizontal="center" vertical="center"/>
    </xf>
    <xf numFmtId="0" fontId="23" fillId="13" borderId="31" xfId="0" applyFont="1" applyFill="1" applyBorder="1" applyAlignment="1">
      <alignment horizontal="right" vertical="center"/>
    </xf>
    <xf numFmtId="0" fontId="46" fillId="13" borderId="1" xfId="0" applyFont="1" applyFill="1" applyBorder="1" applyAlignment="1">
      <alignment horizontal="right" vertical="center"/>
    </xf>
    <xf numFmtId="0" fontId="23" fillId="13" borderId="1" xfId="0" applyFont="1" applyFill="1" applyBorder="1" applyAlignment="1">
      <alignment horizontal="left" vertical="center"/>
    </xf>
    <xf numFmtId="0" fontId="66" fillId="13" borderId="1" xfId="0" applyFont="1" applyFill="1" applyBorder="1" applyAlignment="1">
      <alignment horizontal="center" vertical="center"/>
    </xf>
    <xf numFmtId="0" fontId="23" fillId="13" borderId="1" xfId="0" applyFont="1" applyFill="1" applyBorder="1" applyAlignment="1">
      <alignment horizontal="right" vertical="center"/>
    </xf>
    <xf numFmtId="0" fontId="23" fillId="13" borderId="32" xfId="0" applyFont="1" applyFill="1" applyBorder="1" applyAlignment="1">
      <alignment horizontal="left" vertical="center"/>
    </xf>
    <xf numFmtId="0" fontId="23" fillId="0" borderId="41" xfId="0" applyFont="1" applyBorder="1" applyAlignment="1">
      <alignment horizontal="right" vertical="center"/>
    </xf>
    <xf numFmtId="0" fontId="46" fillId="0" borderId="42" xfId="0" applyFont="1" applyBorder="1" applyAlignment="1">
      <alignment horizontal="right" vertical="center"/>
    </xf>
    <xf numFmtId="0" fontId="23" fillId="0" borderId="42" xfId="0" applyFont="1" applyBorder="1" applyAlignment="1">
      <alignment horizontal="left" vertical="center"/>
    </xf>
    <xf numFmtId="0" fontId="66" fillId="0" borderId="42" xfId="0" applyFont="1" applyBorder="1" applyAlignment="1">
      <alignment horizontal="center" vertical="center"/>
    </xf>
    <xf numFmtId="0" fontId="23" fillId="0" borderId="42" xfId="0" applyFont="1" applyBorder="1" applyAlignment="1">
      <alignment horizontal="right" vertical="center"/>
    </xf>
    <xf numFmtId="0" fontId="23" fillId="6" borderId="42" xfId="0" applyFont="1" applyFill="1" applyBorder="1" applyAlignment="1">
      <alignment horizontal="right" vertical="center"/>
    </xf>
    <xf numFmtId="0" fontId="46" fillId="6" borderId="42" xfId="0" applyFont="1" applyFill="1" applyBorder="1" applyAlignment="1">
      <alignment horizontal="right" vertical="center"/>
    </xf>
    <xf numFmtId="0" fontId="23" fillId="6" borderId="43" xfId="0" applyFont="1" applyFill="1" applyBorder="1" applyAlignment="1">
      <alignment horizontal="left" vertical="center"/>
    </xf>
    <xf numFmtId="1" fontId="23" fillId="6" borderId="44" xfId="0" applyNumberFormat="1" applyFont="1" applyFill="1" applyBorder="1" applyAlignment="1">
      <alignment horizontal="center" vertical="center"/>
    </xf>
    <xf numFmtId="0" fontId="1" fillId="13" borderId="0" xfId="0" applyFont="1" applyFill="1" applyAlignment="1">
      <alignment vertical="center"/>
    </xf>
    <xf numFmtId="0" fontId="42" fillId="0" borderId="27" xfId="1" applyFont="1" applyBorder="1"/>
    <xf numFmtId="0" fontId="42" fillId="0" borderId="31" xfId="1" applyFont="1" applyBorder="1"/>
    <xf numFmtId="0" fontId="65" fillId="0" borderId="0" xfId="1" applyFont="1" applyBorder="1" applyAlignment="1">
      <alignment horizontal="center" vertical="center" wrapText="1"/>
    </xf>
    <xf numFmtId="0" fontId="36" fillId="0" borderId="0" xfId="1" applyFont="1" applyBorder="1" applyAlignment="1">
      <alignment vertical="center" wrapText="1"/>
    </xf>
    <xf numFmtId="0" fontId="42" fillId="0" borderId="12" xfId="1" applyFont="1" applyBorder="1"/>
    <xf numFmtId="0" fontId="36" fillId="0" borderId="17" xfId="1" applyFont="1" applyBorder="1"/>
    <xf numFmtId="0" fontId="36" fillId="0" borderId="36" xfId="1" applyFont="1" applyBorder="1" applyAlignment="1">
      <alignment wrapText="1"/>
    </xf>
    <xf numFmtId="0" fontId="2" fillId="0" borderId="0" xfId="13" applyFont="1"/>
    <xf numFmtId="0" fontId="62" fillId="0" borderId="0" xfId="13" applyFont="1"/>
    <xf numFmtId="1" fontId="47" fillId="0" borderId="0" xfId="15" applyNumberFormat="1"/>
    <xf numFmtId="1" fontId="49" fillId="0" borderId="0" xfId="33" applyNumberFormat="1" applyFont="1"/>
    <xf numFmtId="1" fontId="49" fillId="0" borderId="65" xfId="39" applyNumberFormat="1" applyFont="1" applyBorder="1" applyAlignment="1">
      <alignment horizontal="center"/>
    </xf>
    <xf numFmtId="1" fontId="49" fillId="0" borderId="63" xfId="39" applyNumberFormat="1" applyFont="1" applyBorder="1" applyAlignment="1">
      <alignment horizontal="center"/>
    </xf>
    <xf numFmtId="1" fontId="49" fillId="0" borderId="63" xfId="39" applyNumberFormat="1" applyFont="1" applyBorder="1"/>
    <xf numFmtId="1" fontId="49" fillId="0" borderId="0" xfId="39" applyNumberFormat="1" applyFont="1"/>
    <xf numFmtId="1" fontId="47" fillId="0" borderId="0" xfId="39" applyNumberFormat="1"/>
    <xf numFmtId="1" fontId="48" fillId="0" borderId="0" xfId="42" applyNumberFormat="1" applyFont="1"/>
    <xf numFmtId="1" fontId="48" fillId="0" borderId="65" xfId="42" applyNumberFormat="1" applyFont="1" applyBorder="1" applyAlignment="1">
      <alignment horizontal="center"/>
    </xf>
    <xf numFmtId="1" fontId="48" fillId="0" borderId="63" xfId="42" applyNumberFormat="1" applyFont="1" applyBorder="1"/>
    <xf numFmtId="1" fontId="48" fillId="0" borderId="0" xfId="44" applyNumberFormat="1" applyFont="1"/>
    <xf numFmtId="1" fontId="47" fillId="0" borderId="0" xfId="44" applyNumberFormat="1"/>
    <xf numFmtId="1" fontId="49" fillId="0" borderId="65" xfId="44" applyNumberFormat="1" applyFont="1" applyBorder="1" applyAlignment="1">
      <alignment horizontal="center"/>
    </xf>
    <xf numFmtId="1" fontId="49" fillId="0" borderId="63" xfId="44" applyNumberFormat="1" applyFont="1" applyBorder="1"/>
    <xf numFmtId="1" fontId="49" fillId="0" borderId="0" xfId="44" applyNumberFormat="1" applyFont="1"/>
    <xf numFmtId="1" fontId="48" fillId="0" borderId="0" xfId="44" applyNumberFormat="1" applyFont="1" applyAlignment="1">
      <alignment horizontal="center"/>
    </xf>
    <xf numFmtId="1" fontId="49" fillId="0" borderId="63" xfId="44" applyNumberFormat="1" applyFont="1" applyBorder="1" applyAlignment="1">
      <alignment horizontal="center"/>
    </xf>
    <xf numFmtId="1" fontId="50" fillId="0" borderId="0" xfId="44" applyNumberFormat="1" applyFont="1"/>
    <xf numFmtId="1" fontId="47" fillId="0" borderId="0" xfId="45" applyNumberFormat="1"/>
    <xf numFmtId="0" fontId="16" fillId="0" borderId="0" xfId="0" applyFont="1" applyAlignment="1">
      <alignment vertical="center"/>
    </xf>
    <xf numFmtId="1" fontId="49" fillId="0" borderId="64" xfId="38" applyNumberFormat="1" applyFont="1" applyBorder="1" applyAlignment="1">
      <alignment horizontal="center"/>
    </xf>
    <xf numFmtId="165" fontId="0" fillId="0" borderId="0" xfId="0" applyNumberFormat="1" applyBorder="1" applyAlignment="1">
      <alignment vertical="center"/>
    </xf>
    <xf numFmtId="1" fontId="0" fillId="13" borderId="0" xfId="0" applyNumberFormat="1" applyFill="1" applyBorder="1" applyAlignment="1">
      <alignment vertical="center"/>
    </xf>
    <xf numFmtId="1" fontId="0" fillId="13" borderId="21" xfId="0" applyNumberFormat="1" applyFill="1" applyBorder="1" applyAlignment="1">
      <alignment vertical="center"/>
    </xf>
    <xf numFmtId="0" fontId="21" fillId="0" borderId="37" xfId="1" applyFont="1" applyBorder="1" applyAlignment="1">
      <alignment horizontal="center"/>
    </xf>
    <xf numFmtId="0" fontId="21" fillId="0" borderId="45" xfId="1" applyFont="1" applyBorder="1" applyAlignment="1">
      <alignment horizontal="center"/>
    </xf>
    <xf numFmtId="49" fontId="36" fillId="0" borderId="19" xfId="1" applyNumberFormat="1" applyFont="1" applyBorder="1" applyAlignment="1">
      <alignment horizontal="center"/>
    </xf>
    <xf numFmtId="49" fontId="36" fillId="0" borderId="0" xfId="1" applyNumberFormat="1" applyFont="1" applyBorder="1" applyAlignment="1">
      <alignment horizontal="center"/>
    </xf>
    <xf numFmtId="0" fontId="21" fillId="0" borderId="0" xfId="1" applyFont="1" applyBorder="1" applyAlignment="1">
      <alignment horizontal="center" vertical="center"/>
    </xf>
    <xf numFmtId="0" fontId="29" fillId="0" borderId="19" xfId="1" applyFont="1" applyBorder="1"/>
    <xf numFmtId="0" fontId="29" fillId="0" borderId="53" xfId="1" applyFont="1" applyBorder="1"/>
    <xf numFmtId="0" fontId="29" fillId="0" borderId="0" xfId="1" applyFont="1" applyBorder="1" applyAlignment="1">
      <alignment wrapText="1"/>
    </xf>
    <xf numFmtId="0" fontId="29" fillId="0" borderId="21" xfId="1" applyFont="1" applyBorder="1" applyAlignment="1">
      <alignment wrapText="1"/>
    </xf>
    <xf numFmtId="0" fontId="29" fillId="0" borderId="22" xfId="1" applyFont="1" applyBorder="1" applyAlignment="1">
      <alignment wrapText="1"/>
    </xf>
    <xf numFmtId="0" fontId="29" fillId="0" borderId="36" xfId="1" applyFont="1" applyBorder="1" applyAlignment="1">
      <alignment wrapText="1"/>
    </xf>
    <xf numFmtId="0" fontId="29" fillId="0" borderId="8" xfId="1" applyFont="1" applyBorder="1"/>
    <xf numFmtId="0" fontId="29" fillId="0" borderId="27" xfId="1" applyFont="1" applyBorder="1"/>
    <xf numFmtId="0" fontId="29" fillId="0" borderId="9" xfId="1" applyFont="1" applyBorder="1"/>
    <xf numFmtId="0" fontId="29" fillId="0" borderId="10" xfId="1" applyFont="1" applyBorder="1"/>
    <xf numFmtId="0" fontId="29" fillId="0" borderId="40" xfId="1" applyFont="1" applyBorder="1"/>
    <xf numFmtId="0" fontId="29" fillId="0" borderId="11" xfId="1" applyFont="1" applyBorder="1"/>
    <xf numFmtId="0" fontId="21" fillId="0" borderId="0" xfId="1" applyFont="1" applyBorder="1" applyAlignment="1">
      <alignment horizontal="center"/>
    </xf>
    <xf numFmtId="0" fontId="36" fillId="0" borderId="33" xfId="1" applyFont="1" applyBorder="1"/>
    <xf numFmtId="0" fontId="42" fillId="0" borderId="26" xfId="1" applyFont="1" applyBorder="1" applyAlignment="1">
      <alignment horizontal="center"/>
    </xf>
    <xf numFmtId="0" fontId="48" fillId="0" borderId="0" xfId="10" applyNumberFormat="1" applyFont="1" applyAlignment="1">
      <alignment horizontal="right"/>
    </xf>
    <xf numFmtId="0" fontId="48" fillId="0" borderId="0" xfId="10" applyFont="1" applyAlignment="1">
      <alignment horizontal="left"/>
    </xf>
    <xf numFmtId="0" fontId="50" fillId="0" borderId="0" xfId="10" applyFont="1" applyAlignment="1">
      <alignment horizontal="center" vertical="center"/>
    </xf>
    <xf numFmtId="0" fontId="36" fillId="0" borderId="36" xfId="1" applyFont="1" applyBorder="1" applyAlignment="1">
      <alignment wrapText="1"/>
    </xf>
    <xf numFmtId="0" fontId="36" fillId="0" borderId="36" xfId="1" applyFont="1" applyBorder="1" applyAlignment="1">
      <alignment wrapText="1"/>
    </xf>
    <xf numFmtId="49" fontId="23" fillId="6" borderId="8" xfId="1" applyNumberFormat="1" applyFont="1" applyFill="1" applyBorder="1" applyAlignment="1">
      <alignment horizontal="center"/>
    </xf>
    <xf numFmtId="49" fontId="23" fillId="6" borderId="29" xfId="1" applyNumberFormat="1" applyFont="1" applyFill="1" applyBorder="1" applyAlignment="1">
      <alignment horizontal="center"/>
    </xf>
    <xf numFmtId="49" fontId="23" fillId="0" borderId="8" xfId="1" applyNumberFormat="1" applyFont="1" applyBorder="1" applyAlignment="1">
      <alignment horizontal="center"/>
    </xf>
    <xf numFmtId="49" fontId="23" fillId="0" borderId="29" xfId="1" applyNumberFormat="1" applyFont="1" applyBorder="1" applyAlignment="1">
      <alignment horizontal="center"/>
    </xf>
    <xf numFmtId="49" fontId="23" fillId="6" borderId="7" xfId="1" applyNumberFormat="1" applyFont="1" applyFill="1" applyBorder="1" applyAlignment="1">
      <alignment horizontal="center"/>
    </xf>
    <xf numFmtId="49" fontId="23" fillId="6" borderId="28" xfId="1" applyNumberFormat="1" applyFont="1" applyFill="1" applyBorder="1" applyAlignment="1">
      <alignment horizontal="center"/>
    </xf>
    <xf numFmtId="49" fontId="23" fillId="0" borderId="28" xfId="1" applyNumberFormat="1" applyFont="1" applyBorder="1" applyAlignment="1">
      <alignment horizontal="center"/>
    </xf>
    <xf numFmtId="49" fontId="23" fillId="0" borderId="28" xfId="1" applyNumberFormat="1" applyFont="1" applyFill="1" applyBorder="1" applyAlignment="1">
      <alignment horizontal="center"/>
    </xf>
    <xf numFmtId="49" fontId="23" fillId="0" borderId="29" xfId="1" applyNumberFormat="1" applyFont="1" applyFill="1" applyBorder="1" applyAlignment="1">
      <alignment horizontal="center"/>
    </xf>
    <xf numFmtId="49" fontId="23" fillId="0" borderId="10" xfId="1" applyNumberFormat="1" applyFont="1" applyBorder="1" applyAlignment="1">
      <alignment horizontal="center"/>
    </xf>
    <xf numFmtId="49" fontId="75" fillId="6" borderId="7" xfId="1" applyNumberFormat="1" applyFont="1" applyFill="1" applyBorder="1" applyAlignment="1">
      <alignment horizontal="center"/>
    </xf>
    <xf numFmtId="49" fontId="75" fillId="6" borderId="29" xfId="1" applyNumberFormat="1" applyFont="1" applyFill="1" applyBorder="1" applyAlignment="1">
      <alignment horizontal="center"/>
    </xf>
    <xf numFmtId="49" fontId="75" fillId="0" borderId="28" xfId="1" applyNumberFormat="1" applyFont="1" applyBorder="1" applyAlignment="1">
      <alignment horizontal="center"/>
    </xf>
    <xf numFmtId="49" fontId="75" fillId="0" borderId="29" xfId="1" applyNumberFormat="1" applyFont="1" applyBorder="1" applyAlignment="1">
      <alignment horizontal="center"/>
    </xf>
    <xf numFmtId="49" fontId="75" fillId="6" borderId="8" xfId="1" applyNumberFormat="1" applyFont="1" applyFill="1" applyBorder="1" applyAlignment="1">
      <alignment horizontal="center"/>
    </xf>
    <xf numFmtId="49" fontId="75" fillId="0" borderId="8" xfId="1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right" vertical="center"/>
    </xf>
    <xf numFmtId="0" fontId="47" fillId="12" borderId="0" xfId="36" applyFill="1"/>
    <xf numFmtId="0" fontId="77" fillId="0" borderId="0" xfId="36" applyFont="1"/>
    <xf numFmtId="0" fontId="47" fillId="10" borderId="0" xfId="6" applyFill="1"/>
    <xf numFmtId="0" fontId="22" fillId="0" borderId="0" xfId="0" applyFont="1" applyBorder="1" applyAlignment="1">
      <alignment vertical="center"/>
    </xf>
    <xf numFmtId="0" fontId="0" fillId="6" borderId="0" xfId="0" applyFill="1" applyBorder="1"/>
    <xf numFmtId="0" fontId="0" fillId="6" borderId="0" xfId="46" applyNumberFormat="1" applyFont="1" applyFill="1"/>
    <xf numFmtId="0" fontId="22" fillId="13" borderId="25" xfId="0" applyFont="1" applyFill="1" applyBorder="1"/>
    <xf numFmtId="0" fontId="23" fillId="0" borderId="0" xfId="0" applyFont="1"/>
    <xf numFmtId="0" fontId="36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2" fontId="0" fillId="16" borderId="0" xfId="0" applyNumberFormat="1" applyFont="1" applyFill="1" applyBorder="1" applyAlignment="1">
      <alignment vertical="center"/>
    </xf>
    <xf numFmtId="2" fontId="0" fillId="16" borderId="21" xfId="0" applyNumberFormat="1" applyFont="1" applyFill="1" applyBorder="1" applyAlignment="1">
      <alignment vertical="center"/>
    </xf>
    <xf numFmtId="2" fontId="0" fillId="16" borderId="22" xfId="0" applyNumberFormat="1" applyFont="1" applyFill="1" applyBorder="1" applyAlignment="1">
      <alignment vertical="center"/>
    </xf>
    <xf numFmtId="2" fontId="0" fillId="16" borderId="36" xfId="0" applyNumberFormat="1" applyFont="1" applyFill="1" applyBorder="1" applyAlignment="1">
      <alignment vertical="center"/>
    </xf>
    <xf numFmtId="0" fontId="36" fillId="0" borderId="14" xfId="1" applyFont="1" applyBorder="1" applyAlignment="1">
      <alignment vertical="top"/>
    </xf>
    <xf numFmtId="1" fontId="36" fillId="0" borderId="24" xfId="1" applyNumberFormat="1" applyFont="1" applyBorder="1" applyAlignment="1">
      <alignment horizontal="center" vertical="center"/>
    </xf>
    <xf numFmtId="16" fontId="50" fillId="0" borderId="0" xfId="41" applyNumberFormat="1" applyFont="1" applyAlignment="1">
      <alignment horizontal="center"/>
    </xf>
    <xf numFmtId="0" fontId="47" fillId="0" borderId="0" xfId="31" applyFont="1" applyAlignment="1">
      <alignment horizontal="center"/>
    </xf>
    <xf numFmtId="2" fontId="47" fillId="0" borderId="0" xfId="31" applyNumberFormat="1"/>
    <xf numFmtId="2" fontId="80" fillId="0" borderId="0" xfId="0" applyNumberFormat="1" applyFont="1" applyFill="1" applyAlignment="1">
      <alignment horizontal="center" vertical="center"/>
    </xf>
    <xf numFmtId="2" fontId="47" fillId="0" borderId="0" xfId="31" applyNumberFormat="1" applyFont="1" applyAlignment="1">
      <alignment horizontal="center"/>
    </xf>
    <xf numFmtId="2" fontId="79" fillId="0" borderId="0" xfId="0" applyNumberFormat="1" applyFont="1" applyFill="1" applyAlignment="1">
      <alignment horizontal="center" vertical="center"/>
    </xf>
    <xf numFmtId="0" fontId="63" fillId="0" borderId="0" xfId="31" applyFont="1" applyAlignment="1">
      <alignment horizontal="left" vertical="center"/>
    </xf>
    <xf numFmtId="2" fontId="63" fillId="0" borderId="0" xfId="31" applyNumberFormat="1" applyFont="1" applyAlignment="1">
      <alignment horizontal="center"/>
    </xf>
    <xf numFmtId="2" fontId="79" fillId="0" borderId="0" xfId="0" applyNumberFormat="1" applyFont="1" applyFill="1" applyAlignment="1">
      <alignment horizontal="center"/>
    </xf>
    <xf numFmtId="2" fontId="49" fillId="0" borderId="0" xfId="33" applyNumberFormat="1" applyFont="1"/>
    <xf numFmtId="1" fontId="47" fillId="0" borderId="0" xfId="33" applyNumberFormat="1"/>
    <xf numFmtId="1" fontId="48" fillId="0" borderId="0" xfId="33" applyNumberFormat="1" applyFont="1" applyAlignment="1">
      <alignment horizontal="center"/>
    </xf>
    <xf numFmtId="2" fontId="49" fillId="0" borderId="0" xfId="33" applyNumberFormat="1" applyFont="1" applyAlignment="1">
      <alignment horizontal="center" vertical="center"/>
    </xf>
    <xf numFmtId="0" fontId="48" fillId="0" borderId="0" xfId="33" applyFont="1" applyAlignment="1">
      <alignment horizontal="right"/>
    </xf>
    <xf numFmtId="0" fontId="47" fillId="0" borderId="0" xfId="33" applyAlignment="1">
      <alignment horizontal="right"/>
    </xf>
    <xf numFmtId="1" fontId="49" fillId="0" borderId="0" xfId="33" applyNumberFormat="1" applyFont="1" applyAlignment="1" applyProtection="1">
      <alignment horizontal="center"/>
    </xf>
    <xf numFmtId="1" fontId="49" fillId="6" borderId="0" xfId="33" applyNumberFormat="1" applyFont="1" applyFill="1"/>
    <xf numFmtId="1" fontId="49" fillId="6" borderId="0" xfId="33" applyNumberFormat="1" applyFont="1" applyFill="1" applyAlignment="1">
      <alignment horizontal="center"/>
    </xf>
    <xf numFmtId="2" fontId="50" fillId="0" borderId="0" xfId="39" applyNumberFormat="1" applyFont="1" applyAlignment="1">
      <alignment horizontal="center"/>
    </xf>
    <xf numFmtId="1" fontId="0" fillId="0" borderId="0" xfId="0" applyNumberFormat="1" applyAlignment="1">
      <alignment horizontal="center" vertical="center"/>
    </xf>
    <xf numFmtId="1" fontId="0" fillId="0" borderId="42" xfId="0" applyNumberFormat="1" applyBorder="1" applyAlignment="1">
      <alignment horizontal="center" vertical="center"/>
    </xf>
    <xf numFmtId="2" fontId="0" fillId="0" borderId="0" xfId="0" applyNumberFormat="1"/>
    <xf numFmtId="1" fontId="0" fillId="0" borderId="0" xfId="0" applyNumberFormat="1"/>
    <xf numFmtId="1" fontId="50" fillId="0" borderId="0" xfId="41" applyNumberFormat="1" applyFont="1" applyBorder="1" applyAlignment="1">
      <alignment horizontal="center"/>
    </xf>
    <xf numFmtId="1" fontId="50" fillId="0" borderId="0" xfId="41" applyNumberFormat="1" applyFont="1" applyAlignment="1">
      <alignment horizontal="center" vertical="center"/>
    </xf>
    <xf numFmtId="0" fontId="0" fillId="0" borderId="77" xfId="0" applyBorder="1" applyAlignment="1">
      <alignment vertical="center"/>
    </xf>
    <xf numFmtId="1" fontId="48" fillId="0" borderId="0" xfId="41" applyNumberFormat="1" applyFont="1" applyAlignment="1">
      <alignment horizontal="center" vertical="center"/>
    </xf>
    <xf numFmtId="0" fontId="47" fillId="0" borderId="0" xfId="41" applyFont="1"/>
    <xf numFmtId="0" fontId="48" fillId="0" borderId="0" xfId="41" applyFont="1" applyAlignment="1">
      <alignment horizontal="center" vertical="center"/>
    </xf>
    <xf numFmtId="1" fontId="50" fillId="0" borderId="22" xfId="41" applyNumberFormat="1" applyFont="1" applyBorder="1" applyAlignment="1">
      <alignment horizontal="center"/>
    </xf>
    <xf numFmtId="0" fontId="48" fillId="0" borderId="0" xfId="41" applyFont="1" applyAlignment="1">
      <alignment horizontal="right"/>
    </xf>
    <xf numFmtId="2" fontId="50" fillId="0" borderId="0" xfId="41" applyNumberFormat="1" applyFont="1" applyAlignment="1">
      <alignment horizontal="center"/>
    </xf>
    <xf numFmtId="0" fontId="65" fillId="0" borderId="14" xfId="1" applyFont="1" applyBorder="1" applyAlignment="1">
      <alignment vertical="top"/>
    </xf>
    <xf numFmtId="0" fontId="42" fillId="0" borderId="0" xfId="1" applyFont="1" applyBorder="1" applyAlignment="1">
      <alignment vertical="top"/>
    </xf>
    <xf numFmtId="2" fontId="0" fillId="0" borderId="0" xfId="46" applyNumberFormat="1" applyFont="1" applyFill="1"/>
    <xf numFmtId="0" fontId="23" fillId="18" borderId="0" xfId="0" applyFont="1" applyFill="1"/>
    <xf numFmtId="0" fontId="0" fillId="18" borderId="0" xfId="0" applyFill="1" applyAlignment="1">
      <alignment vertical="center"/>
    </xf>
    <xf numFmtId="1" fontId="0" fillId="0" borderId="21" xfId="0" applyNumberFormat="1" applyFill="1" applyBorder="1" applyAlignment="1">
      <alignment vertical="center"/>
    </xf>
    <xf numFmtId="0" fontId="34" fillId="0" borderId="23" xfId="1" applyFont="1" applyBorder="1" applyAlignment="1">
      <alignment horizontal="center"/>
    </xf>
    <xf numFmtId="1" fontId="34" fillId="0" borderId="23" xfId="1" applyNumberFormat="1" applyFont="1" applyBorder="1" applyAlignment="1">
      <alignment horizontal="center"/>
    </xf>
    <xf numFmtId="1" fontId="34" fillId="0" borderId="56" xfId="1" applyNumberFormat="1" applyFont="1" applyBorder="1" applyAlignment="1">
      <alignment horizontal="center"/>
    </xf>
    <xf numFmtId="1" fontId="34" fillId="0" borderId="44" xfId="1" applyNumberFormat="1" applyFont="1" applyBorder="1" applyAlignment="1">
      <alignment horizontal="center"/>
    </xf>
    <xf numFmtId="1" fontId="34" fillId="0" borderId="54" xfId="1" applyNumberFormat="1" applyFont="1" applyBorder="1" applyAlignment="1">
      <alignment horizontal="center"/>
    </xf>
    <xf numFmtId="0" fontId="36" fillId="0" borderId="0" xfId="1" applyFont="1"/>
    <xf numFmtId="0" fontId="36" fillId="0" borderId="36" xfId="1" applyFont="1" applyBorder="1" applyAlignment="1">
      <alignment wrapText="1"/>
    </xf>
    <xf numFmtId="0" fontId="50" fillId="0" borderId="0" xfId="41" applyFont="1" applyAlignment="1">
      <alignment horizontal="center" vertical="center"/>
    </xf>
    <xf numFmtId="0" fontId="2" fillId="0" borderId="0" xfId="41" applyFont="1" applyAlignment="1">
      <alignment horizontal="right"/>
    </xf>
    <xf numFmtId="0" fontId="47" fillId="0" borderId="0" xfId="41" applyFont="1" applyAlignment="1">
      <alignment horizontal="center" vertical="center"/>
    </xf>
    <xf numFmtId="0" fontId="47" fillId="0" borderId="22" xfId="41" applyFont="1" applyBorder="1" applyAlignment="1">
      <alignment horizontal="center"/>
    </xf>
    <xf numFmtId="0" fontId="47" fillId="0" borderId="22" xfId="41" applyBorder="1"/>
    <xf numFmtId="0" fontId="48" fillId="0" borderId="22" xfId="41" applyFont="1" applyBorder="1" applyAlignment="1">
      <alignment horizontal="center"/>
    </xf>
    <xf numFmtId="1" fontId="50" fillId="0" borderId="22" xfId="41" applyNumberFormat="1" applyFont="1" applyBorder="1" applyAlignment="1">
      <alignment horizontal="center" vertical="center"/>
    </xf>
    <xf numFmtId="2" fontId="48" fillId="0" borderId="0" xfId="41" applyNumberFormat="1" applyFont="1" applyAlignment="1">
      <alignment horizontal="center" vertical="center"/>
    </xf>
    <xf numFmtId="0" fontId="47" fillId="0" borderId="0" xfId="41" applyAlignment="1">
      <alignment horizontal="right"/>
    </xf>
    <xf numFmtId="0" fontId="70" fillId="0" borderId="14" xfId="1" applyFont="1" applyBorder="1" applyAlignment="1">
      <alignment vertical="center"/>
    </xf>
    <xf numFmtId="0" fontId="70" fillId="0" borderId="13" xfId="1" applyFont="1" applyBorder="1" applyAlignment="1">
      <alignment wrapText="1"/>
    </xf>
    <xf numFmtId="0" fontId="16" fillId="0" borderId="33" xfId="0" applyFont="1" applyBorder="1"/>
    <xf numFmtId="0" fontId="16" fillId="0" borderId="17" xfId="0" applyFont="1" applyBorder="1"/>
    <xf numFmtId="0" fontId="16" fillId="0" borderId="34" xfId="0" applyFont="1" applyBorder="1"/>
    <xf numFmtId="0" fontId="16" fillId="0" borderId="14" xfId="0" applyFont="1" applyBorder="1"/>
    <xf numFmtId="0" fontId="16" fillId="0" borderId="21" xfId="0" applyFont="1" applyBorder="1"/>
    <xf numFmtId="0" fontId="16" fillId="0" borderId="36" xfId="0" applyFont="1" applyBorder="1"/>
    <xf numFmtId="0" fontId="83" fillId="0" borderId="35" xfId="0" applyFont="1" applyFill="1" applyBorder="1"/>
    <xf numFmtId="0" fontId="83" fillId="0" borderId="22" xfId="0" applyFont="1" applyBorder="1"/>
    <xf numFmtId="0" fontId="83" fillId="0" borderId="14" xfId="0" applyFont="1" applyFill="1" applyBorder="1"/>
    <xf numFmtId="0" fontId="83" fillId="0" borderId="0" xfId="0" applyFont="1" applyBorder="1"/>
    <xf numFmtId="0" fontId="83" fillId="0" borderId="14" xfId="0" applyFont="1" applyBorder="1"/>
    <xf numFmtId="0" fontId="22" fillId="0" borderId="0" xfId="0" applyFont="1"/>
    <xf numFmtId="1" fontId="0" fillId="20" borderId="25" xfId="0" applyNumberFormat="1" applyFill="1" applyBorder="1"/>
    <xf numFmtId="1" fontId="50" fillId="0" borderId="0" xfId="22" applyNumberFormat="1" applyFont="1"/>
    <xf numFmtId="1" fontId="49" fillId="0" borderId="65" xfId="23" applyNumberFormat="1" applyFont="1" applyBorder="1" applyAlignment="1">
      <alignment horizontal="center" vertical="center"/>
    </xf>
    <xf numFmtId="0" fontId="48" fillId="0" borderId="0" xfId="23" applyFont="1" applyAlignment="1">
      <alignment vertical="center"/>
    </xf>
    <xf numFmtId="1" fontId="50" fillId="0" borderId="0" xfId="23" applyNumberFormat="1" applyFont="1" applyAlignment="1">
      <alignment horizontal="center" vertical="center"/>
    </xf>
    <xf numFmtId="2" fontId="49" fillId="0" borderId="0" xfId="23" applyNumberFormat="1" applyFont="1" applyAlignment="1">
      <alignment horizontal="center" vertical="center"/>
    </xf>
    <xf numFmtId="0" fontId="47" fillId="0" borderId="0" xfId="23" applyAlignment="1">
      <alignment vertical="center"/>
    </xf>
    <xf numFmtId="1" fontId="49" fillId="0" borderId="0" xfId="23" applyNumberFormat="1" applyFont="1" applyAlignment="1">
      <alignment horizontal="center" vertical="center"/>
    </xf>
    <xf numFmtId="0" fontId="49" fillId="0" borderId="0" xfId="23" applyFont="1" applyAlignment="1">
      <alignment horizontal="center" vertical="center"/>
    </xf>
    <xf numFmtId="0" fontId="49" fillId="0" borderId="0" xfId="23" applyNumberFormat="1" applyFont="1" applyAlignment="1">
      <alignment horizontal="center"/>
    </xf>
    <xf numFmtId="0" fontId="47" fillId="0" borderId="0" xfId="41" applyAlignment="1">
      <alignment horizontal="center" vertical="center"/>
    </xf>
    <xf numFmtId="1" fontId="0" fillId="21" borderId="0" xfId="0" applyNumberFormat="1" applyFill="1"/>
    <xf numFmtId="1" fontId="84" fillId="19" borderId="0" xfId="0" applyNumberFormat="1" applyFont="1" applyFill="1"/>
    <xf numFmtId="0" fontId="84" fillId="19" borderId="0" xfId="0" applyFont="1" applyFill="1"/>
    <xf numFmtId="0" fontId="85" fillId="0" borderId="0" xfId="0" applyFont="1" applyBorder="1"/>
    <xf numFmtId="0" fontId="85" fillId="0" borderId="0" xfId="0" applyFont="1" applyFill="1" applyBorder="1"/>
    <xf numFmtId="0" fontId="36" fillId="0" borderId="23" xfId="1" applyFont="1" applyBorder="1" applyAlignment="1">
      <alignment horizontal="center" vertical="center"/>
    </xf>
    <xf numFmtId="1" fontId="36" fillId="0" borderId="23" xfId="1" applyNumberFormat="1" applyFont="1" applyBorder="1" applyAlignment="1">
      <alignment horizontal="center" vertical="center"/>
    </xf>
    <xf numFmtId="0" fontId="0" fillId="22" borderId="25" xfId="0" applyFill="1" applyBorder="1"/>
    <xf numFmtId="1" fontId="23" fillId="21" borderId="0" xfId="0" applyNumberFormat="1" applyFont="1" applyFill="1"/>
    <xf numFmtId="1" fontId="0" fillId="21" borderId="0" xfId="0" applyNumberFormat="1" applyFill="1" applyAlignment="1">
      <alignment vertical="center"/>
    </xf>
    <xf numFmtId="2" fontId="0" fillId="21" borderId="0" xfId="0" applyNumberFormat="1" applyFill="1" applyAlignment="1">
      <alignment vertical="center"/>
    </xf>
    <xf numFmtId="1" fontId="0" fillId="21" borderId="0" xfId="0" applyNumberFormat="1" applyFill="1" applyBorder="1" applyAlignment="1">
      <alignment vertical="center"/>
    </xf>
    <xf numFmtId="0" fontId="22" fillId="0" borderId="14" xfId="0" applyFont="1" applyBorder="1" applyAlignment="1">
      <alignment vertical="center"/>
    </xf>
    <xf numFmtId="1" fontId="0" fillId="21" borderId="17" xfId="0" applyNumberFormat="1" applyFill="1" applyBorder="1" applyAlignment="1">
      <alignment vertical="center"/>
    </xf>
    <xf numFmtId="1" fontId="0" fillId="21" borderId="34" xfId="0" applyNumberFormat="1" applyFill="1" applyBorder="1" applyAlignment="1">
      <alignment vertical="center"/>
    </xf>
    <xf numFmtId="1" fontId="0" fillId="21" borderId="21" xfId="0" applyNumberFormat="1" applyFill="1" applyBorder="1" applyAlignment="1">
      <alignment vertical="center"/>
    </xf>
    <xf numFmtId="0" fontId="16" fillId="0" borderId="33" xfId="0" applyFont="1" applyBorder="1" applyAlignment="1">
      <alignment vertical="center"/>
    </xf>
    <xf numFmtId="0" fontId="0" fillId="16" borderId="36" xfId="0" applyFill="1" applyBorder="1" applyAlignment="1">
      <alignment vertical="center"/>
    </xf>
    <xf numFmtId="49" fontId="23" fillId="0" borderId="8" xfId="1" applyNumberFormat="1" applyFont="1" applyFill="1" applyBorder="1" applyAlignment="1">
      <alignment horizontal="center"/>
    </xf>
    <xf numFmtId="1" fontId="20" fillId="6" borderId="23" xfId="0" applyNumberFormat="1" applyFont="1" applyFill="1" applyBorder="1" applyAlignment="1">
      <alignment horizontal="center" vertical="center"/>
    </xf>
    <xf numFmtId="1" fontId="20" fillId="0" borderId="28" xfId="0" applyNumberFormat="1" applyFont="1" applyBorder="1" applyAlignment="1">
      <alignment horizontal="center" vertical="center"/>
    </xf>
    <xf numFmtId="1" fontId="20" fillId="8" borderId="25" xfId="0" applyNumberFormat="1" applyFont="1" applyFill="1" applyBorder="1" applyAlignment="1">
      <alignment horizontal="center" vertical="center"/>
    </xf>
    <xf numFmtId="1" fontId="20" fillId="6" borderId="29" xfId="0" applyNumberFormat="1" applyFont="1" applyFill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6" borderId="44" xfId="0" applyNumberFormat="1" applyFont="1" applyFill="1" applyBorder="1" applyAlignment="1">
      <alignment horizontal="center" vertical="center"/>
    </xf>
    <xf numFmtId="1" fontId="20" fillId="0" borderId="8" xfId="0" applyNumberFormat="1" applyFont="1" applyBorder="1" applyAlignment="1">
      <alignment horizontal="center" vertical="center"/>
    </xf>
    <xf numFmtId="0" fontId="20" fillId="8" borderId="25" xfId="0" applyFont="1" applyFill="1" applyBorder="1" applyAlignment="1">
      <alignment vertical="center"/>
    </xf>
    <xf numFmtId="49" fontId="75" fillId="0" borderId="29" xfId="1" applyNumberFormat="1" applyFont="1" applyFill="1" applyBorder="1" applyAlignment="1">
      <alignment horizontal="center"/>
    </xf>
    <xf numFmtId="49" fontId="75" fillId="0" borderId="8" xfId="1" applyNumberFormat="1" applyFont="1" applyFill="1" applyBorder="1" applyAlignment="1">
      <alignment horizontal="center"/>
    </xf>
    <xf numFmtId="0" fontId="36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166" fontId="42" fillId="0" borderId="0" xfId="2" applyNumberFormat="1" applyFont="1" applyBorder="1" applyAlignment="1">
      <alignment horizontal="center" vertical="center"/>
    </xf>
    <xf numFmtId="2" fontId="36" fillId="0" borderId="0" xfId="1" applyNumberFormat="1" applyFont="1"/>
    <xf numFmtId="1" fontId="36" fillId="0" borderId="0" xfId="1" applyNumberFormat="1" applyFont="1"/>
    <xf numFmtId="0" fontId="36" fillId="0" borderId="22" xfId="1" applyFont="1" applyBorder="1" applyAlignment="1">
      <alignment horizontal="center" vertical="center"/>
    </xf>
    <xf numFmtId="2" fontId="36" fillId="0" borderId="22" xfId="1" applyNumberFormat="1" applyFont="1" applyBorder="1"/>
    <xf numFmtId="1" fontId="36" fillId="0" borderId="22" xfId="1" applyNumberFormat="1" applyFont="1" applyBorder="1"/>
    <xf numFmtId="2" fontId="36" fillId="0" borderId="0" xfId="1" applyNumberFormat="1" applyFont="1" applyBorder="1"/>
    <xf numFmtId="1" fontId="36" fillId="0" borderId="0" xfId="1" applyNumberFormat="1" applyFont="1" applyBorder="1"/>
    <xf numFmtId="0" fontId="27" fillId="0" borderId="0" xfId="1" applyFont="1" applyBorder="1" applyAlignment="1">
      <alignment horizontal="center"/>
    </xf>
    <xf numFmtId="49" fontId="21" fillId="0" borderId="0" xfId="1" applyNumberFormat="1" applyFont="1" applyBorder="1"/>
    <xf numFmtId="0" fontId="33" fillId="0" borderId="0" xfId="1" applyFont="1" applyBorder="1"/>
    <xf numFmtId="0" fontId="21" fillId="0" borderId="0" xfId="1" applyFont="1" applyBorder="1" applyAlignment="1">
      <alignment vertical="top"/>
    </xf>
    <xf numFmtId="0" fontId="69" fillId="0" borderId="0" xfId="1" applyFont="1" applyBorder="1" applyAlignment="1">
      <alignment horizontal="center" vertical="top" wrapText="1"/>
    </xf>
    <xf numFmtId="1" fontId="36" fillId="0" borderId="44" xfId="1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6" fillId="0" borderId="22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5" fillId="0" borderId="22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26" fillId="0" borderId="22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5" fillId="0" borderId="22" xfId="0" applyFont="1" applyBorder="1" applyAlignment="1">
      <alignment horizontal="center" vertical="center" wrapText="1"/>
    </xf>
    <xf numFmtId="1" fontId="0" fillId="0" borderId="31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0" fillId="0" borderId="32" xfId="0" applyNumberForma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1" fontId="9" fillId="0" borderId="0" xfId="0" applyNumberFormat="1" applyFont="1" applyFill="1" applyBorder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11" fillId="0" borderId="0" xfId="0" applyNumberFormat="1" applyFont="1" applyFill="1" applyBorder="1" applyAlignment="1">
      <alignment vertical="center"/>
    </xf>
    <xf numFmtId="1" fontId="12" fillId="0" borderId="0" xfId="0" applyNumberFormat="1" applyFont="1" applyFill="1" applyBorder="1" applyAlignment="1">
      <alignment vertical="center"/>
    </xf>
    <xf numFmtId="1" fontId="13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right" vertical="center"/>
    </xf>
    <xf numFmtId="0" fontId="20" fillId="0" borderId="19" xfId="0" applyFont="1" applyFill="1" applyBorder="1" applyAlignment="1">
      <alignment horizontal="center" vertical="center"/>
    </xf>
    <xf numFmtId="0" fontId="25" fillId="0" borderId="19" xfId="0" applyFont="1" applyFill="1" applyBorder="1" applyAlignment="1">
      <alignment horizontal="center" vertical="center"/>
    </xf>
    <xf numFmtId="0" fontId="1" fillId="0" borderId="25" xfId="0" applyFont="1" applyFill="1" applyBorder="1" applyAlignment="1" applyProtection="1">
      <alignment horizontal="right" vertical="center"/>
      <protection hidden="1"/>
    </xf>
    <xf numFmtId="0" fontId="16" fillId="0" borderId="25" xfId="0" applyFont="1" applyFill="1" applyBorder="1" applyAlignment="1" applyProtection="1">
      <alignment horizontal="center" vertical="center"/>
      <protection hidden="1"/>
    </xf>
    <xf numFmtId="0" fontId="0" fillId="0" borderId="25" xfId="0" applyFont="1" applyFill="1" applyBorder="1" applyAlignment="1" applyProtection="1">
      <alignment horizontal="center" vertical="center"/>
      <protection hidden="1"/>
    </xf>
    <xf numFmtId="0" fontId="20" fillId="0" borderId="19" xfId="0" applyFont="1" applyFill="1" applyBorder="1" applyAlignment="1">
      <alignment horizontal="right" vertical="center"/>
    </xf>
    <xf numFmtId="0" fontId="1" fillId="0" borderId="25" xfId="0" applyFont="1" applyBorder="1" applyAlignment="1" applyProtection="1">
      <alignment horizontal="right" vertical="center"/>
    </xf>
    <xf numFmtId="0" fontId="16" fillId="0" borderId="25" xfId="0" applyFont="1" applyBorder="1" applyAlignment="1" applyProtection="1">
      <alignment horizontal="center" vertical="center"/>
    </xf>
    <xf numFmtId="0" fontId="16" fillId="0" borderId="25" xfId="0" applyFont="1" applyBorder="1" applyAlignment="1" applyProtection="1">
      <alignment vertical="center"/>
    </xf>
    <xf numFmtId="0" fontId="0" fillId="0" borderId="25" xfId="0" applyFont="1" applyBorder="1" applyAlignment="1" applyProtection="1">
      <alignment vertical="center"/>
    </xf>
    <xf numFmtId="0" fontId="0" fillId="0" borderId="26" xfId="0" applyFont="1" applyBorder="1" applyAlignment="1" applyProtection="1">
      <alignment horizontal="left" vertical="center"/>
    </xf>
    <xf numFmtId="0" fontId="0" fillId="0" borderId="19" xfId="0" applyFill="1" applyBorder="1" applyAlignment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23" borderId="23" xfId="0" applyFont="1" applyFill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" fontId="1" fillId="0" borderId="0" xfId="0" applyNumberFormat="1" applyFont="1" applyFill="1" applyBorder="1" applyAlignment="1">
      <alignment horizontal="center" vertical="center" wrapText="1"/>
    </xf>
    <xf numFmtId="1" fontId="0" fillId="23" borderId="23" xfId="0" applyNumberFormat="1" applyFill="1" applyBorder="1" applyAlignment="1" applyProtection="1">
      <alignment horizontal="center" vertical="center"/>
      <protection locked="0"/>
    </xf>
    <xf numFmtId="2" fontId="0" fillId="23" borderId="23" xfId="46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>
      <alignment vertical="center"/>
    </xf>
    <xf numFmtId="1" fontId="89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6" fillId="0" borderId="22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5" fillId="0" borderId="22" xfId="0" applyFont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right" vertical="center"/>
    </xf>
    <xf numFmtId="0" fontId="24" fillId="0" borderId="22" xfId="0" applyFont="1" applyFill="1" applyBorder="1" applyAlignment="1">
      <alignment horizontal="right" vertical="center"/>
    </xf>
    <xf numFmtId="0" fontId="20" fillId="0" borderId="22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right" vertical="center"/>
    </xf>
    <xf numFmtId="0" fontId="0" fillId="0" borderId="42" xfId="0" applyFont="1" applyFill="1" applyBorder="1" applyAlignment="1">
      <alignment horizontal="center" vertical="center"/>
    </xf>
    <xf numFmtId="1" fontId="0" fillId="0" borderId="42" xfId="0" applyNumberFormat="1" applyFill="1" applyBorder="1" applyAlignment="1">
      <alignment horizontal="center" vertical="center"/>
    </xf>
    <xf numFmtId="2" fontId="0" fillId="0" borderId="0" xfId="0" applyNumberFormat="1" applyFill="1" applyAlignment="1">
      <alignment vertical="center"/>
    </xf>
    <xf numFmtId="164" fontId="0" fillId="0" borderId="0" xfId="0" applyNumberFormat="1" applyFill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" fillId="0" borderId="0" xfId="0" applyFont="1" applyFill="1" applyBorder="1" applyAlignment="1" applyProtection="1">
      <alignment horizontal="right" vertical="center"/>
      <protection hidden="1"/>
    </xf>
    <xf numFmtId="0" fontId="16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horizontal="center" vertical="center"/>
    </xf>
    <xf numFmtId="1" fontId="20" fillId="0" borderId="23" xfId="0" applyNumberFormat="1" applyFont="1" applyFill="1" applyBorder="1" applyAlignment="1">
      <alignment horizontal="center" vertical="center"/>
    </xf>
    <xf numFmtId="1" fontId="20" fillId="0" borderId="28" xfId="0" applyNumberFormat="1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1" fontId="20" fillId="0" borderId="42" xfId="0" applyNumberFormat="1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right" vertical="center"/>
    </xf>
    <xf numFmtId="0" fontId="16" fillId="0" borderId="22" xfId="0" applyFont="1" applyFill="1" applyBorder="1" applyAlignment="1">
      <alignment horizontal="center" vertical="center"/>
    </xf>
    <xf numFmtId="2" fontId="93" fillId="0" borderId="0" xfId="0" applyNumberFormat="1" applyFont="1" applyAlignment="1">
      <alignment vertical="center"/>
    </xf>
    <xf numFmtId="164" fontId="93" fillId="0" borderId="0" xfId="0" applyNumberFormat="1" applyFont="1" applyAlignment="1">
      <alignment vertical="center"/>
    </xf>
    <xf numFmtId="0" fontId="93" fillId="0" borderId="0" xfId="0" applyFont="1" applyAlignment="1">
      <alignment vertical="center"/>
    </xf>
    <xf numFmtId="0" fontId="93" fillId="0" borderId="0" xfId="0" applyFont="1" applyFill="1" applyBorder="1" applyAlignment="1">
      <alignment vertical="center"/>
    </xf>
    <xf numFmtId="1" fontId="94" fillId="0" borderId="0" xfId="0" applyNumberFormat="1" applyFont="1" applyAlignment="1">
      <alignment vertical="center"/>
    </xf>
    <xf numFmtId="1" fontId="95" fillId="0" borderId="0" xfId="0" applyNumberFormat="1" applyFont="1" applyAlignment="1">
      <alignment vertical="center"/>
    </xf>
    <xf numFmtId="1" fontId="96" fillId="0" borderId="0" xfId="0" applyNumberFormat="1" applyFont="1" applyAlignment="1">
      <alignment vertical="center"/>
    </xf>
    <xf numFmtId="1" fontId="97" fillId="0" borderId="0" xfId="0" applyNumberFormat="1" applyFont="1" applyAlignment="1">
      <alignment vertical="center"/>
    </xf>
    <xf numFmtId="1" fontId="98" fillId="0" borderId="0" xfId="0" applyNumberFormat="1" applyFont="1" applyAlignment="1">
      <alignment vertical="center"/>
    </xf>
    <xf numFmtId="1" fontId="99" fillId="0" borderId="0" xfId="0" applyNumberFormat="1" applyFont="1" applyAlignment="1">
      <alignment vertical="center"/>
    </xf>
    <xf numFmtId="1" fontId="100" fillId="0" borderId="0" xfId="0" applyNumberFormat="1" applyFont="1" applyAlignment="1">
      <alignment vertical="center"/>
    </xf>
    <xf numFmtId="1" fontId="93" fillId="0" borderId="0" xfId="0" applyNumberFormat="1" applyFont="1" applyAlignment="1">
      <alignment vertical="center"/>
    </xf>
    <xf numFmtId="1" fontId="0" fillId="23" borderId="29" xfId="0" applyNumberFormat="1" applyFill="1" applyBorder="1" applyAlignment="1" applyProtection="1">
      <alignment horizontal="center" vertical="center"/>
      <protection locked="0"/>
    </xf>
    <xf numFmtId="1" fontId="0" fillId="0" borderId="1" xfId="0" applyNumberFormat="1" applyFill="1" applyBorder="1" applyAlignment="1" applyProtection="1">
      <alignment horizontal="center" vertical="center"/>
      <protection locked="0"/>
    </xf>
    <xf numFmtId="1" fontId="0" fillId="0" borderId="19" xfId="0" applyNumberFormat="1" applyFill="1" applyBorder="1" applyAlignment="1">
      <alignment horizontal="center" vertical="center"/>
    </xf>
    <xf numFmtId="1" fontId="0" fillId="0" borderId="25" xfId="0" applyNumberFormat="1" applyFill="1" applyBorder="1" applyAlignment="1">
      <alignment horizontal="center" vertical="center"/>
    </xf>
    <xf numFmtId="1" fontId="20" fillId="0" borderId="25" xfId="0" applyNumberFormat="1" applyFont="1" applyFill="1" applyBorder="1" applyAlignment="1">
      <alignment horizontal="center" vertical="center"/>
    </xf>
    <xf numFmtId="0" fontId="88" fillId="0" borderId="25" xfId="0" applyFont="1" applyFill="1" applyBorder="1" applyAlignment="1">
      <alignment vertical="center"/>
    </xf>
    <xf numFmtId="0" fontId="0" fillId="23" borderId="23" xfId="0" applyFont="1" applyFill="1" applyBorder="1" applyAlignment="1" applyProtection="1">
      <alignment horizontal="left" vertical="center"/>
      <protection locked="0"/>
    </xf>
    <xf numFmtId="0" fontId="0" fillId="0" borderId="23" xfId="0" applyFont="1" applyFill="1" applyBorder="1" applyAlignment="1" applyProtection="1">
      <alignment horizontal="left" vertical="center"/>
    </xf>
    <xf numFmtId="49" fontId="40" fillId="0" borderId="50" xfId="1" applyNumberFormat="1" applyFont="1" applyBorder="1" applyAlignment="1">
      <alignment horizontal="center"/>
    </xf>
    <xf numFmtId="49" fontId="40" fillId="0" borderId="29" xfId="1" applyNumberFormat="1" applyFont="1" applyBorder="1" applyAlignment="1">
      <alignment horizontal="center"/>
    </xf>
    <xf numFmtId="0" fontId="40" fillId="0" borderId="29" xfId="1" applyFont="1" applyBorder="1" applyAlignment="1">
      <alignment horizontal="center"/>
    </xf>
    <xf numFmtId="49" fontId="37" fillId="0" borderId="13" xfId="1" applyNumberFormat="1" applyFont="1" applyBorder="1" applyAlignment="1">
      <alignment horizontal="center"/>
    </xf>
    <xf numFmtId="49" fontId="37" fillId="0" borderId="8" xfId="1" applyNumberFormat="1" applyFont="1" applyBorder="1" applyAlignment="1">
      <alignment horizontal="center"/>
    </xf>
    <xf numFmtId="0" fontId="37" fillId="0" borderId="8" xfId="1" applyFont="1" applyBorder="1" applyAlignment="1">
      <alignment horizontal="center"/>
    </xf>
    <xf numFmtId="49" fontId="37" fillId="0" borderId="51" xfId="1" applyNumberFormat="1" applyFont="1" applyBorder="1" applyAlignment="1">
      <alignment horizontal="center"/>
    </xf>
    <xf numFmtId="49" fontId="37" fillId="0" borderId="28" xfId="1" applyNumberFormat="1" applyFont="1" applyBorder="1" applyAlignment="1">
      <alignment horizontal="center"/>
    </xf>
    <xf numFmtId="0" fontId="37" fillId="0" borderId="28" xfId="1" applyFont="1" applyBorder="1" applyAlignment="1">
      <alignment horizontal="center"/>
    </xf>
    <xf numFmtId="0" fontId="4" fillId="3" borderId="18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0" xfId="0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19" fillId="0" borderId="39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5" borderId="7" xfId="1" applyFont="1" applyFill="1" applyBorder="1" applyAlignment="1">
      <alignment horizontal="center" vertical="center" wrapText="1"/>
    </xf>
    <xf numFmtId="0" fontId="4" fillId="5" borderId="8" xfId="1" applyFont="1" applyFill="1" applyBorder="1" applyAlignment="1">
      <alignment horizontal="center" vertical="center" wrapText="1"/>
    </xf>
    <xf numFmtId="0" fontId="4" fillId="5" borderId="10" xfId="1" applyFont="1" applyFill="1" applyBorder="1" applyAlignment="1">
      <alignment horizontal="center" vertical="center" wrapText="1"/>
    </xf>
    <xf numFmtId="0" fontId="4" fillId="5" borderId="12" xfId="1" applyFont="1" applyFill="1" applyBorder="1" applyAlignment="1">
      <alignment horizontal="center" vertical="center" wrapText="1"/>
    </xf>
    <xf numFmtId="0" fontId="4" fillId="5" borderId="9" xfId="1" applyFont="1" applyFill="1" applyBorder="1" applyAlignment="1">
      <alignment horizontal="center" vertical="center" wrapText="1"/>
    </xf>
    <xf numFmtId="0" fontId="4" fillId="5" borderId="11" xfId="1" applyFont="1" applyFill="1" applyBorder="1" applyAlignment="1">
      <alignment horizontal="center" vertical="center" wrapText="1"/>
    </xf>
    <xf numFmtId="0" fontId="4" fillId="5" borderId="15" xfId="1" applyFont="1" applyFill="1" applyBorder="1" applyAlignment="1">
      <alignment horizontal="center" vertical="center" wrapText="1"/>
    </xf>
    <xf numFmtId="0" fontId="4" fillId="5" borderId="13" xfId="1" applyFont="1" applyFill="1" applyBorder="1" applyAlignment="1">
      <alignment horizontal="center" vertical="center" wrapText="1"/>
    </xf>
    <xf numFmtId="0" fontId="4" fillId="5" borderId="16" xfId="1" applyFont="1" applyFill="1" applyBorder="1" applyAlignment="1">
      <alignment horizontal="center" vertical="center" wrapText="1"/>
    </xf>
    <xf numFmtId="0" fontId="82" fillId="5" borderId="7" xfId="1" applyFont="1" applyFill="1" applyBorder="1" applyAlignment="1">
      <alignment horizontal="center" vertical="center" wrapText="1"/>
    </xf>
    <xf numFmtId="0" fontId="82" fillId="5" borderId="8" xfId="1" applyFont="1" applyFill="1" applyBorder="1" applyAlignment="1">
      <alignment horizontal="center" vertical="center" wrapText="1"/>
    </xf>
    <xf numFmtId="0" fontId="82" fillId="5" borderId="10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1" fillId="0" borderId="2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4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88" fillId="0" borderId="20" xfId="0" applyFont="1" applyFill="1" applyBorder="1" applyAlignment="1">
      <alignment horizontal="center" vertical="center"/>
    </xf>
    <xf numFmtId="0" fontId="88" fillId="0" borderId="19" xfId="0" applyFont="1" applyFill="1" applyBorder="1" applyAlignment="1">
      <alignment horizontal="center" vertical="center"/>
    </xf>
    <xf numFmtId="0" fontId="88" fillId="0" borderId="30" xfId="0" applyFont="1" applyFill="1" applyBorder="1" applyAlignment="1">
      <alignment horizontal="center" vertical="center"/>
    </xf>
    <xf numFmtId="0" fontId="88" fillId="0" borderId="24" xfId="0" applyFont="1" applyFill="1" applyBorder="1" applyAlignment="1">
      <alignment horizontal="center" vertical="center"/>
    </xf>
    <xf numFmtId="0" fontId="88" fillId="0" borderId="25" xfId="0" applyFont="1" applyFill="1" applyBorder="1" applyAlignment="1">
      <alignment horizontal="center" vertical="center"/>
    </xf>
    <xf numFmtId="0" fontId="88" fillId="0" borderId="26" xfId="0" applyFont="1" applyFill="1" applyBorder="1" applyAlignment="1">
      <alignment horizontal="center" vertical="center"/>
    </xf>
    <xf numFmtId="0" fontId="88" fillId="0" borderId="23" xfId="0" applyFont="1" applyFill="1" applyBorder="1" applyAlignment="1">
      <alignment horizontal="center" vertical="center"/>
    </xf>
    <xf numFmtId="0" fontId="21" fillId="8" borderId="15" xfId="1" applyFont="1" applyFill="1" applyBorder="1" applyAlignment="1">
      <alignment horizontal="center" vertical="center" wrapText="1"/>
    </xf>
    <xf numFmtId="0" fontId="21" fillId="8" borderId="13" xfId="1" applyFont="1" applyFill="1" applyBorder="1" applyAlignment="1">
      <alignment horizontal="center" vertical="center" wrapText="1"/>
    </xf>
    <xf numFmtId="0" fontId="21" fillId="8" borderId="16" xfId="1" applyFont="1" applyFill="1" applyBorder="1" applyAlignment="1">
      <alignment horizontal="center" vertical="center" wrapText="1"/>
    </xf>
    <xf numFmtId="0" fontId="87" fillId="8" borderId="7" xfId="1" applyFont="1" applyFill="1" applyBorder="1" applyAlignment="1">
      <alignment horizontal="center" vertical="center" wrapText="1"/>
    </xf>
    <xf numFmtId="0" fontId="86" fillId="8" borderId="8" xfId="1" applyFont="1" applyFill="1" applyBorder="1" applyAlignment="1">
      <alignment horizontal="center" vertical="center" wrapText="1"/>
    </xf>
    <xf numFmtId="0" fontId="86" fillId="8" borderId="10" xfId="1" applyFont="1" applyFill="1" applyBorder="1" applyAlignment="1">
      <alignment horizontal="center" vertical="center" wrapText="1"/>
    </xf>
    <xf numFmtId="0" fontId="21" fillId="8" borderId="7" xfId="1" applyFont="1" applyFill="1" applyBorder="1" applyAlignment="1">
      <alignment horizontal="center" vertical="center" wrapText="1"/>
    </xf>
    <xf numFmtId="0" fontId="21" fillId="8" borderId="8" xfId="1" applyFont="1" applyFill="1" applyBorder="1" applyAlignment="1">
      <alignment horizontal="center" vertical="center" wrapText="1"/>
    </xf>
    <xf numFmtId="0" fontId="21" fillId="8" borderId="10" xfId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19" fillId="0" borderId="3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1" fillId="8" borderId="49" xfId="1" applyFont="1" applyFill="1" applyBorder="1" applyAlignment="1">
      <alignment horizontal="center" vertical="center" wrapText="1"/>
    </xf>
    <xf numFmtId="0" fontId="21" fillId="8" borderId="9" xfId="1" applyFont="1" applyFill="1" applyBorder="1" applyAlignment="1">
      <alignment horizontal="center" vertical="center" wrapText="1"/>
    </xf>
    <xf numFmtId="0" fontId="21" fillId="8" borderId="11" xfId="1" applyFont="1" applyFill="1" applyBorder="1" applyAlignment="1">
      <alignment horizontal="center" vertical="center" wrapText="1"/>
    </xf>
    <xf numFmtId="0" fontId="92" fillId="0" borderId="33" xfId="0" applyFont="1" applyFill="1" applyBorder="1" applyAlignment="1">
      <alignment horizontal="center" vertical="center"/>
    </xf>
    <xf numFmtId="0" fontId="92" fillId="0" borderId="17" xfId="0" applyFont="1" applyFill="1" applyBorder="1" applyAlignment="1">
      <alignment horizontal="center" vertical="center"/>
    </xf>
    <xf numFmtId="0" fontId="92" fillId="0" borderId="34" xfId="0" applyFont="1" applyFill="1" applyBorder="1" applyAlignment="1">
      <alignment horizontal="center" vertical="center"/>
    </xf>
    <xf numFmtId="0" fontId="92" fillId="0" borderId="14" xfId="0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92" fillId="0" borderId="21" xfId="0" applyFont="1" applyFill="1" applyBorder="1" applyAlignment="1">
      <alignment horizontal="center" vertical="center"/>
    </xf>
    <xf numFmtId="0" fontId="92" fillId="0" borderId="35" xfId="0" applyFont="1" applyFill="1" applyBorder="1" applyAlignment="1">
      <alignment horizontal="center" vertical="center"/>
    </xf>
    <xf numFmtId="0" fontId="92" fillId="0" borderId="22" xfId="0" applyFont="1" applyFill="1" applyBorder="1" applyAlignment="1">
      <alignment horizontal="center" vertical="center"/>
    </xf>
    <xf numFmtId="0" fontId="92" fillId="0" borderId="36" xfId="0" applyFont="1" applyFill="1" applyBorder="1" applyAlignment="1">
      <alignment horizontal="center" vertical="center"/>
    </xf>
    <xf numFmtId="0" fontId="22" fillId="0" borderId="23" xfId="0" applyFont="1" applyFill="1" applyBorder="1" applyAlignment="1" applyProtection="1">
      <alignment horizontal="center" vertical="center"/>
      <protection hidden="1"/>
    </xf>
    <xf numFmtId="0" fontId="22" fillId="0" borderId="28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91" fillId="0" borderId="33" xfId="0" applyFont="1" applyBorder="1" applyAlignment="1">
      <alignment horizontal="center" vertical="center"/>
    </xf>
    <xf numFmtId="0" fontId="91" fillId="0" borderId="17" xfId="0" applyFont="1" applyBorder="1" applyAlignment="1">
      <alignment horizontal="center" vertical="center"/>
    </xf>
    <xf numFmtId="0" fontId="91" fillId="0" borderId="34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35" xfId="0" applyFont="1" applyBorder="1" applyAlignment="1">
      <alignment horizontal="center" vertical="center"/>
    </xf>
    <xf numFmtId="0" fontId="91" fillId="0" borderId="22" xfId="0" applyFont="1" applyBorder="1" applyAlignment="1">
      <alignment horizontal="center" vertical="center"/>
    </xf>
    <xf numFmtId="0" fontId="91" fillId="0" borderId="36" xfId="0" applyFont="1" applyBorder="1" applyAlignment="1">
      <alignment horizontal="center" vertical="center"/>
    </xf>
    <xf numFmtId="0" fontId="86" fillId="3" borderId="15" xfId="1" applyFont="1" applyFill="1" applyBorder="1" applyAlignment="1">
      <alignment horizontal="center" vertical="center" wrapText="1"/>
    </xf>
    <xf numFmtId="0" fontId="86" fillId="3" borderId="13" xfId="1" applyFont="1" applyFill="1" applyBorder="1" applyAlignment="1">
      <alignment horizontal="center" vertical="center" wrapText="1"/>
    </xf>
    <xf numFmtId="0" fontId="86" fillId="3" borderId="16" xfId="1" applyFont="1" applyFill="1" applyBorder="1" applyAlignment="1">
      <alignment horizontal="center" vertical="center" wrapText="1"/>
    </xf>
    <xf numFmtId="0" fontId="86" fillId="3" borderId="7" xfId="1" applyFont="1" applyFill="1" applyBorder="1" applyAlignment="1">
      <alignment horizontal="center" vertical="center" wrapText="1"/>
    </xf>
    <xf numFmtId="0" fontId="86" fillId="3" borderId="8" xfId="1" applyFont="1" applyFill="1" applyBorder="1" applyAlignment="1">
      <alignment horizontal="center" vertical="center" wrapText="1"/>
    </xf>
    <xf numFmtId="0" fontId="86" fillId="3" borderId="10" xfId="1" applyFont="1" applyFill="1" applyBorder="1" applyAlignment="1">
      <alignment horizontal="center" vertical="center" wrapText="1"/>
    </xf>
    <xf numFmtId="0" fontId="90" fillId="3" borderId="49" xfId="1" applyFont="1" applyFill="1" applyBorder="1" applyAlignment="1">
      <alignment horizontal="center" vertical="center" wrapText="1"/>
    </xf>
    <xf numFmtId="0" fontId="90" fillId="3" borderId="9" xfId="1" applyFont="1" applyFill="1" applyBorder="1" applyAlignment="1">
      <alignment horizontal="center" vertical="center" wrapText="1"/>
    </xf>
    <xf numFmtId="0" fontId="90" fillId="3" borderId="11" xfId="1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101" fillId="0" borderId="25" xfId="0" applyFont="1" applyFill="1" applyBorder="1" applyAlignment="1">
      <alignment horizontal="center" vertical="center"/>
    </xf>
    <xf numFmtId="0" fontId="101" fillId="0" borderId="26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8" borderId="24" xfId="0" applyFont="1" applyFill="1" applyBorder="1" applyAlignment="1">
      <alignment horizontal="center" vertical="center"/>
    </xf>
    <xf numFmtId="0" fontId="19" fillId="8" borderId="25" xfId="0" applyFont="1" applyFill="1" applyBorder="1" applyAlignment="1">
      <alignment horizontal="center" vertical="center"/>
    </xf>
    <xf numFmtId="0" fontId="19" fillId="8" borderId="2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8" fillId="0" borderId="21" xfId="0" applyFont="1" applyBorder="1" applyAlignment="1">
      <alignment horizontal="center" vertical="center"/>
    </xf>
    <xf numFmtId="0" fontId="3" fillId="9" borderId="4" xfId="1" applyFont="1" applyFill="1" applyBorder="1" applyAlignment="1">
      <alignment horizontal="center" vertical="center"/>
    </xf>
    <xf numFmtId="0" fontId="3" fillId="9" borderId="5" xfId="1" applyFont="1" applyFill="1" applyBorder="1" applyAlignment="1">
      <alignment horizontal="center" vertical="center"/>
    </xf>
    <xf numFmtId="0" fontId="3" fillId="9" borderId="6" xfId="1" applyFont="1" applyFill="1" applyBorder="1" applyAlignment="1">
      <alignment horizontal="center" vertical="center"/>
    </xf>
    <xf numFmtId="0" fontId="86" fillId="8" borderId="7" xfId="1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22" fillId="0" borderId="23" xfId="0" applyFont="1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0" fontId="21" fillId="3" borderId="7" xfId="1" applyFont="1" applyFill="1" applyBorder="1" applyAlignment="1">
      <alignment horizontal="center" vertical="center" wrapText="1"/>
    </xf>
    <xf numFmtId="0" fontId="21" fillId="3" borderId="8" xfId="1" applyFont="1" applyFill="1" applyBorder="1" applyAlignment="1">
      <alignment horizontal="center" vertical="center" wrapText="1"/>
    </xf>
    <xf numFmtId="0" fontId="21" fillId="3" borderId="10" xfId="1" applyFont="1" applyFill="1" applyBorder="1" applyAlignment="1">
      <alignment horizontal="center" vertical="center" wrapText="1"/>
    </xf>
    <xf numFmtId="0" fontId="21" fillId="3" borderId="12" xfId="1" applyFont="1" applyFill="1" applyBorder="1" applyAlignment="1">
      <alignment horizontal="center" vertical="center" wrapText="1"/>
    </xf>
    <xf numFmtId="0" fontId="21" fillId="3" borderId="9" xfId="1" applyFont="1" applyFill="1" applyBorder="1" applyAlignment="1">
      <alignment horizontal="center" vertical="center" wrapText="1"/>
    </xf>
    <xf numFmtId="0" fontId="21" fillId="3" borderId="11" xfId="1" applyFont="1" applyFill="1" applyBorder="1" applyAlignment="1">
      <alignment horizontal="center" vertical="center" wrapText="1"/>
    </xf>
    <xf numFmtId="0" fontId="0" fillId="3" borderId="24" xfId="0" applyFont="1" applyFill="1" applyBorder="1" applyAlignment="1">
      <alignment horizontal="center" vertical="center"/>
    </xf>
    <xf numFmtId="0" fontId="0" fillId="3" borderId="25" xfId="0" applyFont="1" applyFill="1" applyBorder="1" applyAlignment="1">
      <alignment horizontal="center" vertical="center"/>
    </xf>
    <xf numFmtId="0" fontId="0" fillId="3" borderId="26" xfId="0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21" fillId="3" borderId="15" xfId="1" applyFont="1" applyFill="1" applyBorder="1" applyAlignment="1">
      <alignment horizontal="center" vertical="center" wrapText="1"/>
    </xf>
    <xf numFmtId="0" fontId="21" fillId="3" borderId="13" xfId="1" applyFont="1" applyFill="1" applyBorder="1" applyAlignment="1">
      <alignment horizontal="center" vertical="center" wrapText="1"/>
    </xf>
    <xf numFmtId="0" fontId="21" fillId="3" borderId="16" xfId="1" applyFont="1" applyFill="1" applyBorder="1" applyAlignment="1">
      <alignment horizontal="center" vertical="center" wrapText="1"/>
    </xf>
    <xf numFmtId="0" fontId="26" fillId="0" borderId="22" xfId="0" applyFont="1" applyBorder="1" applyAlignment="1">
      <alignment horizontal="center" wrapText="1"/>
    </xf>
    <xf numFmtId="0" fontId="6" fillId="0" borderId="22" xfId="0" applyFont="1" applyBorder="1" applyAlignment="1">
      <alignment horizontal="center" wrapText="1"/>
    </xf>
    <xf numFmtId="0" fontId="72" fillId="0" borderId="24" xfId="1" applyFont="1" applyBorder="1" applyAlignment="1">
      <alignment horizontal="center"/>
    </xf>
    <xf numFmtId="0" fontId="72" fillId="0" borderId="25" xfId="1" applyFont="1" applyBorder="1" applyAlignment="1">
      <alignment horizontal="center"/>
    </xf>
    <xf numFmtId="0" fontId="72" fillId="0" borderId="26" xfId="1" applyFont="1" applyBorder="1" applyAlignment="1">
      <alignment horizontal="center"/>
    </xf>
    <xf numFmtId="49" fontId="72" fillId="0" borderId="33" xfId="1" applyNumberFormat="1" applyFont="1" applyBorder="1" applyAlignment="1">
      <alignment horizontal="center"/>
    </xf>
    <xf numFmtId="49" fontId="72" fillId="0" borderId="34" xfId="1" applyNumberFormat="1" applyFont="1" applyBorder="1" applyAlignment="1">
      <alignment horizontal="center"/>
    </xf>
    <xf numFmtId="1" fontId="64" fillId="0" borderId="39" xfId="1" applyNumberFormat="1" applyFont="1" applyBorder="1" applyAlignment="1">
      <alignment horizontal="center" vertical="center"/>
    </xf>
    <xf numFmtId="1" fontId="64" fillId="0" borderId="53" xfId="1" applyNumberFormat="1" applyFont="1" applyBorder="1" applyAlignment="1">
      <alignment horizontal="center" vertical="center"/>
    </xf>
    <xf numFmtId="1" fontId="64" fillId="0" borderId="35" xfId="1" applyNumberFormat="1" applyFont="1" applyBorder="1" applyAlignment="1">
      <alignment horizontal="center" vertical="center"/>
    </xf>
    <xf numFmtId="1" fontId="64" fillId="0" borderId="36" xfId="1" applyNumberFormat="1" applyFont="1" applyBorder="1" applyAlignment="1">
      <alignment horizontal="center" vertical="center"/>
    </xf>
    <xf numFmtId="0" fontId="72" fillId="0" borderId="33" xfId="1" applyFont="1" applyBorder="1" applyAlignment="1">
      <alignment horizontal="center"/>
    </xf>
    <xf numFmtId="0" fontId="72" fillId="0" borderId="34" xfId="1" applyFont="1" applyBorder="1" applyAlignment="1">
      <alignment horizontal="center"/>
    </xf>
    <xf numFmtId="0" fontId="72" fillId="0" borderId="74" xfId="1" applyFont="1" applyBorder="1" applyAlignment="1">
      <alignment horizontal="center" vertical="center"/>
    </xf>
    <xf numFmtId="0" fontId="72" fillId="0" borderId="59" xfId="1" applyFont="1" applyBorder="1" applyAlignment="1">
      <alignment horizontal="center" vertical="center"/>
    </xf>
    <xf numFmtId="0" fontId="72" fillId="0" borderId="58" xfId="1" applyFont="1" applyBorder="1" applyAlignment="1">
      <alignment horizontal="center" vertical="center"/>
    </xf>
    <xf numFmtId="0" fontId="42" fillId="0" borderId="0" xfId="1" applyFont="1"/>
    <xf numFmtId="0" fontId="36" fillId="0" borderId="0" xfId="1" applyFont="1"/>
    <xf numFmtId="0" fontId="42" fillId="0" borderId="57" xfId="1" applyFont="1" applyBorder="1" applyAlignment="1">
      <alignment horizontal="center" vertical="center"/>
    </xf>
    <xf numFmtId="0" fontId="42" fillId="0" borderId="23" xfId="1" applyFont="1" applyBorder="1" applyAlignment="1">
      <alignment horizontal="center" vertical="center"/>
    </xf>
    <xf numFmtId="0" fontId="65" fillId="0" borderId="14" xfId="1" applyFont="1" applyBorder="1" applyAlignment="1">
      <alignment vertical="top"/>
    </xf>
    <xf numFmtId="0" fontId="42" fillId="0" borderId="0" xfId="1" applyFont="1" applyBorder="1" applyAlignment="1">
      <alignment vertical="top"/>
    </xf>
    <xf numFmtId="0" fontId="42" fillId="0" borderId="29" xfId="1" applyFont="1" applyBorder="1" applyAlignment="1">
      <alignment horizontal="center" vertical="center" wrapText="1"/>
    </xf>
    <xf numFmtId="0" fontId="42" fillId="0" borderId="23" xfId="1" applyFont="1" applyBorder="1" applyAlignment="1">
      <alignment horizontal="center" vertical="center" wrapText="1"/>
    </xf>
    <xf numFmtId="0" fontId="42" fillId="0" borderId="28" xfId="1" applyFont="1" applyBorder="1" applyAlignment="1">
      <alignment horizontal="center" vertical="center" wrapText="1"/>
    </xf>
    <xf numFmtId="0" fontId="36" fillId="0" borderId="14" xfId="1" applyFont="1" applyBorder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36" fillId="0" borderId="21" xfId="1" applyFont="1" applyBorder="1" applyAlignment="1">
      <alignment horizontal="center" vertical="center"/>
    </xf>
    <xf numFmtId="0" fontId="34" fillId="0" borderId="14" xfId="1" applyFont="1" applyBorder="1" applyAlignment="1">
      <alignment horizontal="center" vertical="center"/>
    </xf>
    <xf numFmtId="0" fontId="34" fillId="0" borderId="0" xfId="1" applyFont="1" applyBorder="1" applyAlignment="1">
      <alignment horizontal="center" vertical="center"/>
    </xf>
    <xf numFmtId="0" fontId="36" fillId="0" borderId="14" xfId="1" applyFont="1" applyBorder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21" xfId="1" applyFont="1" applyBorder="1" applyAlignment="1">
      <alignment horizontal="center" vertical="center" wrapText="1"/>
    </xf>
    <xf numFmtId="0" fontId="42" fillId="0" borderId="57" xfId="1" applyFont="1" applyBorder="1" applyAlignment="1">
      <alignment horizontal="center" vertical="top"/>
    </xf>
    <xf numFmtId="0" fontId="42" fillId="0" borderId="23" xfId="1" applyFont="1" applyBorder="1" applyAlignment="1">
      <alignment horizontal="center" vertical="top"/>
    </xf>
    <xf numFmtId="0" fontId="65" fillId="0" borderId="23" xfId="1" applyFont="1" applyBorder="1" applyAlignment="1">
      <alignment horizontal="center" vertical="center"/>
    </xf>
    <xf numFmtId="0" fontId="36" fillId="0" borderId="23" xfId="1" applyFont="1" applyBorder="1" applyAlignment="1">
      <alignment horizontal="center"/>
    </xf>
    <xf numFmtId="0" fontId="65" fillId="0" borderId="24" xfId="1" applyFont="1" applyBorder="1" applyAlignment="1">
      <alignment horizontal="center" vertical="center"/>
    </xf>
    <xf numFmtId="0" fontId="65" fillId="0" borderId="26" xfId="1" applyFont="1" applyBorder="1" applyAlignment="1">
      <alignment horizontal="center" vertical="center"/>
    </xf>
    <xf numFmtId="0" fontId="36" fillId="0" borderId="23" xfId="1" applyFont="1" applyBorder="1" applyAlignment="1">
      <alignment horizontal="center" vertical="center"/>
    </xf>
    <xf numFmtId="49" fontId="34" fillId="0" borderId="17" xfId="1" applyNumberFormat="1" applyFont="1" applyBorder="1" applyAlignment="1">
      <alignment horizontal="center" shrinkToFit="1"/>
    </xf>
    <xf numFmtId="49" fontId="31" fillId="0" borderId="0" xfId="1" applyNumberFormat="1" applyFont="1" applyBorder="1" applyAlignment="1">
      <alignment horizontal="center" vertical="center"/>
    </xf>
    <xf numFmtId="0" fontId="42" fillId="0" borderId="0" xfId="1" applyFont="1" applyAlignment="1">
      <alignment horizontal="center" vertical="center"/>
    </xf>
    <xf numFmtId="0" fontId="42" fillId="0" borderId="28" xfId="1" applyFont="1" applyBorder="1" applyAlignment="1">
      <alignment horizontal="center" vertical="center"/>
    </xf>
    <xf numFmtId="0" fontId="42" fillId="0" borderId="56" xfId="1" applyFont="1" applyBorder="1" applyAlignment="1">
      <alignment horizontal="center" vertical="center" wrapText="1"/>
    </xf>
    <xf numFmtId="0" fontId="42" fillId="0" borderId="62" xfId="1" applyFont="1" applyBorder="1" applyAlignment="1">
      <alignment horizontal="center" vertical="center" wrapText="1"/>
    </xf>
    <xf numFmtId="0" fontId="34" fillId="0" borderId="39" xfId="1" applyFont="1" applyBorder="1" applyAlignment="1">
      <alignment horizontal="center" vertical="center" wrapText="1"/>
    </xf>
    <xf numFmtId="0" fontId="34" fillId="0" borderId="19" xfId="1" applyFont="1" applyBorder="1" applyAlignment="1">
      <alignment horizontal="center" vertical="center" wrapText="1"/>
    </xf>
    <xf numFmtId="0" fontId="34" fillId="0" borderId="53" xfId="1" applyFont="1" applyBorder="1" applyAlignment="1">
      <alignment horizontal="center" vertical="center" wrapText="1"/>
    </xf>
    <xf numFmtId="0" fontId="36" fillId="0" borderId="24" xfId="1" applyFont="1" applyBorder="1" applyAlignment="1">
      <alignment horizontal="center" vertical="center"/>
    </xf>
    <xf numFmtId="0" fontId="36" fillId="0" borderId="25" xfId="1" applyFont="1" applyBorder="1" applyAlignment="1">
      <alignment horizontal="center" vertical="center"/>
    </xf>
    <xf numFmtId="49" fontId="42" fillId="0" borderId="17" xfId="1" applyNumberFormat="1" applyFont="1" applyBorder="1" applyAlignment="1">
      <alignment vertical="top"/>
    </xf>
    <xf numFmtId="0" fontId="36" fillId="0" borderId="17" xfId="1" applyFont="1" applyBorder="1" applyAlignment="1">
      <alignment vertical="top"/>
    </xf>
    <xf numFmtId="49" fontId="42" fillId="0" borderId="55" xfId="1" applyNumberFormat="1" applyFont="1" applyBorder="1" applyAlignment="1">
      <alignment horizontal="center"/>
    </xf>
    <xf numFmtId="49" fontId="42" fillId="0" borderId="44" xfId="1" applyNumberFormat="1" applyFont="1" applyBorder="1" applyAlignment="1">
      <alignment horizontal="center"/>
    </xf>
    <xf numFmtId="0" fontId="31" fillId="0" borderId="22" xfId="1" applyFont="1" applyBorder="1" applyAlignment="1">
      <alignment horizontal="center" vertical="center"/>
    </xf>
    <xf numFmtId="49" fontId="42" fillId="0" borderId="57" xfId="1" applyNumberFormat="1" applyFont="1" applyBorder="1" applyAlignment="1">
      <alignment horizontal="center"/>
    </xf>
    <xf numFmtId="49" fontId="42" fillId="0" borderId="23" xfId="1" applyNumberFormat="1" applyFont="1" applyBorder="1" applyAlignment="1">
      <alignment horizontal="center"/>
    </xf>
    <xf numFmtId="0" fontId="31" fillId="0" borderId="22" xfId="1" applyFont="1" applyBorder="1" applyAlignment="1">
      <alignment horizontal="center"/>
    </xf>
    <xf numFmtId="0" fontId="42" fillId="0" borderId="55" xfId="1" applyFont="1" applyBorder="1" applyAlignment="1">
      <alignment horizontal="center" vertical="top"/>
    </xf>
    <xf numFmtId="0" fontId="42" fillId="0" borderId="44" xfId="1" applyFont="1" applyBorder="1" applyAlignment="1">
      <alignment horizontal="center" vertical="top"/>
    </xf>
    <xf numFmtId="0" fontId="32" fillId="0" borderId="60" xfId="1" applyFont="1" applyBorder="1" applyAlignment="1">
      <alignment horizontal="center"/>
    </xf>
    <xf numFmtId="0" fontId="34" fillId="0" borderId="59" xfId="1" applyFont="1" applyBorder="1" applyAlignment="1">
      <alignment horizontal="center"/>
    </xf>
    <xf numFmtId="0" fontId="34" fillId="0" borderId="58" xfId="1" applyFont="1" applyBorder="1" applyAlignment="1">
      <alignment horizontal="center"/>
    </xf>
    <xf numFmtId="0" fontId="32" fillId="0" borderId="59" xfId="1" applyFont="1" applyBorder="1" applyAlignment="1">
      <alignment horizontal="center"/>
    </xf>
    <xf numFmtId="0" fontId="32" fillId="0" borderId="58" xfId="1" applyFont="1" applyBorder="1" applyAlignment="1">
      <alignment horizontal="center"/>
    </xf>
    <xf numFmtId="0" fontId="47" fillId="0" borderId="0" xfId="7" applyAlignment="1">
      <alignment horizontal="left"/>
    </xf>
    <xf numFmtId="0" fontId="2" fillId="0" borderId="0" xfId="1" applyAlignment="1">
      <alignment horizontal="left"/>
    </xf>
    <xf numFmtId="0" fontId="50" fillId="0" borderId="0" xfId="10" applyFont="1" applyAlignment="1">
      <alignment horizontal="left"/>
    </xf>
    <xf numFmtId="0" fontId="50" fillId="0" borderId="0" xfId="11" applyFont="1" applyAlignment="1">
      <alignment horizontal="left"/>
    </xf>
    <xf numFmtId="0" fontId="50" fillId="0" borderId="0" xfId="12" applyFont="1" applyAlignment="1">
      <alignment horizontal="left"/>
    </xf>
    <xf numFmtId="0" fontId="49" fillId="0" borderId="0" xfId="14" applyFont="1" applyAlignment="1">
      <alignment horizontal="left"/>
    </xf>
    <xf numFmtId="0" fontId="47" fillId="0" borderId="0" xfId="15" applyAlignment="1">
      <alignment horizontal="left"/>
    </xf>
    <xf numFmtId="0" fontId="48" fillId="0" borderId="0" xfId="20" applyFont="1" applyAlignment="1">
      <alignment horizontal="center"/>
    </xf>
    <xf numFmtId="0" fontId="2" fillId="0" borderId="0" xfId="1"/>
    <xf numFmtId="0" fontId="2" fillId="0" borderId="0" xfId="1" applyAlignment="1">
      <alignment horizontal="center"/>
    </xf>
    <xf numFmtId="0" fontId="48" fillId="0" borderId="0" xfId="24" applyFont="1" applyAlignment="1">
      <alignment horizontal="center"/>
    </xf>
    <xf numFmtId="0" fontId="48" fillId="0" borderId="0" xfId="26" applyFont="1" applyAlignment="1">
      <alignment horizontal="center"/>
    </xf>
    <xf numFmtId="0" fontId="48" fillId="0" borderId="0" xfId="27" applyFont="1" applyAlignment="1">
      <alignment horizontal="center"/>
    </xf>
    <xf numFmtId="0" fontId="47" fillId="0" borderId="0" xfId="27" applyAlignment="1">
      <alignment horizontal="center"/>
    </xf>
    <xf numFmtId="0" fontId="48" fillId="0" borderId="0" xfId="28" applyFont="1" applyAlignment="1">
      <alignment horizontal="center"/>
    </xf>
    <xf numFmtId="0" fontId="50" fillId="0" borderId="0" xfId="40" applyFont="1" applyAlignment="1">
      <alignment horizontal="center"/>
    </xf>
    <xf numFmtId="0" fontId="48" fillId="0" borderId="0" xfId="42" applyFont="1" applyAlignment="1">
      <alignment horizontal="center"/>
    </xf>
    <xf numFmtId="0" fontId="48" fillId="0" borderId="0" xfId="1" applyFont="1"/>
    <xf numFmtId="0" fontId="67" fillId="0" borderId="4" xfId="1" applyFont="1" applyBorder="1" applyAlignment="1">
      <alignment horizontal="center" vertical="center" wrapText="1"/>
    </xf>
    <xf numFmtId="0" fontId="67" fillId="0" borderId="5" xfId="1" applyFont="1" applyBorder="1" applyAlignment="1">
      <alignment horizontal="center" vertical="center" wrapText="1"/>
    </xf>
    <xf numFmtId="0" fontId="67" fillId="0" borderId="6" xfId="1" applyFont="1" applyBorder="1" applyAlignment="1">
      <alignment horizontal="center" vertical="center" wrapText="1"/>
    </xf>
    <xf numFmtId="0" fontId="64" fillId="14" borderId="18" xfId="1" applyFont="1" applyFill="1" applyBorder="1" applyAlignment="1">
      <alignment horizontal="center" vertical="center" wrapText="1"/>
    </xf>
    <xf numFmtId="0" fontId="64" fillId="14" borderId="2" xfId="1" applyFont="1" applyFill="1" applyBorder="1" applyAlignment="1">
      <alignment horizontal="center" vertical="center" wrapText="1"/>
    </xf>
    <xf numFmtId="0" fontId="64" fillId="14" borderId="3" xfId="1" applyFont="1" applyFill="1" applyBorder="1" applyAlignment="1">
      <alignment horizontal="center" vertical="center" wrapText="1"/>
    </xf>
    <xf numFmtId="0" fontId="34" fillId="14" borderId="18" xfId="1" applyFont="1" applyFill="1" applyBorder="1" applyAlignment="1">
      <alignment horizontal="center" vertical="center"/>
    </xf>
    <xf numFmtId="0" fontId="34" fillId="14" borderId="2" xfId="1" applyFont="1" applyFill="1" applyBorder="1" applyAlignment="1">
      <alignment horizontal="center" vertical="center"/>
    </xf>
    <xf numFmtId="0" fontId="34" fillId="14" borderId="3" xfId="1" applyFont="1" applyFill="1" applyBorder="1" applyAlignment="1">
      <alignment horizontal="center" vertical="center"/>
    </xf>
    <xf numFmtId="1" fontId="30" fillId="6" borderId="7" xfId="1" applyNumberFormat="1" applyFont="1" applyFill="1" applyBorder="1" applyAlignment="1">
      <alignment horizontal="center" vertical="center"/>
    </xf>
    <xf numFmtId="1" fontId="30" fillId="6" borderId="29" xfId="1" applyNumberFormat="1" applyFont="1" applyFill="1" applyBorder="1" applyAlignment="1">
      <alignment horizontal="center" vertical="center"/>
    </xf>
    <xf numFmtId="1" fontId="28" fillId="6" borderId="7" xfId="1" applyNumberFormat="1" applyFont="1" applyFill="1" applyBorder="1" applyAlignment="1">
      <alignment horizontal="center" vertical="center"/>
    </xf>
    <xf numFmtId="1" fontId="28" fillId="6" borderId="29" xfId="1" applyNumberFormat="1" applyFont="1" applyFill="1" applyBorder="1" applyAlignment="1">
      <alignment horizontal="center" vertical="center"/>
    </xf>
    <xf numFmtId="1" fontId="28" fillId="6" borderId="49" xfId="1" applyNumberFormat="1" applyFont="1" applyFill="1" applyBorder="1" applyAlignment="1">
      <alignment horizontal="center" vertical="center"/>
    </xf>
    <xf numFmtId="1" fontId="28" fillId="6" borderId="61" xfId="1" applyNumberFormat="1" applyFont="1" applyFill="1" applyBorder="1" applyAlignment="1">
      <alignment horizontal="center" vertical="center"/>
    </xf>
    <xf numFmtId="1" fontId="30" fillId="6" borderId="28" xfId="1" applyNumberFormat="1" applyFont="1" applyFill="1" applyBorder="1" applyAlignment="1">
      <alignment horizontal="center" vertical="center"/>
    </xf>
    <xf numFmtId="1" fontId="28" fillId="6" borderId="28" xfId="1" applyNumberFormat="1" applyFont="1" applyFill="1" applyBorder="1" applyAlignment="1">
      <alignment horizontal="center" vertical="center"/>
    </xf>
    <xf numFmtId="1" fontId="28" fillId="6" borderId="62" xfId="1" applyNumberFormat="1" applyFont="1" applyFill="1" applyBorder="1" applyAlignment="1">
      <alignment horizontal="center" vertical="center"/>
    </xf>
    <xf numFmtId="1" fontId="30" fillId="0" borderId="28" xfId="1" applyNumberFormat="1" applyFont="1" applyBorder="1" applyAlignment="1">
      <alignment horizontal="center" vertical="center"/>
    </xf>
    <xf numFmtId="1" fontId="30" fillId="0" borderId="29" xfId="1" applyNumberFormat="1" applyFont="1" applyBorder="1" applyAlignment="1">
      <alignment horizontal="center" vertical="center"/>
    </xf>
    <xf numFmtId="1" fontId="28" fillId="0" borderId="8" xfId="1" applyNumberFormat="1" applyFont="1" applyFill="1" applyBorder="1" applyAlignment="1">
      <alignment horizontal="center" vertical="center"/>
    </xf>
    <xf numFmtId="1" fontId="28" fillId="0" borderId="29" xfId="1" applyNumberFormat="1" applyFont="1" applyFill="1" applyBorder="1" applyAlignment="1">
      <alignment horizontal="center" vertical="center"/>
    </xf>
    <xf numFmtId="1" fontId="28" fillId="0" borderId="9" xfId="1" applyNumberFormat="1" applyFont="1" applyFill="1" applyBorder="1" applyAlignment="1">
      <alignment horizontal="center" vertical="center"/>
    </xf>
    <xf numFmtId="1" fontId="28" fillId="0" borderId="61" xfId="1" applyNumberFormat="1" applyFont="1" applyFill="1" applyBorder="1" applyAlignment="1">
      <alignment horizontal="center" vertical="center"/>
    </xf>
    <xf numFmtId="1" fontId="30" fillId="6" borderId="8" xfId="1" applyNumberFormat="1" applyFont="1" applyFill="1" applyBorder="1" applyAlignment="1">
      <alignment horizontal="center" vertical="center"/>
    </xf>
    <xf numFmtId="0" fontId="30" fillId="6" borderId="8" xfId="1" applyFont="1" applyFill="1" applyBorder="1" applyAlignment="1">
      <alignment horizontal="center" vertical="center"/>
    </xf>
    <xf numFmtId="1" fontId="28" fillId="6" borderId="8" xfId="1" applyNumberFormat="1" applyFont="1" applyFill="1" applyBorder="1" applyAlignment="1">
      <alignment horizontal="center" vertical="center"/>
    </xf>
    <xf numFmtId="0" fontId="28" fillId="6" borderId="8" xfId="1" applyFont="1" applyFill="1" applyBorder="1" applyAlignment="1">
      <alignment horizontal="center" vertical="center"/>
    </xf>
    <xf numFmtId="1" fontId="28" fillId="6" borderId="9" xfId="1" applyNumberFormat="1" applyFont="1" applyFill="1" applyBorder="1" applyAlignment="1">
      <alignment horizontal="center" vertical="center"/>
    </xf>
    <xf numFmtId="0" fontId="28" fillId="6" borderId="9" xfId="1" applyFont="1" applyFill="1" applyBorder="1" applyAlignment="1">
      <alignment horizontal="center" vertical="center"/>
    </xf>
    <xf numFmtId="1" fontId="28" fillId="0" borderId="28" xfId="1" applyNumberFormat="1" applyFont="1" applyBorder="1" applyAlignment="1">
      <alignment horizontal="center" vertical="center"/>
    </xf>
    <xf numFmtId="1" fontId="28" fillId="0" borderId="29" xfId="1" applyNumberFormat="1" applyFont="1" applyBorder="1" applyAlignment="1">
      <alignment horizontal="center" vertical="center"/>
    </xf>
    <xf numFmtId="1" fontId="28" fillId="0" borderId="62" xfId="1" applyNumberFormat="1" applyFont="1" applyBorder="1" applyAlignment="1">
      <alignment horizontal="center" vertical="center"/>
    </xf>
    <xf numFmtId="1" fontId="28" fillId="0" borderId="61" xfId="1" applyNumberFormat="1" applyFont="1" applyBorder="1" applyAlignment="1">
      <alignment horizontal="center" vertical="center"/>
    </xf>
    <xf numFmtId="0" fontId="30" fillId="6" borderId="29" xfId="1" applyFont="1" applyFill="1" applyBorder="1" applyAlignment="1">
      <alignment horizontal="center" vertical="center"/>
    </xf>
    <xf numFmtId="0" fontId="28" fillId="6" borderId="29" xfId="1" applyFont="1" applyFill="1" applyBorder="1" applyAlignment="1">
      <alignment horizontal="center" vertical="center"/>
    </xf>
    <xf numFmtId="0" fontId="28" fillId="6" borderId="61" xfId="1" applyFont="1" applyFill="1" applyBorder="1" applyAlignment="1">
      <alignment horizontal="center" vertical="center"/>
    </xf>
    <xf numFmtId="0" fontId="30" fillId="0" borderId="28" xfId="1" applyFont="1" applyBorder="1" applyAlignment="1">
      <alignment horizontal="center" vertical="center"/>
    </xf>
    <xf numFmtId="0" fontId="30" fillId="0" borderId="29" xfId="1" applyFont="1" applyBorder="1" applyAlignment="1">
      <alignment horizontal="center" vertical="center"/>
    </xf>
    <xf numFmtId="0" fontId="28" fillId="0" borderId="29" xfId="1" applyFont="1" applyBorder="1" applyAlignment="1">
      <alignment horizontal="center" vertical="center"/>
    </xf>
    <xf numFmtId="0" fontId="28" fillId="0" borderId="61" xfId="1" applyFont="1" applyBorder="1" applyAlignment="1">
      <alignment horizontal="center" vertical="center"/>
    </xf>
    <xf numFmtId="1" fontId="28" fillId="6" borderId="52" xfId="1" applyNumberFormat="1" applyFont="1" applyFill="1" applyBorder="1" applyAlignment="1">
      <alignment horizontal="center" vertical="center"/>
    </xf>
    <xf numFmtId="0" fontId="28" fillId="6" borderId="23" xfId="1" applyFont="1" applyFill="1" applyBorder="1" applyAlignment="1">
      <alignment horizontal="center" vertical="center"/>
    </xf>
    <xf numFmtId="1" fontId="28" fillId="6" borderId="72" xfId="1" applyNumberFormat="1" applyFont="1" applyFill="1" applyBorder="1" applyAlignment="1">
      <alignment horizontal="center" vertical="center"/>
    </xf>
    <xf numFmtId="0" fontId="28" fillId="6" borderId="56" xfId="1" applyFont="1" applyFill="1" applyBorder="1" applyAlignment="1">
      <alignment horizontal="center" vertical="center"/>
    </xf>
    <xf numFmtId="1" fontId="28" fillId="0" borderId="23" xfId="1" applyNumberFormat="1" applyFont="1" applyBorder="1" applyAlignment="1">
      <alignment horizontal="center" vertical="center"/>
    </xf>
    <xf numFmtId="0" fontId="28" fillId="0" borderId="23" xfId="1" applyFont="1" applyBorder="1" applyAlignment="1">
      <alignment horizontal="center" vertical="center"/>
    </xf>
    <xf numFmtId="1" fontId="28" fillId="0" borderId="56" xfId="1" applyNumberFormat="1" applyFont="1" applyBorder="1" applyAlignment="1">
      <alignment horizontal="center" vertical="center"/>
    </xf>
    <xf numFmtId="0" fontId="28" fillId="0" borderId="56" xfId="1" applyFont="1" applyBorder="1" applyAlignment="1">
      <alignment horizontal="center" vertical="center"/>
    </xf>
    <xf numFmtId="0" fontId="36" fillId="0" borderId="8" xfId="1" applyFont="1" applyBorder="1" applyAlignment="1">
      <alignment horizontal="center" vertical="center"/>
    </xf>
    <xf numFmtId="0" fontId="28" fillId="0" borderId="28" xfId="1" applyFont="1" applyBorder="1" applyAlignment="1">
      <alignment horizontal="center" vertical="center"/>
    </xf>
    <xf numFmtId="0" fontId="28" fillId="0" borderId="62" xfId="1" applyFont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1" fontId="28" fillId="6" borderId="23" xfId="1" applyNumberFormat="1" applyFont="1" applyFill="1" applyBorder="1" applyAlignment="1">
      <alignment horizontal="center" vertical="center"/>
    </xf>
    <xf numFmtId="1" fontId="28" fillId="6" borderId="56" xfId="1" applyNumberFormat="1" applyFont="1" applyFill="1" applyBorder="1" applyAlignment="1">
      <alignment horizontal="center" vertical="center"/>
    </xf>
    <xf numFmtId="0" fontId="21" fillId="0" borderId="14" xfId="1" applyFont="1" applyBorder="1" applyAlignment="1">
      <alignment horizontal="left" vertical="center" wrapText="1"/>
    </xf>
    <xf numFmtId="0" fontId="21" fillId="0" borderId="37" xfId="1" applyFont="1" applyBorder="1" applyAlignment="1">
      <alignment horizontal="left" vertical="center" wrapText="1"/>
    </xf>
    <xf numFmtId="0" fontId="70" fillId="0" borderId="35" xfId="1" applyFont="1" applyBorder="1" applyAlignment="1">
      <alignment horizontal="left" vertical="center"/>
    </xf>
    <xf numFmtId="0" fontId="70" fillId="0" borderId="22" xfId="1" applyFont="1" applyBorder="1" applyAlignment="1">
      <alignment horizontal="left" vertical="center"/>
    </xf>
    <xf numFmtId="0" fontId="36" fillId="0" borderId="28" xfId="1" applyFont="1" applyBorder="1" applyAlignment="1">
      <alignment horizontal="center" vertical="center"/>
    </xf>
    <xf numFmtId="1" fontId="30" fillId="0" borderId="30" xfId="1" applyNumberFormat="1" applyFont="1" applyBorder="1" applyAlignment="1">
      <alignment horizontal="center" vertical="center"/>
    </xf>
    <xf numFmtId="0" fontId="30" fillId="0" borderId="32" xfId="1" applyFont="1" applyBorder="1" applyAlignment="1">
      <alignment horizontal="center" vertical="center"/>
    </xf>
    <xf numFmtId="1" fontId="28" fillId="0" borderId="8" xfId="1" applyNumberFormat="1" applyFont="1" applyBorder="1" applyAlignment="1">
      <alignment horizontal="center" vertical="center"/>
    </xf>
    <xf numFmtId="1" fontId="28" fillId="0" borderId="9" xfId="1" applyNumberFormat="1" applyFont="1" applyBorder="1" applyAlignment="1">
      <alignment horizontal="center" vertical="center"/>
    </xf>
    <xf numFmtId="49" fontId="65" fillId="0" borderId="25" xfId="1" applyNumberFormat="1" applyFont="1" applyBorder="1" applyAlignment="1">
      <alignment horizontal="center"/>
    </xf>
    <xf numFmtId="49" fontId="65" fillId="0" borderId="76" xfId="1" applyNumberFormat="1" applyFont="1" applyBorder="1" applyAlignment="1">
      <alignment horizontal="center"/>
    </xf>
    <xf numFmtId="0" fontId="65" fillId="0" borderId="59" xfId="1" applyFont="1" applyFill="1" applyBorder="1" applyAlignment="1">
      <alignment horizontal="center" vertical="center"/>
    </xf>
    <xf numFmtId="0" fontId="65" fillId="0" borderId="75" xfId="1" applyFont="1" applyFill="1" applyBorder="1" applyAlignment="1">
      <alignment horizontal="center" vertical="center"/>
    </xf>
    <xf numFmtId="0" fontId="36" fillId="0" borderId="29" xfId="1" applyFont="1" applyBorder="1" applyAlignment="1">
      <alignment horizontal="center" vertical="center"/>
    </xf>
    <xf numFmtId="0" fontId="28" fillId="6" borderId="28" xfId="1" applyFont="1" applyFill="1" applyBorder="1" applyAlignment="1">
      <alignment horizontal="center" vertical="center"/>
    </xf>
    <xf numFmtId="0" fontId="28" fillId="6" borderId="62" xfId="1" applyFont="1" applyFill="1" applyBorder="1" applyAlignment="1">
      <alignment horizontal="center" vertical="center"/>
    </xf>
    <xf numFmtId="1" fontId="30" fillId="0" borderId="8" xfId="1" applyNumberFormat="1" applyFont="1" applyBorder="1" applyAlignment="1">
      <alignment horizontal="center" vertical="center"/>
    </xf>
    <xf numFmtId="1" fontId="30" fillId="0" borderId="10" xfId="1" applyNumberFormat="1" applyFont="1" applyBorder="1" applyAlignment="1">
      <alignment horizontal="center" vertical="center"/>
    </xf>
    <xf numFmtId="1" fontId="28" fillId="0" borderId="10" xfId="1" applyNumberFormat="1" applyFont="1" applyBorder="1" applyAlignment="1">
      <alignment horizontal="center" vertical="center"/>
    </xf>
    <xf numFmtId="1" fontId="28" fillId="0" borderId="11" xfId="1" applyNumberFormat="1" applyFont="1" applyBorder="1" applyAlignment="1">
      <alignment horizontal="center" vertical="center"/>
    </xf>
    <xf numFmtId="49" fontId="65" fillId="0" borderId="19" xfId="1" applyNumberFormat="1" applyFont="1" applyBorder="1" applyAlignment="1">
      <alignment horizontal="center"/>
    </xf>
    <xf numFmtId="0" fontId="65" fillId="0" borderId="17" xfId="1" applyFont="1" applyFill="1" applyBorder="1" applyAlignment="1">
      <alignment horizontal="center" vertical="center"/>
    </xf>
    <xf numFmtId="1" fontId="30" fillId="0" borderId="20" xfId="1" applyNumberFormat="1" applyFont="1" applyBorder="1" applyAlignment="1">
      <alignment horizontal="center" vertical="center"/>
    </xf>
    <xf numFmtId="0" fontId="30" fillId="0" borderId="31" xfId="1" applyFont="1" applyBorder="1" applyAlignment="1">
      <alignment horizontal="center" vertical="center"/>
    </xf>
    <xf numFmtId="1" fontId="30" fillId="6" borderId="20" xfId="1" applyNumberFormat="1" applyFont="1" applyFill="1" applyBorder="1" applyAlignment="1">
      <alignment horizontal="center" vertical="center"/>
    </xf>
    <xf numFmtId="0" fontId="30" fillId="6" borderId="31" xfId="1" applyFont="1" applyFill="1" applyBorder="1" applyAlignment="1">
      <alignment horizontal="center" vertical="center"/>
    </xf>
    <xf numFmtId="1" fontId="30" fillId="0" borderId="23" xfId="1" applyNumberFormat="1" applyFont="1" applyBorder="1" applyAlignment="1">
      <alignment horizontal="center" vertical="center"/>
    </xf>
    <xf numFmtId="0" fontId="30" fillId="0" borderId="23" xfId="1" applyFont="1" applyBorder="1" applyAlignment="1">
      <alignment horizontal="center" vertical="center"/>
    </xf>
    <xf numFmtId="1" fontId="30" fillId="0" borderId="56" xfId="1" applyNumberFormat="1" applyFont="1" applyBorder="1" applyAlignment="1">
      <alignment horizontal="center" vertical="center"/>
    </xf>
    <xf numFmtId="0" fontId="30" fillId="0" borderId="56" xfId="1" applyFont="1" applyBorder="1" applyAlignment="1">
      <alignment horizontal="center" vertical="center"/>
    </xf>
    <xf numFmtId="0" fontId="30" fillId="6" borderId="23" xfId="1" applyFont="1" applyFill="1" applyBorder="1" applyAlignment="1">
      <alignment horizontal="center" vertical="center"/>
    </xf>
    <xf numFmtId="1" fontId="30" fillId="6" borderId="61" xfId="1" applyNumberFormat="1" applyFont="1" applyFill="1" applyBorder="1" applyAlignment="1">
      <alignment horizontal="center" vertical="center"/>
    </xf>
    <xf numFmtId="0" fontId="30" fillId="6" borderId="56" xfId="1" applyFont="1" applyFill="1" applyBorder="1" applyAlignment="1">
      <alignment horizontal="center" vertical="center"/>
    </xf>
    <xf numFmtId="0" fontId="30" fillId="0" borderId="62" xfId="1" applyFont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0" fontId="28" fillId="0" borderId="8" xfId="1" applyFont="1" applyBorder="1" applyAlignment="1">
      <alignment horizontal="center" vertical="center"/>
    </xf>
    <xf numFmtId="0" fontId="28" fillId="0" borderId="9" xfId="1" applyFont="1" applyBorder="1" applyAlignment="1">
      <alignment horizontal="center" vertical="center"/>
    </xf>
    <xf numFmtId="1" fontId="28" fillId="0" borderId="62" xfId="1" applyNumberFormat="1" applyFont="1" applyFill="1" applyBorder="1" applyAlignment="1">
      <alignment horizontal="center" vertical="center"/>
    </xf>
    <xf numFmtId="1" fontId="28" fillId="6" borderId="27" xfId="1" applyNumberFormat="1" applyFont="1" applyFill="1" applyBorder="1" applyAlignment="1">
      <alignment horizontal="center" vertical="center"/>
    </xf>
    <xf numFmtId="1" fontId="28" fillId="6" borderId="31" xfId="1" applyNumberFormat="1" applyFont="1" applyFill="1" applyBorder="1" applyAlignment="1">
      <alignment horizontal="center" vertical="center"/>
    </xf>
    <xf numFmtId="0" fontId="28" fillId="0" borderId="24" xfId="1" applyFont="1" applyBorder="1" applyAlignment="1">
      <alignment horizontal="center" vertical="center"/>
    </xf>
    <xf numFmtId="0" fontId="35" fillId="0" borderId="51" xfId="1" applyFont="1" applyBorder="1" applyAlignment="1">
      <alignment horizontal="left" vertical="center" wrapText="1" indent="1"/>
    </xf>
    <xf numFmtId="0" fontId="35" fillId="0" borderId="13" xfId="1" applyFont="1" applyBorder="1" applyAlignment="1">
      <alignment horizontal="left" vertical="center" wrapText="1" indent="1"/>
    </xf>
    <xf numFmtId="0" fontId="21" fillId="0" borderId="50" xfId="1" applyFont="1" applyBorder="1" applyAlignment="1">
      <alignment horizontal="left" vertical="center" wrapText="1" indent="1"/>
    </xf>
    <xf numFmtId="0" fontId="21" fillId="0" borderId="13" xfId="1" applyFont="1" applyBorder="1" applyAlignment="1">
      <alignment horizontal="left" vertical="center" wrapText="1" indent="1"/>
    </xf>
    <xf numFmtId="0" fontId="23" fillId="0" borderId="28" xfId="1" applyFont="1" applyBorder="1" applyAlignment="1">
      <alignment horizontal="center" vertical="center" wrapText="1"/>
    </xf>
    <xf numFmtId="0" fontId="23" fillId="0" borderId="8" xfId="1" applyFont="1" applyBorder="1" applyAlignment="1">
      <alignment horizontal="center" vertical="center" wrapText="1"/>
    </xf>
    <xf numFmtId="0" fontId="23" fillId="0" borderId="29" xfId="1" applyFont="1" applyBorder="1" applyAlignment="1">
      <alignment horizontal="center" vertical="center" wrapText="1"/>
    </xf>
    <xf numFmtId="0" fontId="42" fillId="0" borderId="22" xfId="1" applyFont="1" applyBorder="1" applyAlignment="1">
      <alignment horizontal="center" vertical="center" wrapText="1"/>
    </xf>
    <xf numFmtId="0" fontId="36" fillId="0" borderId="36" xfId="1" applyFont="1" applyBorder="1" applyAlignment="1">
      <alignment wrapText="1"/>
    </xf>
    <xf numFmtId="0" fontId="42" fillId="0" borderId="35" xfId="1" applyFont="1" applyBorder="1" applyAlignment="1">
      <alignment horizontal="center" vertical="center" wrapText="1"/>
    </xf>
    <xf numFmtId="0" fontId="34" fillId="0" borderId="33" xfId="1" applyFont="1" applyBorder="1" applyAlignment="1">
      <alignment horizontal="center" vertical="center"/>
    </xf>
    <xf numFmtId="0" fontId="34" fillId="0" borderId="34" xfId="1" applyFont="1" applyBorder="1" applyAlignment="1">
      <alignment horizontal="center" vertical="center"/>
    </xf>
    <xf numFmtId="0" fontId="34" fillId="0" borderId="21" xfId="1" applyFont="1" applyBorder="1" applyAlignment="1">
      <alignment horizontal="center" vertical="center"/>
    </xf>
    <xf numFmtId="0" fontId="34" fillId="0" borderId="33" xfId="1" applyFont="1" applyBorder="1" applyAlignment="1">
      <alignment horizontal="center" vertical="center" wrapText="1"/>
    </xf>
    <xf numFmtId="0" fontId="34" fillId="0" borderId="34" xfId="1" applyFont="1" applyBorder="1" applyAlignment="1">
      <alignment horizontal="center" vertical="center" wrapText="1"/>
    </xf>
    <xf numFmtId="0" fontId="34" fillId="0" borderId="14" xfId="1" applyFont="1" applyBorder="1" applyAlignment="1">
      <alignment horizontal="center" vertical="center" wrapText="1"/>
    </xf>
    <xf numFmtId="0" fontId="34" fillId="0" borderId="21" xfId="1" applyFont="1" applyBorder="1" applyAlignment="1">
      <alignment horizontal="center" vertical="center" wrapText="1"/>
    </xf>
    <xf numFmtId="1" fontId="28" fillId="0" borderId="39" xfId="1" applyNumberFormat="1" applyFont="1" applyBorder="1" applyAlignment="1">
      <alignment horizontal="center" vertical="center"/>
    </xf>
    <xf numFmtId="0" fontId="28" fillId="0" borderId="53" xfId="1" applyFont="1" applyBorder="1" applyAlignment="1">
      <alignment horizontal="center" vertical="center"/>
    </xf>
    <xf numFmtId="0" fontId="28" fillId="0" borderId="35" xfId="1" applyFont="1" applyBorder="1" applyAlignment="1">
      <alignment horizontal="center" vertical="center"/>
    </xf>
    <xf numFmtId="0" fontId="28" fillId="0" borderId="36" xfId="1" applyFont="1" applyBorder="1" applyAlignment="1">
      <alignment horizontal="center" vertical="center"/>
    </xf>
    <xf numFmtId="1" fontId="28" fillId="0" borderId="39" xfId="1" applyNumberFormat="1" applyFont="1" applyBorder="1" applyAlignment="1">
      <alignment horizontal="center" vertical="center" wrapText="1"/>
    </xf>
    <xf numFmtId="0" fontId="28" fillId="0" borderId="53" xfId="1" applyFont="1" applyBorder="1" applyAlignment="1">
      <alignment horizontal="center" vertical="center" wrapText="1"/>
    </xf>
    <xf numFmtId="0" fontId="28" fillId="0" borderId="35" xfId="1" applyFont="1" applyBorder="1" applyAlignment="1">
      <alignment horizontal="center" vertical="center" wrapText="1"/>
    </xf>
    <xf numFmtId="0" fontId="28" fillId="0" borderId="36" xfId="1" applyFont="1" applyBorder="1" applyAlignment="1">
      <alignment horizontal="center" vertical="center" wrapText="1"/>
    </xf>
    <xf numFmtId="0" fontId="1" fillId="16" borderId="14" xfId="0" applyFont="1" applyFill="1" applyBorder="1" applyAlignment="1">
      <alignment horizontal="center" vertical="center"/>
    </xf>
    <xf numFmtId="0" fontId="1" fillId="16" borderId="0" xfId="0" applyFont="1" applyFill="1" applyBorder="1" applyAlignment="1">
      <alignment horizontal="center" vertical="center"/>
    </xf>
    <xf numFmtId="0" fontId="16" fillId="0" borderId="33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22" fillId="0" borderId="33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" fillId="16" borderId="35" xfId="0" applyFont="1" applyFill="1" applyBorder="1" applyAlignment="1">
      <alignment horizontal="center" vertical="center"/>
    </xf>
    <xf numFmtId="0" fontId="1" fillId="16" borderId="22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 vertical="center"/>
    </xf>
    <xf numFmtId="0" fontId="1" fillId="17" borderId="17" xfId="0" applyFont="1" applyFill="1" applyBorder="1" applyAlignment="1">
      <alignment horizontal="center" vertical="center" wrapText="1"/>
    </xf>
    <xf numFmtId="0" fontId="1" fillId="17" borderId="22" xfId="0" applyFont="1" applyFill="1" applyBorder="1" applyAlignment="1">
      <alignment horizontal="center" vertical="center"/>
    </xf>
    <xf numFmtId="0" fontId="16" fillId="13" borderId="27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9" fillId="0" borderId="14" xfId="0" applyFont="1" applyBorder="1" applyAlignment="1">
      <alignment horizontal="right"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16" borderId="18" xfId="0" applyFont="1" applyFill="1" applyBorder="1" applyAlignment="1">
      <alignment horizontal="center" vertical="center" textRotation="45"/>
    </xf>
    <xf numFmtId="0" fontId="1" fillId="16" borderId="2" xfId="0" applyFont="1" applyFill="1" applyBorder="1" applyAlignment="1">
      <alignment horizontal="center" vertical="center" textRotation="45"/>
    </xf>
    <xf numFmtId="0" fontId="1" fillId="16" borderId="3" xfId="0" applyFont="1" applyFill="1" applyBorder="1" applyAlignment="1">
      <alignment horizontal="center" vertical="center" textRotation="45"/>
    </xf>
    <xf numFmtId="0" fontId="22" fillId="0" borderId="14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0" fontId="1" fillId="16" borderId="38" xfId="0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</cellXfs>
  <cellStyles count="48">
    <cellStyle name="Currency 2" xfId="2" xr:uid="{6A117487-65C8-476B-AB2B-4D73EEDB0573}"/>
    <cellStyle name="Hyperlink" xfId="32" builtinId="8"/>
    <cellStyle name="Normal" xfId="0" builtinId="0"/>
    <cellStyle name="Normal 2" xfId="1" xr:uid="{19F1C67D-31B9-44E3-99E4-0CE38590876B}"/>
    <cellStyle name="Normal 3" xfId="47" xr:uid="{29971645-DA3A-4541-8D6B-8F902013DEA2}"/>
    <cellStyle name="Normal_Rex Design Sizes Prices 2004" xfId="4" xr:uid="{C8C5C59D-229D-4341-A5B3-5EF8BED8EE3B}"/>
    <cellStyle name="Normal_Rex1002" xfId="3" xr:uid="{2EC6A5DF-227B-4E34-843A-7937628E08F0}"/>
    <cellStyle name="Normal_Rex1006" xfId="5" xr:uid="{D224A405-3718-4260-A8E8-82E575BE041B}"/>
    <cellStyle name="Normal_Rex1010" xfId="6" xr:uid="{CD48834B-5804-47AD-8670-F75644CB77AB}"/>
    <cellStyle name="Normal_Rex1027" xfId="7" xr:uid="{857EFD32-690F-4E5C-B631-91D723DB8BAF}"/>
    <cellStyle name="Normal_Rex1032" xfId="8" xr:uid="{9E774993-DD1E-47E1-94D5-FC0BB2CB5E09}"/>
    <cellStyle name="Normal_Rex1041" xfId="9" xr:uid="{F7927A00-98FA-481A-8AA9-53A6B0301D26}"/>
    <cellStyle name="Normal_Rex1043" xfId="10" xr:uid="{796C5133-7F4A-4BAC-A6F9-39665C59AC0D}"/>
    <cellStyle name="Normal_Rex1044" xfId="11" xr:uid="{A47DF448-C037-49DC-BAD4-79930C95B337}"/>
    <cellStyle name="Normal_Rex1045" xfId="12" xr:uid="{7992573A-4920-4C8E-9F01-F89444AA25E3}"/>
    <cellStyle name="Normal_Rex1056" xfId="13" xr:uid="{58F6E9E2-4D8E-4C8E-8989-BF7C4F972D78}"/>
    <cellStyle name="Normal_Rex1060" xfId="14" xr:uid="{DAF9D3FF-BCE4-4046-99CF-EFBD5CE2ED23}"/>
    <cellStyle name="Normal_Rex1062" xfId="15" xr:uid="{AE767745-20AD-46BF-9D42-DAA2B03C1B1E}"/>
    <cellStyle name="Normal_Rex1065" xfId="16" xr:uid="{211193FF-0DE3-4124-B568-6B688F460B00}"/>
    <cellStyle name="Normal_Rex1067" xfId="17" xr:uid="{A341FB27-B4B9-40DD-921D-FED42F04BE0B}"/>
    <cellStyle name="Normal_Rex1068" xfId="18" xr:uid="{28868A36-D9BD-41B4-A10B-8922F732C9EA}"/>
    <cellStyle name="Normal_Rex1075" xfId="19" xr:uid="{23DD4D32-ED6F-4FAB-BFD7-1F4AB39880E3}"/>
    <cellStyle name="Normal_Rex1082" xfId="20" xr:uid="{61D155F2-4EDA-451B-99FD-D38F6476AB32}"/>
    <cellStyle name="Normal_Rex1092" xfId="21" xr:uid="{1966D57D-832E-43C9-9E93-A725AF031FD0}"/>
    <cellStyle name="Normal_Rex1102" xfId="22" xr:uid="{159BFBD5-1D12-47DA-A665-1D23AF82E52A}"/>
    <cellStyle name="Normal_Rex1102a" xfId="23" xr:uid="{931DF9A0-9EA2-4105-8B61-0EBE18D89A55}"/>
    <cellStyle name="Normal_Rex1110" xfId="24" xr:uid="{7A2E347D-1A46-464E-A9EA-BD02E672D18A}"/>
    <cellStyle name="Normal_Rex1114" xfId="25" xr:uid="{C1CB5B83-FB72-4322-BE06-CFDE41AA7948}"/>
    <cellStyle name="Normal_Rex1116" xfId="26" xr:uid="{419DCCAD-0761-4E62-9842-4765CF5BA26C}"/>
    <cellStyle name="Normal_Rex1117" xfId="27" xr:uid="{33548139-E0E2-45F2-B562-D7163169D1E9}"/>
    <cellStyle name="Normal_Rex1119" xfId="28" xr:uid="{4BA02E88-1A87-4BB9-8B51-D8EB90C39869}"/>
    <cellStyle name="Normal_Rex1120" xfId="29" xr:uid="{9F6F54D8-E7AA-4DCC-9A36-9C2A463C11BB}"/>
    <cellStyle name="Normal_Rex1124" xfId="30" xr:uid="{58A10D40-6F29-43EB-A757-B0D4593963AC}"/>
    <cellStyle name="Normal_Rex1125" xfId="31" xr:uid="{4E011C23-B2E0-4487-89B5-7F2A0FD9F71F}"/>
    <cellStyle name="Normal_Rex1132" xfId="33" xr:uid="{41917B75-2BDC-48DB-8325-EFA500C3C930}"/>
    <cellStyle name="Normal_Rex1135" xfId="34" xr:uid="{9A24449A-CBD4-4563-B7EE-950A6BE40CA5}"/>
    <cellStyle name="Normal_Rex1143" xfId="35" xr:uid="{7E7B14F1-B421-4999-9C38-E543A3C9DECF}"/>
    <cellStyle name="Normal_Rex1145" xfId="36" xr:uid="{D1F45126-C333-4228-91EC-C8B95F1533E4}"/>
    <cellStyle name="Normal_Rex1146" xfId="37" xr:uid="{B91D3E81-871F-44F7-A1C5-1B1CBADFC085}"/>
    <cellStyle name="Normal_Rex1147" xfId="38" xr:uid="{5174696F-87C5-42E7-B193-68FA9A4B76A6}"/>
    <cellStyle name="Normal_Rex1150" xfId="39" xr:uid="{1C1CC8B5-50B1-4CA6-88CA-D380D9723EDC}"/>
    <cellStyle name="Normal_Rex1152" xfId="40" xr:uid="{E4B4F08F-B668-4B6E-A0F3-9231842F01BF}"/>
    <cellStyle name="Normal_Rex1155" xfId="41" xr:uid="{3224A0E4-F5B2-493E-9C18-F1AF978EACAE}"/>
    <cellStyle name="Normal_Rex1156" xfId="42" xr:uid="{38671C22-62CA-4D94-BEC0-B3F14E729C08}"/>
    <cellStyle name="Normal_Rex1158" xfId="43" xr:uid="{DB6AFAD5-A01A-4CEA-9705-B7CA7AEF35C2}"/>
    <cellStyle name="Normal_Rex1159" xfId="45" xr:uid="{F3BF4CA6-E1FB-4C4D-86E6-CB15664A6DC7}"/>
    <cellStyle name="Normal_Rex1160" xfId="44" xr:uid="{D6A7E61F-00B6-4408-9977-B571DC48D2BF}"/>
    <cellStyle name="Percent" xfId="46" builtinId="5"/>
  </cellStyles>
  <dxfs count="0"/>
  <tableStyles count="0" defaultTableStyle="TableStyleMedium2" defaultPivotStyle="PivotStyleLight16"/>
  <colors>
    <mruColors>
      <color rgb="FFFFFF99"/>
      <color rgb="FF7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5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5.jpeg"/><Relationship Id="rId5" Type="http://schemas.openxmlformats.org/officeDocument/2006/relationships/image" Target="../media/image27.png"/><Relationship Id="rId4" Type="http://schemas.openxmlformats.org/officeDocument/2006/relationships/image" Target="../media/image26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jpeg"/><Relationship Id="rId6" Type="http://schemas.openxmlformats.org/officeDocument/2006/relationships/image" Target="../media/image32.png"/><Relationship Id="rId5" Type="http://schemas.openxmlformats.org/officeDocument/2006/relationships/image" Target="../media/image5.jpeg"/><Relationship Id="rId4" Type="http://schemas.openxmlformats.org/officeDocument/2006/relationships/image" Target="../media/image3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7.png"/><Relationship Id="rId5" Type="http://schemas.openxmlformats.org/officeDocument/2006/relationships/image" Target="../media/image5.jpeg"/><Relationship Id="rId4" Type="http://schemas.openxmlformats.org/officeDocument/2006/relationships/image" Target="../media/image3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7" Type="http://schemas.openxmlformats.org/officeDocument/2006/relationships/image" Target="../media/image41.png"/><Relationship Id="rId2" Type="http://schemas.microsoft.com/office/2007/relationships/hdphoto" Target="../media/hdphoto1.wdp"/><Relationship Id="rId1" Type="http://schemas.openxmlformats.org/officeDocument/2006/relationships/image" Target="../media/image38.png"/><Relationship Id="rId6" Type="http://schemas.openxmlformats.org/officeDocument/2006/relationships/image" Target="../media/image5.jpeg"/><Relationship Id="rId5" Type="http://schemas.openxmlformats.org/officeDocument/2006/relationships/image" Target="../media/image40.jpeg"/><Relationship Id="rId4" Type="http://schemas.microsoft.com/office/2007/relationships/hdphoto" Target="../media/hdphoto2.wdp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7" Type="http://schemas.microsoft.com/office/2007/relationships/hdphoto" Target="../media/hdphoto4.wdp"/><Relationship Id="rId2" Type="http://schemas.openxmlformats.org/officeDocument/2006/relationships/image" Target="../media/image42.jpeg"/><Relationship Id="rId1" Type="http://schemas.openxmlformats.org/officeDocument/2006/relationships/image" Target="../media/image5.jpeg"/><Relationship Id="rId6" Type="http://schemas.openxmlformats.org/officeDocument/2006/relationships/image" Target="../media/image45.png"/><Relationship Id="rId5" Type="http://schemas.microsoft.com/office/2007/relationships/hdphoto" Target="../media/hdphoto3.wdp"/><Relationship Id="rId4" Type="http://schemas.openxmlformats.org/officeDocument/2006/relationships/image" Target="../media/image4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5" Type="http://schemas.openxmlformats.org/officeDocument/2006/relationships/image" Target="../media/image5.jpeg"/><Relationship Id="rId4" Type="http://schemas.openxmlformats.org/officeDocument/2006/relationships/image" Target="../media/image49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5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jpe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jpeg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jpe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23</xdr:row>
      <xdr:rowOff>38100</xdr:rowOff>
    </xdr:from>
    <xdr:to>
      <xdr:col>17</xdr:col>
      <xdr:colOff>685800</xdr:colOff>
      <xdr:row>23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B7A7122-FED6-4C99-A84B-1B4FF39C9A94}"/>
            </a:ext>
          </a:extLst>
        </xdr:cNvPr>
        <xdr:cNvSpPr txBox="1"/>
      </xdr:nvSpPr>
      <xdr:spPr>
        <a:xfrm>
          <a:off x="6315075" y="4648200"/>
          <a:ext cx="5372100" cy="123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50">
              <a:latin typeface="Cambria" panose="02040503050406030204" pitchFamily="18" charset="0"/>
              <a:ea typeface="Cambria" panose="02040503050406030204" pitchFamily="18" charset="0"/>
            </a:rPr>
            <a:t>Call For </a:t>
          </a:r>
          <a:r>
            <a:rPr lang="en-US" sz="900">
              <a:latin typeface="Cambria" panose="02040503050406030204" pitchFamily="18" charset="0"/>
              <a:ea typeface="Cambria" panose="02040503050406030204" pitchFamily="18" charset="0"/>
            </a:rPr>
            <a:t>Quote</a:t>
          </a:r>
          <a:endParaRPr lang="en-US" sz="105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11</xdr:col>
      <xdr:colOff>85725</xdr:colOff>
      <xdr:row>26</xdr:row>
      <xdr:rowOff>38100</xdr:rowOff>
    </xdr:from>
    <xdr:to>
      <xdr:col>17</xdr:col>
      <xdr:colOff>657225</xdr:colOff>
      <xdr:row>26</xdr:row>
      <xdr:rowOff>161925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D3D32FF-1378-42F7-A8CC-33CD0249FCF6}"/>
            </a:ext>
          </a:extLst>
        </xdr:cNvPr>
        <xdr:cNvSpPr txBox="1"/>
      </xdr:nvSpPr>
      <xdr:spPr>
        <a:xfrm>
          <a:off x="6286500" y="5305425"/>
          <a:ext cx="5372100" cy="123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50">
              <a:latin typeface="Cambria" panose="02040503050406030204" pitchFamily="18" charset="0"/>
              <a:ea typeface="Cambria" panose="02040503050406030204" pitchFamily="18" charset="0"/>
            </a:rPr>
            <a:t>Call For </a:t>
          </a:r>
          <a:r>
            <a:rPr lang="en-US" sz="900">
              <a:latin typeface="Cambria" panose="02040503050406030204" pitchFamily="18" charset="0"/>
              <a:ea typeface="Cambria" panose="02040503050406030204" pitchFamily="18" charset="0"/>
            </a:rPr>
            <a:t>Quote</a:t>
          </a:r>
          <a:endParaRPr lang="en-US" sz="105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11</xdr:col>
      <xdr:colOff>95250</xdr:colOff>
      <xdr:row>29</xdr:row>
      <xdr:rowOff>38101</xdr:rowOff>
    </xdr:from>
    <xdr:to>
      <xdr:col>17</xdr:col>
      <xdr:colOff>666750</xdr:colOff>
      <xdr:row>29</xdr:row>
      <xdr:rowOff>171451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822ED92-11D1-47A0-870A-DB39397D9C04}"/>
            </a:ext>
          </a:extLst>
        </xdr:cNvPr>
        <xdr:cNvSpPr txBox="1"/>
      </xdr:nvSpPr>
      <xdr:spPr>
        <a:xfrm>
          <a:off x="6296025" y="5876926"/>
          <a:ext cx="5372100" cy="133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50">
              <a:latin typeface="Cambria" panose="02040503050406030204" pitchFamily="18" charset="0"/>
              <a:ea typeface="Cambria" panose="02040503050406030204" pitchFamily="18" charset="0"/>
            </a:rPr>
            <a:t>Call For </a:t>
          </a:r>
          <a:r>
            <a:rPr lang="en-US" sz="900">
              <a:latin typeface="Cambria" panose="02040503050406030204" pitchFamily="18" charset="0"/>
              <a:ea typeface="Cambria" panose="02040503050406030204" pitchFamily="18" charset="0"/>
            </a:rPr>
            <a:t>Quote</a:t>
          </a:r>
          <a:endParaRPr lang="en-US" sz="105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84773</xdr:colOff>
      <xdr:row>1</xdr:row>
      <xdr:rowOff>152400</xdr:rowOff>
    </xdr:from>
    <xdr:to>
      <xdr:col>9</xdr:col>
      <xdr:colOff>31959</xdr:colOff>
      <xdr:row>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F5E347-DABA-4254-A040-EBF64825E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3" y="866775"/>
          <a:ext cx="871111" cy="866775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76200</xdr:rowOff>
    </xdr:from>
    <xdr:to>
      <xdr:col>12</xdr:col>
      <xdr:colOff>504825</xdr:colOff>
      <xdr:row>0</xdr:row>
      <xdr:rowOff>695325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7144526-A968-4F67-B9B0-F3381C5894DC}"/>
            </a:ext>
          </a:extLst>
        </xdr:cNvPr>
        <xdr:cNvSpPr txBox="1"/>
      </xdr:nvSpPr>
      <xdr:spPr>
        <a:xfrm>
          <a:off x="304800" y="76200"/>
          <a:ext cx="20859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ALL POLISHED</a:t>
          </a:r>
          <a:endParaRPr lang="en-US" sz="16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mbria" panose="02040503050406030204" pitchFamily="18" charset="0"/>
            <a:ea typeface="Cambria" panose="02040503050406030204" pitchFamily="18" charset="0"/>
          </a:endParaRP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BASES (Import)</a:t>
          </a:r>
        </a:p>
      </xdr:txBody>
    </xdr:sp>
    <xdr:clientData/>
  </xdr:twoCellAnchor>
  <xdr:twoCellAnchor editAs="oneCell">
    <xdr:from>
      <xdr:col>14</xdr:col>
      <xdr:colOff>497576</xdr:colOff>
      <xdr:row>0</xdr:row>
      <xdr:rowOff>142875</xdr:rowOff>
    </xdr:from>
    <xdr:to>
      <xdr:col>16</xdr:col>
      <xdr:colOff>531126</xdr:colOff>
      <xdr:row>0</xdr:row>
      <xdr:rowOff>513824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B762CF-213A-4661-8D50-D600FCD03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36101" y="142875"/>
          <a:ext cx="1729000" cy="370949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7</xdr:row>
      <xdr:rowOff>28575</xdr:rowOff>
    </xdr:from>
    <xdr:to>
      <xdr:col>17</xdr:col>
      <xdr:colOff>885825</xdr:colOff>
      <xdr:row>10</xdr:row>
      <xdr:rowOff>161925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C647FE0-4BF0-43FF-999E-12B8C01A4E8A}"/>
            </a:ext>
          </a:extLst>
        </xdr:cNvPr>
        <xdr:cNvSpPr txBox="1"/>
      </xdr:nvSpPr>
      <xdr:spPr>
        <a:xfrm>
          <a:off x="1133475" y="2143125"/>
          <a:ext cx="5534025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Call for Quote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113348</xdr:colOff>
      <xdr:row>1</xdr:row>
      <xdr:rowOff>180976</xdr:rowOff>
    </xdr:from>
    <xdr:to>
      <xdr:col>8</xdr:col>
      <xdr:colOff>95250</xdr:colOff>
      <xdr:row>4</xdr:row>
      <xdr:rowOff>196706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D7BA96-A61F-4503-A9B6-F808E656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8" y="942976"/>
          <a:ext cx="858202" cy="853930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76200</xdr:rowOff>
    </xdr:from>
    <xdr:to>
      <xdr:col>12</xdr:col>
      <xdr:colOff>438150</xdr:colOff>
      <xdr:row>0</xdr:row>
      <xdr:rowOff>695325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C0348A6-C2C2-49A2-8EE6-08A6F63FB2EA}"/>
            </a:ext>
          </a:extLst>
        </xdr:cNvPr>
        <xdr:cNvSpPr txBox="1"/>
      </xdr:nvSpPr>
      <xdr:spPr>
        <a:xfrm>
          <a:off x="304800" y="76200"/>
          <a:ext cx="20859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PFT,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BRP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FLATS (Import)</a:t>
          </a:r>
        </a:p>
      </xdr:txBody>
    </xdr:sp>
    <xdr:clientData/>
  </xdr:twoCellAnchor>
  <xdr:twoCellAnchor editAs="oneCell">
    <xdr:from>
      <xdr:col>14</xdr:col>
      <xdr:colOff>619557</xdr:colOff>
      <xdr:row>0</xdr:row>
      <xdr:rowOff>228600</xdr:rowOff>
    </xdr:from>
    <xdr:to>
      <xdr:col>16</xdr:col>
      <xdr:colOff>256741</xdr:colOff>
      <xdr:row>0</xdr:row>
      <xdr:rowOff>485775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8FD6502-A599-4B03-9C11-927EDC48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34282" y="228600"/>
          <a:ext cx="1332634" cy="257175"/>
        </a:xfrm>
        <a:prstGeom prst="rect">
          <a:avLst/>
        </a:prstGeom>
      </xdr:spPr>
    </xdr:pic>
    <xdr:clientData/>
  </xdr:twoCellAnchor>
  <xdr:twoCellAnchor>
    <xdr:from>
      <xdr:col>11</xdr:col>
      <xdr:colOff>19049</xdr:colOff>
      <xdr:row>18</xdr:row>
      <xdr:rowOff>28573</xdr:rowOff>
    </xdr:from>
    <xdr:to>
      <xdr:col>17</xdr:col>
      <xdr:colOff>885824</xdr:colOff>
      <xdr:row>18</xdr:row>
      <xdr:rowOff>171450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81D1431-B9E5-4095-B68A-DE900EB11EED}"/>
            </a:ext>
          </a:extLst>
        </xdr:cNvPr>
        <xdr:cNvSpPr txBox="1"/>
      </xdr:nvSpPr>
      <xdr:spPr>
        <a:xfrm>
          <a:off x="1190624" y="4267198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21</xdr:row>
      <xdr:rowOff>28575</xdr:rowOff>
    </xdr:from>
    <xdr:to>
      <xdr:col>17</xdr:col>
      <xdr:colOff>895350</xdr:colOff>
      <xdr:row>21</xdr:row>
      <xdr:rowOff>171452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138CD02-03CF-4A45-9138-28EAC8BE6735}"/>
            </a:ext>
          </a:extLst>
        </xdr:cNvPr>
        <xdr:cNvSpPr txBox="1"/>
      </xdr:nvSpPr>
      <xdr:spPr>
        <a:xfrm>
          <a:off x="1200150" y="48387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26</xdr:row>
      <xdr:rowOff>28575</xdr:rowOff>
    </xdr:from>
    <xdr:to>
      <xdr:col>17</xdr:col>
      <xdr:colOff>895350</xdr:colOff>
      <xdr:row>26</xdr:row>
      <xdr:rowOff>171452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6D9816B-3B40-4665-9D26-484CF072AEFC}"/>
            </a:ext>
          </a:extLst>
        </xdr:cNvPr>
        <xdr:cNvSpPr txBox="1"/>
      </xdr:nvSpPr>
      <xdr:spPr>
        <a:xfrm>
          <a:off x="1200150" y="57912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31</xdr:row>
      <xdr:rowOff>28575</xdr:rowOff>
    </xdr:from>
    <xdr:to>
      <xdr:col>17</xdr:col>
      <xdr:colOff>895350</xdr:colOff>
      <xdr:row>31</xdr:row>
      <xdr:rowOff>171452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BA850E0-837F-4DAE-B782-CB68B16A157B}"/>
            </a:ext>
          </a:extLst>
        </xdr:cNvPr>
        <xdr:cNvSpPr txBox="1"/>
      </xdr:nvSpPr>
      <xdr:spPr>
        <a:xfrm>
          <a:off x="1200150" y="67437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37</xdr:row>
      <xdr:rowOff>28575</xdr:rowOff>
    </xdr:from>
    <xdr:to>
      <xdr:col>17</xdr:col>
      <xdr:colOff>895350</xdr:colOff>
      <xdr:row>37</xdr:row>
      <xdr:rowOff>171452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A617324-4396-4FDD-9CFA-3E1A51EE7513}"/>
            </a:ext>
          </a:extLst>
        </xdr:cNvPr>
        <xdr:cNvSpPr txBox="1"/>
      </xdr:nvSpPr>
      <xdr:spPr>
        <a:xfrm>
          <a:off x="1200150" y="73152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40</xdr:row>
      <xdr:rowOff>28575</xdr:rowOff>
    </xdr:from>
    <xdr:to>
      <xdr:col>17</xdr:col>
      <xdr:colOff>895350</xdr:colOff>
      <xdr:row>40</xdr:row>
      <xdr:rowOff>171452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A66CF7E-BE03-4794-8E1F-BBDE6DF234CF}"/>
            </a:ext>
          </a:extLst>
        </xdr:cNvPr>
        <xdr:cNvSpPr txBox="1"/>
      </xdr:nvSpPr>
      <xdr:spPr>
        <a:xfrm>
          <a:off x="1200150" y="78867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9525</xdr:colOff>
      <xdr:row>41</xdr:row>
      <xdr:rowOff>28575</xdr:rowOff>
    </xdr:from>
    <xdr:to>
      <xdr:col>17</xdr:col>
      <xdr:colOff>904875</xdr:colOff>
      <xdr:row>52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3AC3CDC-4DAE-46F6-AF07-7AB5525F1487}"/>
            </a:ext>
          </a:extLst>
        </xdr:cNvPr>
        <xdr:cNvSpPr txBox="1"/>
      </xdr:nvSpPr>
      <xdr:spPr>
        <a:xfrm>
          <a:off x="1181100" y="8077200"/>
          <a:ext cx="5619750" cy="2228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113348</xdr:colOff>
      <xdr:row>1</xdr:row>
      <xdr:rowOff>180976</xdr:rowOff>
    </xdr:from>
    <xdr:to>
      <xdr:col>8</xdr:col>
      <xdr:colOff>95250</xdr:colOff>
      <xdr:row>4</xdr:row>
      <xdr:rowOff>196706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A1A8C-6BAC-42FB-912A-057F050A9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8" y="942976"/>
          <a:ext cx="858202" cy="853930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76200</xdr:rowOff>
    </xdr:from>
    <xdr:to>
      <xdr:col>12</xdr:col>
      <xdr:colOff>438150</xdr:colOff>
      <xdr:row>0</xdr:row>
      <xdr:rowOff>695325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43535C7-42DE-4E38-827C-B120647A8EC0}"/>
            </a:ext>
          </a:extLst>
        </xdr:cNvPr>
        <xdr:cNvSpPr txBox="1"/>
      </xdr:nvSpPr>
      <xdr:spPr>
        <a:xfrm>
          <a:off x="304800" y="76200"/>
          <a:ext cx="20859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PFT,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SAWN SIDES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FLATS (Import)</a:t>
          </a:r>
        </a:p>
      </xdr:txBody>
    </xdr:sp>
    <xdr:clientData/>
  </xdr:twoCellAnchor>
  <xdr:twoCellAnchor editAs="oneCell">
    <xdr:from>
      <xdr:col>14</xdr:col>
      <xdr:colOff>605800</xdr:colOff>
      <xdr:row>0</xdr:row>
      <xdr:rowOff>200025</xdr:rowOff>
    </xdr:from>
    <xdr:to>
      <xdr:col>16</xdr:col>
      <xdr:colOff>232399</xdr:colOff>
      <xdr:row>0</xdr:row>
      <xdr:rowOff>473552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503014-13A0-41F1-B445-E6185791D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0525" y="200025"/>
          <a:ext cx="1322049" cy="273527"/>
        </a:xfrm>
        <a:prstGeom prst="rect">
          <a:avLst/>
        </a:prstGeom>
      </xdr:spPr>
    </xdr:pic>
    <xdr:clientData/>
  </xdr:twoCellAnchor>
  <xdr:twoCellAnchor>
    <xdr:from>
      <xdr:col>11</xdr:col>
      <xdr:colOff>28575</xdr:colOff>
      <xdr:row>15</xdr:row>
      <xdr:rowOff>28575</xdr:rowOff>
    </xdr:from>
    <xdr:to>
      <xdr:col>17</xdr:col>
      <xdr:colOff>895350</xdr:colOff>
      <xdr:row>15</xdr:row>
      <xdr:rowOff>171452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C8999DB-78D5-487F-8226-9DB694C2591C}"/>
            </a:ext>
          </a:extLst>
        </xdr:cNvPr>
        <xdr:cNvSpPr txBox="1"/>
      </xdr:nvSpPr>
      <xdr:spPr>
        <a:xfrm>
          <a:off x="1200150" y="36957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18</xdr:row>
      <xdr:rowOff>28575</xdr:rowOff>
    </xdr:from>
    <xdr:to>
      <xdr:col>17</xdr:col>
      <xdr:colOff>895350</xdr:colOff>
      <xdr:row>18</xdr:row>
      <xdr:rowOff>171452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8DEEB6C-0053-48E6-9966-6B3C20664889}"/>
            </a:ext>
          </a:extLst>
        </xdr:cNvPr>
        <xdr:cNvSpPr txBox="1"/>
      </xdr:nvSpPr>
      <xdr:spPr>
        <a:xfrm>
          <a:off x="1200150" y="42672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21</xdr:row>
      <xdr:rowOff>28575</xdr:rowOff>
    </xdr:from>
    <xdr:to>
      <xdr:col>17</xdr:col>
      <xdr:colOff>895350</xdr:colOff>
      <xdr:row>21</xdr:row>
      <xdr:rowOff>171452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463828A-BE3E-4976-91AD-216C317997F0}"/>
            </a:ext>
          </a:extLst>
        </xdr:cNvPr>
        <xdr:cNvSpPr txBox="1"/>
      </xdr:nvSpPr>
      <xdr:spPr>
        <a:xfrm>
          <a:off x="1200150" y="48387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26</xdr:row>
      <xdr:rowOff>28575</xdr:rowOff>
    </xdr:from>
    <xdr:to>
      <xdr:col>17</xdr:col>
      <xdr:colOff>895350</xdr:colOff>
      <xdr:row>26</xdr:row>
      <xdr:rowOff>171452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7AC8A7A-8CAE-4141-BFE6-67CB9626E667}"/>
            </a:ext>
          </a:extLst>
        </xdr:cNvPr>
        <xdr:cNvSpPr txBox="1"/>
      </xdr:nvSpPr>
      <xdr:spPr>
        <a:xfrm>
          <a:off x="1200150" y="57912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19050</xdr:colOff>
      <xdr:row>31</xdr:row>
      <xdr:rowOff>28575</xdr:rowOff>
    </xdr:from>
    <xdr:to>
      <xdr:col>17</xdr:col>
      <xdr:colOff>885825</xdr:colOff>
      <xdr:row>31</xdr:row>
      <xdr:rowOff>171452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46D042-1D6A-476A-A7AA-F4972ED8CBD6}"/>
            </a:ext>
          </a:extLst>
        </xdr:cNvPr>
        <xdr:cNvSpPr txBox="1"/>
      </xdr:nvSpPr>
      <xdr:spPr>
        <a:xfrm>
          <a:off x="1190625" y="67437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37</xdr:row>
      <xdr:rowOff>28575</xdr:rowOff>
    </xdr:from>
    <xdr:to>
      <xdr:col>17</xdr:col>
      <xdr:colOff>895350</xdr:colOff>
      <xdr:row>37</xdr:row>
      <xdr:rowOff>171452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0A795A3-D126-42FB-AA69-8681A4131FD0}"/>
            </a:ext>
          </a:extLst>
        </xdr:cNvPr>
        <xdr:cNvSpPr txBox="1"/>
      </xdr:nvSpPr>
      <xdr:spPr>
        <a:xfrm>
          <a:off x="1200150" y="73152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40</xdr:row>
      <xdr:rowOff>28575</xdr:rowOff>
    </xdr:from>
    <xdr:to>
      <xdr:col>17</xdr:col>
      <xdr:colOff>895350</xdr:colOff>
      <xdr:row>40</xdr:row>
      <xdr:rowOff>171452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C6BFAA3-DA9F-4DB7-BD46-7B0C42513E27}"/>
            </a:ext>
          </a:extLst>
        </xdr:cNvPr>
        <xdr:cNvSpPr txBox="1"/>
      </xdr:nvSpPr>
      <xdr:spPr>
        <a:xfrm>
          <a:off x="1200150" y="7886700"/>
          <a:ext cx="5591175" cy="1428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9525</xdr:colOff>
      <xdr:row>41</xdr:row>
      <xdr:rowOff>28575</xdr:rowOff>
    </xdr:from>
    <xdr:to>
      <xdr:col>17</xdr:col>
      <xdr:colOff>904875</xdr:colOff>
      <xdr:row>52</xdr:row>
      <xdr:rowOff>152400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9DFA6B2-412F-4B94-90DA-127440721C7D}"/>
            </a:ext>
          </a:extLst>
        </xdr:cNvPr>
        <xdr:cNvSpPr txBox="1"/>
      </xdr:nvSpPr>
      <xdr:spPr>
        <a:xfrm>
          <a:off x="1181100" y="8077200"/>
          <a:ext cx="5619750" cy="2219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113348</xdr:colOff>
      <xdr:row>1</xdr:row>
      <xdr:rowOff>180976</xdr:rowOff>
    </xdr:from>
    <xdr:to>
      <xdr:col>8</xdr:col>
      <xdr:colOff>104775</xdr:colOff>
      <xdr:row>4</xdr:row>
      <xdr:rowOff>206184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54AB15-FA78-450D-98B1-2D224F4B7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8" y="819151"/>
          <a:ext cx="867727" cy="863408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0</xdr:row>
      <xdr:rowOff>76200</xdr:rowOff>
    </xdr:from>
    <xdr:to>
      <xdr:col>12</xdr:col>
      <xdr:colOff>419100</xdr:colOff>
      <xdr:row>0</xdr:row>
      <xdr:rowOff>695325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19BA14F-DF58-4A5C-ADCB-FF1AEF685838}"/>
            </a:ext>
          </a:extLst>
        </xdr:cNvPr>
        <xdr:cNvSpPr txBox="1"/>
      </xdr:nvSpPr>
      <xdr:spPr>
        <a:xfrm>
          <a:off x="285750" y="76200"/>
          <a:ext cx="20859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PBT,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BRP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BEVELS (Import)</a:t>
          </a:r>
        </a:p>
      </xdr:txBody>
    </xdr:sp>
    <xdr:clientData/>
  </xdr:twoCellAnchor>
  <xdr:twoCellAnchor>
    <xdr:from>
      <xdr:col>11</xdr:col>
      <xdr:colOff>28574</xdr:colOff>
      <xdr:row>15</xdr:row>
      <xdr:rowOff>28575</xdr:rowOff>
    </xdr:from>
    <xdr:to>
      <xdr:col>17</xdr:col>
      <xdr:colOff>876299</xdr:colOff>
      <xdr:row>15</xdr:row>
      <xdr:rowOff>171450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0BE27D6-5A22-4425-B6CF-1B6F027B6510}"/>
            </a:ext>
          </a:extLst>
        </xdr:cNvPr>
        <xdr:cNvSpPr txBox="1"/>
      </xdr:nvSpPr>
      <xdr:spPr>
        <a:xfrm>
          <a:off x="1200149" y="3695700"/>
          <a:ext cx="5534025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28574</xdr:colOff>
      <xdr:row>41</xdr:row>
      <xdr:rowOff>28575</xdr:rowOff>
    </xdr:from>
    <xdr:to>
      <xdr:col>17</xdr:col>
      <xdr:colOff>885825</xdr:colOff>
      <xdr:row>52</xdr:row>
      <xdr:rowOff>152400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C37609F-A824-43F4-9176-915EA62C7A11}"/>
            </a:ext>
          </a:extLst>
        </xdr:cNvPr>
        <xdr:cNvSpPr txBox="1"/>
      </xdr:nvSpPr>
      <xdr:spPr>
        <a:xfrm>
          <a:off x="1200149" y="8077200"/>
          <a:ext cx="5543551" cy="2219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38100</xdr:colOff>
      <xdr:row>18</xdr:row>
      <xdr:rowOff>28575</xdr:rowOff>
    </xdr:from>
    <xdr:to>
      <xdr:col>17</xdr:col>
      <xdr:colOff>885825</xdr:colOff>
      <xdr:row>18</xdr:row>
      <xdr:rowOff>171450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61D3CAD-425C-4CF2-ADE1-D109E2A24531}"/>
            </a:ext>
          </a:extLst>
        </xdr:cNvPr>
        <xdr:cNvSpPr txBox="1"/>
      </xdr:nvSpPr>
      <xdr:spPr>
        <a:xfrm>
          <a:off x="1209675" y="4267200"/>
          <a:ext cx="5534025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38100</xdr:colOff>
      <xdr:row>21</xdr:row>
      <xdr:rowOff>28575</xdr:rowOff>
    </xdr:from>
    <xdr:to>
      <xdr:col>17</xdr:col>
      <xdr:colOff>885825</xdr:colOff>
      <xdr:row>21</xdr:row>
      <xdr:rowOff>171450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3CFE8C6-188C-42F1-ADA8-420FDB854710}"/>
            </a:ext>
          </a:extLst>
        </xdr:cNvPr>
        <xdr:cNvSpPr txBox="1"/>
      </xdr:nvSpPr>
      <xdr:spPr>
        <a:xfrm>
          <a:off x="1209675" y="4838700"/>
          <a:ext cx="5534025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38100</xdr:colOff>
      <xdr:row>26</xdr:row>
      <xdr:rowOff>28575</xdr:rowOff>
    </xdr:from>
    <xdr:to>
      <xdr:col>17</xdr:col>
      <xdr:colOff>885825</xdr:colOff>
      <xdr:row>26</xdr:row>
      <xdr:rowOff>171450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A76C9D0-06D0-4CE0-A6CE-475905287BA1}"/>
            </a:ext>
          </a:extLst>
        </xdr:cNvPr>
        <xdr:cNvSpPr txBox="1"/>
      </xdr:nvSpPr>
      <xdr:spPr>
        <a:xfrm>
          <a:off x="1209675" y="5791200"/>
          <a:ext cx="5534025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31</xdr:row>
      <xdr:rowOff>28575</xdr:rowOff>
    </xdr:from>
    <xdr:to>
      <xdr:col>17</xdr:col>
      <xdr:colOff>876300</xdr:colOff>
      <xdr:row>31</xdr:row>
      <xdr:rowOff>171450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98A50EA-8CCB-41FA-80A0-EE42F9099852}"/>
            </a:ext>
          </a:extLst>
        </xdr:cNvPr>
        <xdr:cNvSpPr txBox="1"/>
      </xdr:nvSpPr>
      <xdr:spPr>
        <a:xfrm>
          <a:off x="1200150" y="6743700"/>
          <a:ext cx="5534025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28575</xdr:colOff>
      <xdr:row>37</xdr:row>
      <xdr:rowOff>28575</xdr:rowOff>
    </xdr:from>
    <xdr:to>
      <xdr:col>17</xdr:col>
      <xdr:colOff>876300</xdr:colOff>
      <xdr:row>37</xdr:row>
      <xdr:rowOff>171450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DEC8C13-77E9-4C38-8009-56458E3BB4AA}"/>
            </a:ext>
          </a:extLst>
        </xdr:cNvPr>
        <xdr:cNvSpPr txBox="1"/>
      </xdr:nvSpPr>
      <xdr:spPr>
        <a:xfrm>
          <a:off x="1200150" y="7315200"/>
          <a:ext cx="5534025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>
    <xdr:from>
      <xdr:col>11</xdr:col>
      <xdr:colOff>38100</xdr:colOff>
      <xdr:row>40</xdr:row>
      <xdr:rowOff>28575</xdr:rowOff>
    </xdr:from>
    <xdr:to>
      <xdr:col>17</xdr:col>
      <xdr:colOff>885825</xdr:colOff>
      <xdr:row>40</xdr:row>
      <xdr:rowOff>171450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7CD5122-D179-40DE-B703-2C1048420FB4}"/>
            </a:ext>
          </a:extLst>
        </xdr:cNvPr>
        <xdr:cNvSpPr txBox="1"/>
      </xdr:nvSpPr>
      <xdr:spPr>
        <a:xfrm>
          <a:off x="1209675" y="7886700"/>
          <a:ext cx="5534025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Call for Quote</a:t>
          </a:r>
        </a:p>
      </xdr:txBody>
    </xdr:sp>
    <xdr:clientData/>
  </xdr:twoCellAnchor>
  <xdr:twoCellAnchor editAs="oneCell">
    <xdr:from>
      <xdr:col>14</xdr:col>
      <xdr:colOff>666750</xdr:colOff>
      <xdr:row>0</xdr:row>
      <xdr:rowOff>76200</xdr:rowOff>
    </xdr:from>
    <xdr:to>
      <xdr:col>16</xdr:col>
      <xdr:colOff>381000</xdr:colOff>
      <xdr:row>0</xdr:row>
      <xdr:rowOff>609600</xdr:rowOff>
    </xdr:to>
    <xdr:pic>
      <xdr:nvPicPr>
        <xdr:cNvPr id="18" name="Picture 1" descr="Z:\Rex Designs and Price Book jpgs\Hickey.jpg">
          <a:extLst>
            <a:ext uri="{FF2B5EF4-FFF2-40B4-BE49-F238E27FC236}">
              <a16:creationId xmlns:a16="http://schemas.microsoft.com/office/drawing/2014/main" id="{90BCBC36-313E-4296-A8AA-DE8E03A02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6200"/>
          <a:ext cx="1409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44063</xdr:colOff>
      <xdr:row>0</xdr:row>
      <xdr:rowOff>95250</xdr:rowOff>
    </xdr:from>
    <xdr:to>
      <xdr:col>17</xdr:col>
      <xdr:colOff>514245</xdr:colOff>
      <xdr:row>0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C96E4-E8E6-47E5-967B-77F092A72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2788" y="95250"/>
          <a:ext cx="1155982" cy="571500"/>
        </a:xfrm>
        <a:prstGeom prst="rect">
          <a:avLst/>
        </a:prstGeom>
      </xdr:spPr>
    </xdr:pic>
    <xdr:clientData/>
  </xdr:twoCellAnchor>
  <xdr:twoCellAnchor editAs="oneCell">
    <xdr:from>
      <xdr:col>14</xdr:col>
      <xdr:colOff>533399</xdr:colOff>
      <xdr:row>0</xdr:row>
      <xdr:rowOff>95250</xdr:rowOff>
    </xdr:from>
    <xdr:to>
      <xdr:col>15</xdr:col>
      <xdr:colOff>564172</xdr:colOff>
      <xdr:row>0</xdr:row>
      <xdr:rowOff>666750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44DB1B-11B8-43E8-AC16-F4AC2EFB4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4" y="95250"/>
          <a:ext cx="945173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95250</xdr:colOff>
      <xdr:row>0</xdr:row>
      <xdr:rowOff>85726</xdr:rowOff>
    </xdr:from>
    <xdr:to>
      <xdr:col>14</xdr:col>
      <xdr:colOff>305358</xdr:colOff>
      <xdr:row>0</xdr:row>
      <xdr:rowOff>666750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BBFA903-22A3-4D00-A8E8-9F2DA2EB8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52725" y="85726"/>
          <a:ext cx="991158" cy="5810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94297</xdr:colOff>
      <xdr:row>1</xdr:row>
      <xdr:rowOff>152400</xdr:rowOff>
    </xdr:from>
    <xdr:to>
      <xdr:col>9</xdr:col>
      <xdr:colOff>28575</xdr:colOff>
      <xdr:row>4</xdr:row>
      <xdr:rowOff>187087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A5E070-F0C9-417C-BEB6-9AC8304C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" y="914400"/>
          <a:ext cx="877253" cy="872887"/>
        </a:xfrm>
        <a:prstGeom prst="rect">
          <a:avLst/>
        </a:prstGeom>
      </xdr:spPr>
    </xdr:pic>
    <xdr:clientData/>
  </xdr:twoCellAnchor>
  <xdr:twoCellAnchor>
    <xdr:from>
      <xdr:col>13</xdr:col>
      <xdr:colOff>190500</xdr:colOff>
      <xdr:row>0</xdr:row>
      <xdr:rowOff>428625</xdr:rowOff>
    </xdr:from>
    <xdr:to>
      <xdr:col>14</xdr:col>
      <xdr:colOff>190500</xdr:colOff>
      <xdr:row>0</xdr:row>
      <xdr:rowOff>609600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B463BC9-CED6-42D3-8B01-C71826885080}"/>
            </a:ext>
          </a:extLst>
        </xdr:cNvPr>
        <xdr:cNvSpPr txBox="1"/>
      </xdr:nvSpPr>
      <xdr:spPr>
        <a:xfrm>
          <a:off x="2847975" y="428625"/>
          <a:ext cx="78105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SERP TOP</a:t>
          </a:r>
        </a:p>
      </xdr:txBody>
    </xdr:sp>
    <xdr:clientData/>
  </xdr:twoCellAnchor>
  <xdr:twoCellAnchor>
    <xdr:from>
      <xdr:col>14</xdr:col>
      <xdr:colOff>609600</xdr:colOff>
      <xdr:row>0</xdr:row>
      <xdr:rowOff>428625</xdr:rowOff>
    </xdr:from>
    <xdr:to>
      <xdr:col>15</xdr:col>
      <xdr:colOff>476250</xdr:colOff>
      <xdr:row>0</xdr:row>
      <xdr:rowOff>609600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B2DFD7E-1413-4334-87B5-956D20361105}"/>
            </a:ext>
          </a:extLst>
        </xdr:cNvPr>
        <xdr:cNvSpPr txBox="1"/>
      </xdr:nvSpPr>
      <xdr:spPr>
        <a:xfrm>
          <a:off x="4048125" y="428625"/>
          <a:ext cx="78105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OVAL TOP</a:t>
          </a:r>
        </a:p>
      </xdr:txBody>
    </xdr:sp>
    <xdr:clientData/>
  </xdr:twoCellAnchor>
  <xdr:twoCellAnchor>
    <xdr:from>
      <xdr:col>16</xdr:col>
      <xdr:colOff>266700</xdr:colOff>
      <xdr:row>0</xdr:row>
      <xdr:rowOff>438150</xdr:rowOff>
    </xdr:from>
    <xdr:to>
      <xdr:col>17</xdr:col>
      <xdr:colOff>361950</xdr:colOff>
      <xdr:row>0</xdr:row>
      <xdr:rowOff>619125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3051FBA-5EE6-4395-9172-A34B272CAD4A}"/>
            </a:ext>
          </a:extLst>
        </xdr:cNvPr>
        <xdr:cNvSpPr txBox="1"/>
      </xdr:nvSpPr>
      <xdr:spPr>
        <a:xfrm>
          <a:off x="5305425" y="438150"/>
          <a:ext cx="78105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FLAT TOP</a:t>
          </a:r>
        </a:p>
      </xdr:txBody>
    </xdr:sp>
    <xdr:clientData/>
  </xdr:twoCellAnchor>
  <xdr:twoCellAnchor>
    <xdr:from>
      <xdr:col>2</xdr:col>
      <xdr:colOff>57150</xdr:colOff>
      <xdr:row>0</xdr:row>
      <xdr:rowOff>76200</xdr:rowOff>
    </xdr:from>
    <xdr:to>
      <xdr:col>12</xdr:col>
      <xdr:colOff>371475</xdr:colOff>
      <xdr:row>0</xdr:row>
      <xdr:rowOff>695325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954F3F1-FEAA-4345-BF8C-1D3442810830}"/>
            </a:ext>
          </a:extLst>
        </xdr:cNvPr>
        <xdr:cNvSpPr txBox="1"/>
      </xdr:nvSpPr>
      <xdr:spPr>
        <a:xfrm>
          <a:off x="238125" y="76200"/>
          <a:ext cx="2009775" cy="619125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POLISHED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</a:t>
          </a:r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2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DIES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46673</xdr:colOff>
      <xdr:row>1</xdr:row>
      <xdr:rowOff>171450</xdr:rowOff>
    </xdr:from>
    <xdr:to>
      <xdr:col>9</xdr:col>
      <xdr:colOff>19051</xdr:colOff>
      <xdr:row>4</xdr:row>
      <xdr:rowOff>177704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891B6-5373-40EA-8837-3BE49269D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3" y="933450"/>
          <a:ext cx="848678" cy="844454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0</xdr:row>
      <xdr:rowOff>76200</xdr:rowOff>
    </xdr:from>
    <xdr:to>
      <xdr:col>12</xdr:col>
      <xdr:colOff>447675</xdr:colOff>
      <xdr:row>0</xdr:row>
      <xdr:rowOff>695325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6C3F5BF-5324-47D9-AE66-699F814629C5}"/>
            </a:ext>
          </a:extLst>
        </xdr:cNvPr>
        <xdr:cNvSpPr txBox="1"/>
      </xdr:nvSpPr>
      <xdr:spPr>
        <a:xfrm>
          <a:off x="314325" y="76200"/>
          <a:ext cx="20859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SLANTS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(Import)</a:t>
          </a:r>
        </a:p>
      </xdr:txBody>
    </xdr:sp>
    <xdr:clientData/>
  </xdr:twoCellAnchor>
  <xdr:twoCellAnchor editAs="oneCell">
    <xdr:from>
      <xdr:col>14</xdr:col>
      <xdr:colOff>133350</xdr:colOff>
      <xdr:row>0</xdr:row>
      <xdr:rowOff>28575</xdr:rowOff>
    </xdr:from>
    <xdr:to>
      <xdr:col>15</xdr:col>
      <xdr:colOff>295275</xdr:colOff>
      <xdr:row>0</xdr:row>
      <xdr:rowOff>639182</xdr:rowOff>
    </xdr:to>
    <xdr:pic>
      <xdr:nvPicPr>
        <xdr:cNvPr id="7" name="Picture 1" descr="Z:\Rex Designs and Price Book jpgs\Slant 1.jpg">
          <a:extLst>
            <a:ext uri="{FF2B5EF4-FFF2-40B4-BE49-F238E27FC236}">
              <a16:creationId xmlns:a16="http://schemas.microsoft.com/office/drawing/2014/main" id="{7F9A707B-D573-4378-B9B8-4E7D49867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38" b="8120"/>
        <a:stretch/>
      </xdr:blipFill>
      <xdr:spPr bwMode="auto">
        <a:xfrm>
          <a:off x="3648075" y="28575"/>
          <a:ext cx="1076325" cy="610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438151</xdr:colOff>
      <xdr:row>0</xdr:row>
      <xdr:rowOff>38101</xdr:rowOff>
    </xdr:from>
    <xdr:to>
      <xdr:col>16</xdr:col>
      <xdr:colOff>625426</xdr:colOff>
      <xdr:row>0</xdr:row>
      <xdr:rowOff>600076</xdr:rowOff>
    </xdr:to>
    <xdr:pic>
      <xdr:nvPicPr>
        <xdr:cNvPr id="8" name="Picture 2" descr="Z:\Rex Designs and Price Book jpgs\Slant 2.jpg">
          <a:extLst>
            <a:ext uri="{FF2B5EF4-FFF2-40B4-BE49-F238E27FC236}">
              <a16:creationId xmlns:a16="http://schemas.microsoft.com/office/drawing/2014/main" id="{6AAEB73C-6817-4C88-B8BB-5BBBE88BB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3" t="6983" r="5442" b="10974"/>
        <a:stretch/>
      </xdr:blipFill>
      <xdr:spPr bwMode="auto">
        <a:xfrm>
          <a:off x="4867276" y="38101"/>
          <a:ext cx="968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2</xdr:row>
      <xdr:rowOff>85725</xdr:rowOff>
    </xdr:from>
    <xdr:ext cx="1733550" cy="857250"/>
    <xdr:pic>
      <xdr:nvPicPr>
        <xdr:cNvPr id="2" name="Picture 12">
          <a:extLst>
            <a:ext uri="{FF2B5EF4-FFF2-40B4-BE49-F238E27FC236}">
              <a16:creationId xmlns:a16="http://schemas.microsoft.com/office/drawing/2014/main" id="{168B2B5B-02CB-499C-A88B-D5E8B7E1E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9575"/>
          <a:ext cx="1733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333375</xdr:colOff>
      <xdr:row>13</xdr:row>
      <xdr:rowOff>76200</xdr:rowOff>
    </xdr:from>
    <xdr:ext cx="714375" cy="1047750"/>
    <xdr:pic>
      <xdr:nvPicPr>
        <xdr:cNvPr id="3" name="Picture 2">
          <a:extLst>
            <a:ext uri="{FF2B5EF4-FFF2-40B4-BE49-F238E27FC236}">
              <a16:creationId xmlns:a16="http://schemas.microsoft.com/office/drawing/2014/main" id="{E89D3B1A-8E49-4979-ACDD-8F75E3434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81225"/>
          <a:ext cx="714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85724</xdr:colOff>
      <xdr:row>45</xdr:row>
      <xdr:rowOff>47624</xdr:rowOff>
    </xdr:from>
    <xdr:to>
      <xdr:col>1</xdr:col>
      <xdr:colOff>462972</xdr:colOff>
      <xdr:row>51</xdr:row>
      <xdr:rowOff>133349</xdr:rowOff>
    </xdr:to>
    <xdr:pic>
      <xdr:nvPicPr>
        <xdr:cNvPr id="4" name="Picture 3" descr="2 DOOR NICH.JPG">
          <a:extLst>
            <a:ext uri="{FF2B5EF4-FFF2-40B4-BE49-F238E27FC236}">
              <a16:creationId xmlns:a16="http://schemas.microsoft.com/office/drawing/2014/main" id="{42082E68-12D4-41BB-B1DF-656F6A287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9" b="4838"/>
        <a:stretch/>
      </xdr:blipFill>
      <xdr:spPr bwMode="auto">
        <a:xfrm>
          <a:off x="85724" y="7772399"/>
          <a:ext cx="1091623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66674</xdr:colOff>
      <xdr:row>44</xdr:row>
      <xdr:rowOff>133350</xdr:rowOff>
    </xdr:from>
    <xdr:to>
      <xdr:col>6</xdr:col>
      <xdr:colOff>457200</xdr:colOff>
      <xdr:row>52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E023D50-7A56-4598-9328-52F6A5DB0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408" t="2221" r="8148" b="3704"/>
        <a:stretch/>
      </xdr:blipFill>
      <xdr:spPr>
        <a:xfrm>
          <a:off x="3381374" y="7696200"/>
          <a:ext cx="1085851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85726</xdr:colOff>
      <xdr:row>56</xdr:row>
      <xdr:rowOff>114300</xdr:rowOff>
    </xdr:from>
    <xdr:to>
      <xdr:col>6</xdr:col>
      <xdr:colOff>590551</xdr:colOff>
      <xdr:row>61</xdr:row>
      <xdr:rowOff>38100</xdr:rowOff>
    </xdr:to>
    <xdr:pic>
      <xdr:nvPicPr>
        <xdr:cNvPr id="7" name="Picture 5" descr="NICH.JPG">
          <a:extLst>
            <a:ext uri="{FF2B5EF4-FFF2-40B4-BE49-F238E27FC236}">
              <a16:creationId xmlns:a16="http://schemas.microsoft.com/office/drawing/2014/main" id="{DD860C39-5B9F-4756-B053-468A4A8FD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8" r="9630" b="4494"/>
        <a:stretch/>
      </xdr:blipFill>
      <xdr:spPr bwMode="auto">
        <a:xfrm>
          <a:off x="3400426" y="9705975"/>
          <a:ext cx="1200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56</xdr:row>
      <xdr:rowOff>114983</xdr:rowOff>
    </xdr:from>
    <xdr:to>
      <xdr:col>1</xdr:col>
      <xdr:colOff>542925</xdr:colOff>
      <xdr:row>61</xdr:row>
      <xdr:rowOff>101831</xdr:rowOff>
    </xdr:to>
    <xdr:pic>
      <xdr:nvPicPr>
        <xdr:cNvPr id="10" name="Picture 5">
          <a:extLst>
            <a:ext uri="{FF2B5EF4-FFF2-40B4-BE49-F238E27FC236}">
              <a16:creationId xmlns:a16="http://schemas.microsoft.com/office/drawing/2014/main" id="{D18F7B9A-D34F-4255-9B45-E59B4E660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50" y="9706658"/>
          <a:ext cx="1200150" cy="805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74441</xdr:colOff>
      <xdr:row>5</xdr:row>
      <xdr:rowOff>103842</xdr:rowOff>
    </xdr:from>
    <xdr:ext cx="1440034" cy="924634"/>
    <xdr:pic>
      <xdr:nvPicPr>
        <xdr:cNvPr id="2" name="Picture 3">
          <a:extLst>
            <a:ext uri="{FF2B5EF4-FFF2-40B4-BE49-F238E27FC236}">
              <a16:creationId xmlns:a16="http://schemas.microsoft.com/office/drawing/2014/main" id="{9C3C5B54-C756-4100-B926-3AA1AAAE3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441" y="1980267"/>
          <a:ext cx="1440034" cy="924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112453</xdr:colOff>
      <xdr:row>13</xdr:row>
      <xdr:rowOff>136551</xdr:rowOff>
    </xdr:from>
    <xdr:ext cx="1384456" cy="888948"/>
    <xdr:pic>
      <xdr:nvPicPr>
        <xdr:cNvPr id="3" name="Picture 1">
          <a:extLst>
            <a:ext uri="{FF2B5EF4-FFF2-40B4-BE49-F238E27FC236}">
              <a16:creationId xmlns:a16="http://schemas.microsoft.com/office/drawing/2014/main" id="{C504569E-B415-44BF-9905-F8CBD5AF5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2453" y="3308376"/>
          <a:ext cx="1384456" cy="888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74779</xdr:colOff>
      <xdr:row>24</xdr:row>
      <xdr:rowOff>114300</xdr:rowOff>
    </xdr:from>
    <xdr:ext cx="1513102" cy="971550"/>
    <xdr:pic>
      <xdr:nvPicPr>
        <xdr:cNvPr id="4" name="Picture 4">
          <a:extLst>
            <a:ext uri="{FF2B5EF4-FFF2-40B4-BE49-F238E27FC236}">
              <a16:creationId xmlns:a16="http://schemas.microsoft.com/office/drawing/2014/main" id="{F4FE7D14-E570-4696-92B8-C65C08624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779" y="5248275"/>
          <a:ext cx="1513102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72465</xdr:colOff>
      <xdr:row>36</xdr:row>
      <xdr:rowOff>66675</xdr:rowOff>
    </xdr:from>
    <xdr:ext cx="1467458" cy="1028700"/>
    <xdr:pic>
      <xdr:nvPicPr>
        <xdr:cNvPr id="8" name="Picture 4">
          <a:extLst>
            <a:ext uri="{FF2B5EF4-FFF2-40B4-BE49-F238E27FC236}">
              <a16:creationId xmlns:a16="http://schemas.microsoft.com/office/drawing/2014/main" id="{B68733D5-E0AA-410B-813A-646C5A02D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465" y="7486650"/>
          <a:ext cx="1467458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111011</xdr:colOff>
      <xdr:row>48</xdr:row>
      <xdr:rowOff>142876</xdr:rowOff>
    </xdr:from>
    <xdr:ext cx="1448938" cy="930352"/>
    <xdr:pic>
      <xdr:nvPicPr>
        <xdr:cNvPr id="6" name="Picture 4">
          <a:extLst>
            <a:ext uri="{FF2B5EF4-FFF2-40B4-BE49-F238E27FC236}">
              <a16:creationId xmlns:a16="http://schemas.microsoft.com/office/drawing/2014/main" id="{523603EC-C055-452C-890A-3D930AD1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1011" y="9439276"/>
          <a:ext cx="1448938" cy="93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323850</xdr:colOff>
      <xdr:row>0</xdr:row>
      <xdr:rowOff>38100</xdr:rowOff>
    </xdr:from>
    <xdr:to>
      <xdr:col>0</xdr:col>
      <xdr:colOff>1219200</xdr:colOff>
      <xdr:row>0</xdr:row>
      <xdr:rowOff>905300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4B7019F-8786-4E2D-93D8-4036EB434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8100"/>
          <a:ext cx="895350" cy="867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257176</xdr:colOff>
      <xdr:row>13</xdr:row>
      <xdr:rowOff>114299</xdr:rowOff>
    </xdr:from>
    <xdr:ext cx="971549" cy="1005051"/>
    <xdr:pic>
      <xdr:nvPicPr>
        <xdr:cNvPr id="2" name="Picture 3">
          <a:extLst>
            <a:ext uri="{FF2B5EF4-FFF2-40B4-BE49-F238E27FC236}">
              <a16:creationId xmlns:a16="http://schemas.microsoft.com/office/drawing/2014/main" id="{4DD31BB4-0651-46B3-9E65-9EFCDED29B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8" t="16444" r="17033" b="12912"/>
        <a:stretch/>
      </xdr:blipFill>
      <xdr:spPr bwMode="auto">
        <a:xfrm>
          <a:off x="257176" y="3314699"/>
          <a:ext cx="971549" cy="1005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171449</xdr:colOff>
      <xdr:row>25</xdr:row>
      <xdr:rowOff>8252</xdr:rowOff>
    </xdr:from>
    <xdr:ext cx="1095375" cy="1188692"/>
    <xdr:pic>
      <xdr:nvPicPr>
        <xdr:cNvPr id="4" name="Picture 4">
          <a:extLst>
            <a:ext uri="{FF2B5EF4-FFF2-40B4-BE49-F238E27FC236}">
              <a16:creationId xmlns:a16="http://schemas.microsoft.com/office/drawing/2014/main" id="{B49631EB-25DF-414C-8EA8-76F0700E7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1449" y="5161277"/>
          <a:ext cx="1095375" cy="1188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171450</xdr:colOff>
      <xdr:row>37</xdr:row>
      <xdr:rowOff>15072</xdr:rowOff>
    </xdr:from>
    <xdr:ext cx="1132145" cy="1127928"/>
    <xdr:pic>
      <xdr:nvPicPr>
        <xdr:cNvPr id="5" name="Picture 4">
          <a:extLst>
            <a:ext uri="{FF2B5EF4-FFF2-40B4-BE49-F238E27FC236}">
              <a16:creationId xmlns:a16="http://schemas.microsoft.com/office/drawing/2014/main" id="{00A95AAF-3573-4F9E-8D5C-D2D4979B0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1450" y="6930222"/>
          <a:ext cx="1132145" cy="1127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48</xdr:row>
      <xdr:rowOff>50513</xdr:rowOff>
    </xdr:from>
    <xdr:ext cx="1471011" cy="944524"/>
    <xdr:pic>
      <xdr:nvPicPr>
        <xdr:cNvPr id="7" name="Picture 6">
          <a:extLst>
            <a:ext uri="{FF2B5EF4-FFF2-40B4-BE49-F238E27FC236}">
              <a16:creationId xmlns:a16="http://schemas.microsoft.com/office/drawing/2014/main" id="{0C86589C-5755-4AFD-AD5B-C6FD9F69F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200" y="8775413"/>
          <a:ext cx="1471011" cy="94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304800</xdr:colOff>
      <xdr:row>0</xdr:row>
      <xdr:rowOff>38100</xdr:rowOff>
    </xdr:from>
    <xdr:to>
      <xdr:col>0</xdr:col>
      <xdr:colOff>1200150</xdr:colOff>
      <xdr:row>0</xdr:row>
      <xdr:rowOff>905300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25DC28-1F9F-4566-AD39-1F17BF90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8100"/>
          <a:ext cx="895350" cy="867200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5</xdr:row>
      <xdr:rowOff>104775</xdr:rowOff>
    </xdr:from>
    <xdr:ext cx="1158596" cy="1257300"/>
    <xdr:pic>
      <xdr:nvPicPr>
        <xdr:cNvPr id="9" name="Picture 4">
          <a:extLst>
            <a:ext uri="{FF2B5EF4-FFF2-40B4-BE49-F238E27FC236}">
              <a16:creationId xmlns:a16="http://schemas.microsoft.com/office/drawing/2014/main" id="{D1DB3FA0-4B8A-4A56-8A85-67248A669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1925" y="1971675"/>
          <a:ext cx="1158596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438150</xdr:colOff>
      <xdr:row>40</xdr:row>
      <xdr:rowOff>104775</xdr:rowOff>
    </xdr:from>
    <xdr:to>
      <xdr:col>14</xdr:col>
      <xdr:colOff>428625</xdr:colOff>
      <xdr:row>43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906B29F-F495-41E0-9533-BFFFD2488A8E}"/>
            </a:ext>
          </a:extLst>
        </xdr:cNvPr>
        <xdr:cNvSpPr txBox="1"/>
      </xdr:nvSpPr>
      <xdr:spPr>
        <a:xfrm>
          <a:off x="9439275" y="7591425"/>
          <a:ext cx="600075" cy="542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>
              <a:latin typeface="Cambria" panose="02040503050406030204" pitchFamily="18" charset="0"/>
              <a:ea typeface="Cambria" panose="02040503050406030204" pitchFamily="18" charset="0"/>
            </a:rPr>
            <a:t>Call</a:t>
          </a:r>
          <a:endParaRPr lang="en-US" sz="900" baseline="0">
            <a:latin typeface="Cambria" panose="02040503050406030204" pitchFamily="18" charset="0"/>
            <a:ea typeface="Cambria" panose="02040503050406030204" pitchFamily="18" charset="0"/>
          </a:endParaRPr>
        </a:p>
        <a:p>
          <a:pPr algn="ctr"/>
          <a:r>
            <a:rPr lang="en-US" sz="900" baseline="0">
              <a:latin typeface="Cambria" panose="02040503050406030204" pitchFamily="18" charset="0"/>
              <a:ea typeface="Cambria" panose="02040503050406030204" pitchFamily="18" charset="0"/>
            </a:rPr>
            <a:t>For</a:t>
          </a:r>
        </a:p>
        <a:p>
          <a:pPr algn="ctr"/>
          <a:r>
            <a:rPr lang="en-US" sz="900" baseline="0">
              <a:latin typeface="Cambria" panose="02040503050406030204" pitchFamily="18" charset="0"/>
              <a:ea typeface="Cambria" panose="02040503050406030204" pitchFamily="18" charset="0"/>
            </a:rPr>
            <a:t>Quote</a:t>
          </a:r>
          <a:endParaRPr lang="en-US" sz="9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24</xdr:row>
      <xdr:rowOff>128082</xdr:rowOff>
    </xdr:from>
    <xdr:ext cx="1534009" cy="1081593"/>
    <xdr:pic>
      <xdr:nvPicPr>
        <xdr:cNvPr id="3" name="Picture 4">
          <a:extLst>
            <a:ext uri="{FF2B5EF4-FFF2-40B4-BE49-F238E27FC236}">
              <a16:creationId xmlns:a16="http://schemas.microsoft.com/office/drawing/2014/main" id="{E4B30F95-A2A1-461D-980D-51A2DC7E8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100" y="4938207"/>
          <a:ext cx="1534009" cy="1081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104774</xdr:colOff>
      <xdr:row>5</xdr:row>
      <xdr:rowOff>131493</xdr:rowOff>
    </xdr:from>
    <xdr:ext cx="1396047" cy="1287732"/>
    <xdr:pic>
      <xdr:nvPicPr>
        <xdr:cNvPr id="6" name="Picture 4">
          <a:extLst>
            <a:ext uri="{FF2B5EF4-FFF2-40B4-BE49-F238E27FC236}">
              <a16:creationId xmlns:a16="http://schemas.microsoft.com/office/drawing/2014/main" id="{79672E1D-4320-4D63-A9A7-080451144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774" y="1960293"/>
          <a:ext cx="1396047" cy="1287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68171</xdr:colOff>
      <xdr:row>36</xdr:row>
      <xdr:rowOff>104775</xdr:rowOff>
    </xdr:from>
    <xdr:ext cx="1513100" cy="971550"/>
    <xdr:pic>
      <xdr:nvPicPr>
        <xdr:cNvPr id="7" name="Picture 4">
          <a:extLst>
            <a:ext uri="{FF2B5EF4-FFF2-40B4-BE49-F238E27FC236}">
              <a16:creationId xmlns:a16="http://schemas.microsoft.com/office/drawing/2014/main" id="{167D5350-3BFA-4650-94BF-66F9A2A05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171" y="6991350"/>
          <a:ext cx="1513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54</xdr:row>
      <xdr:rowOff>31638</xdr:rowOff>
    </xdr:from>
    <xdr:ext cx="1023006" cy="568438"/>
    <xdr:pic>
      <xdr:nvPicPr>
        <xdr:cNvPr id="5" name="Picture 4">
          <a:extLst>
            <a:ext uri="{FF2B5EF4-FFF2-40B4-BE49-F238E27FC236}">
              <a16:creationId xmlns:a16="http://schemas.microsoft.com/office/drawing/2014/main" id="{2927488A-3816-47F3-BE01-8770A5E7B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30" r="8307" b="23671"/>
        <a:stretch/>
      </xdr:blipFill>
      <xdr:spPr bwMode="auto">
        <a:xfrm>
          <a:off x="257175" y="9661413"/>
          <a:ext cx="1023006" cy="568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304800</xdr:colOff>
      <xdr:row>0</xdr:row>
      <xdr:rowOff>38100</xdr:rowOff>
    </xdr:from>
    <xdr:to>
      <xdr:col>0</xdr:col>
      <xdr:colOff>1200150</xdr:colOff>
      <xdr:row>0</xdr:row>
      <xdr:rowOff>905300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07A029B-C3D8-427B-B922-8C822288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8100"/>
          <a:ext cx="895350" cy="867200"/>
        </a:xfrm>
        <a:prstGeom prst="rect">
          <a:avLst/>
        </a:prstGeom>
      </xdr:spPr>
    </xdr:pic>
    <xdr:clientData/>
  </xdr:twoCellAnchor>
  <xdr:oneCellAnchor>
    <xdr:from>
      <xdr:col>0</xdr:col>
      <xdr:colOff>87430</xdr:colOff>
      <xdr:row>47</xdr:row>
      <xdr:rowOff>152400</xdr:rowOff>
    </xdr:from>
    <xdr:ext cx="1384888" cy="889226"/>
    <xdr:pic>
      <xdr:nvPicPr>
        <xdr:cNvPr id="10" name="Picture 9">
          <a:extLst>
            <a:ext uri="{FF2B5EF4-FFF2-40B4-BE49-F238E27FC236}">
              <a16:creationId xmlns:a16="http://schemas.microsoft.com/office/drawing/2014/main" id="{D6B736B6-FC34-4E81-B054-D4FB43331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430" y="8648700"/>
          <a:ext cx="1384888" cy="889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47625</xdr:rowOff>
    </xdr:from>
    <xdr:to>
      <xdr:col>9</xdr:col>
      <xdr:colOff>38100</xdr:colOff>
      <xdr:row>1</xdr:row>
      <xdr:rowOff>140552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EBEEF3A-C3A7-4D64-816C-C4995A9F9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47625"/>
          <a:ext cx="466725" cy="464402"/>
        </a:xfrm>
        <a:prstGeom prst="rect">
          <a:avLst/>
        </a:prstGeom>
      </xdr:spPr>
    </xdr:pic>
    <xdr:clientData/>
  </xdr:twoCellAnchor>
  <xdr:twoCellAnchor>
    <xdr:from>
      <xdr:col>16</xdr:col>
      <xdr:colOff>200018</xdr:colOff>
      <xdr:row>0</xdr:row>
      <xdr:rowOff>65501</xdr:rowOff>
    </xdr:from>
    <xdr:to>
      <xdr:col>16</xdr:col>
      <xdr:colOff>962025</xdr:colOff>
      <xdr:row>1</xdr:row>
      <xdr:rowOff>133350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9D5DE799-9EDC-4388-9920-D0B7550D5819}"/>
            </a:ext>
          </a:extLst>
        </xdr:cNvPr>
        <xdr:cNvGrpSpPr/>
      </xdr:nvGrpSpPr>
      <xdr:grpSpPr>
        <a:xfrm>
          <a:off x="5381618" y="65501"/>
          <a:ext cx="762007" cy="439324"/>
          <a:chOff x="9763118" y="932276"/>
          <a:chExt cx="915565" cy="533400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C75F48A-65A6-4ADF-8659-6DBBB79C61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763118" y="932276"/>
            <a:ext cx="915565" cy="5334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888F014-5AA7-4D63-AB82-DA7DFA49F302}"/>
              </a:ext>
            </a:extLst>
          </xdr:cNvPr>
          <xdr:cNvSpPr txBox="1"/>
        </xdr:nvSpPr>
        <xdr:spPr>
          <a:xfrm>
            <a:off x="9878001" y="1137064"/>
            <a:ext cx="685799" cy="1238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700" b="0" cap="none" spc="0">
                <a:ln>
                  <a:noFill/>
                </a:ln>
                <a:solidFill>
                  <a:schemeClr val="tx1"/>
                </a:solidFill>
                <a:effectLst/>
                <a:latin typeface="Cambria" panose="02040503050406030204" pitchFamily="18" charset="0"/>
                <a:ea typeface="Cambria" panose="02040503050406030204" pitchFamily="18" charset="0"/>
              </a:rPr>
              <a:t>SERP TOP</a:t>
            </a:r>
          </a:p>
        </xdr:txBody>
      </xdr:sp>
    </xdr:grpSp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219076</xdr:colOff>
      <xdr:row>1</xdr:row>
      <xdr:rowOff>133350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E2AF982-8FC0-4FB2-8E09-0DE9BABE3780}"/>
            </a:ext>
          </a:extLst>
        </xdr:cNvPr>
        <xdr:cNvGrpSpPr/>
      </xdr:nvGrpSpPr>
      <xdr:grpSpPr>
        <a:xfrm>
          <a:off x="6276975" y="66675"/>
          <a:ext cx="790576" cy="438150"/>
          <a:chOff x="9722889" y="284098"/>
          <a:chExt cx="932735" cy="54340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5BDD8C18-BB30-42C6-9E9C-0E98CF187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722889" y="284098"/>
            <a:ext cx="932735" cy="543403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180773E-26F7-4D0B-8F60-CEC9F6915551}"/>
              </a:ext>
            </a:extLst>
          </xdr:cNvPr>
          <xdr:cNvSpPr txBox="1"/>
        </xdr:nvSpPr>
        <xdr:spPr>
          <a:xfrm>
            <a:off x="9841594" y="489124"/>
            <a:ext cx="695325" cy="1333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700" b="0" cap="none" spc="0">
                <a:ln>
                  <a:noFill/>
                </a:ln>
                <a:solidFill>
                  <a:schemeClr val="tx1"/>
                </a:solidFill>
                <a:effectLst/>
                <a:latin typeface="Cambria" panose="02040503050406030204" pitchFamily="18" charset="0"/>
                <a:ea typeface="Cambria" panose="02040503050406030204" pitchFamily="18" charset="0"/>
              </a:rPr>
              <a:t>OVAL TOP</a:t>
            </a:r>
          </a:p>
        </xdr:txBody>
      </xdr:sp>
    </xdr:grpSp>
    <xdr:clientData/>
  </xdr:twoCellAnchor>
  <xdr:twoCellAnchor>
    <xdr:from>
      <xdr:col>18</xdr:col>
      <xdr:colOff>327230</xdr:colOff>
      <xdr:row>0</xdr:row>
      <xdr:rowOff>57150</xdr:rowOff>
    </xdr:from>
    <xdr:to>
      <xdr:col>19</xdr:col>
      <xdr:colOff>371476</xdr:colOff>
      <xdr:row>1</xdr:row>
      <xdr:rowOff>152400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8EF4F4AE-4880-4E51-AE1F-E76B06C427FF}"/>
            </a:ext>
          </a:extLst>
        </xdr:cNvPr>
        <xdr:cNvGrpSpPr/>
      </xdr:nvGrpSpPr>
      <xdr:grpSpPr>
        <a:xfrm>
          <a:off x="7175705" y="57150"/>
          <a:ext cx="730046" cy="466725"/>
          <a:chOff x="9795079" y="1704975"/>
          <a:chExt cx="880851" cy="55127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DE81653-B200-4ABB-839A-1F8CECF884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795079" y="1704975"/>
            <a:ext cx="880851" cy="551276"/>
          </a:xfrm>
          <a:prstGeom prst="rect">
            <a:avLst/>
          </a:prstGeom>
        </xdr:spPr>
      </xdr:pic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FFBDED16-745C-424D-B535-8E31E1A6BFAE}"/>
              </a:ext>
            </a:extLst>
          </xdr:cNvPr>
          <xdr:cNvSpPr txBox="1"/>
        </xdr:nvSpPr>
        <xdr:spPr>
          <a:xfrm>
            <a:off x="9892604" y="1894888"/>
            <a:ext cx="685800" cy="171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700" b="0" cap="none" spc="0">
                <a:ln>
                  <a:noFill/>
                </a:ln>
                <a:solidFill>
                  <a:schemeClr val="tx1"/>
                </a:solidFill>
                <a:effectLst/>
                <a:latin typeface="Cambria" panose="02040503050406030204" pitchFamily="18" charset="0"/>
                <a:ea typeface="Cambria" panose="02040503050406030204" pitchFamily="18" charset="0"/>
              </a:rPr>
              <a:t>FLAT TOP</a:t>
            </a:r>
          </a:p>
        </xdr:txBody>
      </xdr:sp>
    </xdr:grpSp>
    <xdr:clientData/>
  </xdr:twoCellAnchor>
  <xdr:twoCellAnchor>
    <xdr:from>
      <xdr:col>13</xdr:col>
      <xdr:colOff>219076</xdr:colOff>
      <xdr:row>0</xdr:row>
      <xdr:rowOff>123825</xdr:rowOff>
    </xdr:from>
    <xdr:to>
      <xdr:col>15</xdr:col>
      <xdr:colOff>742951</xdr:colOff>
      <xdr:row>1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22F921C-2337-40D6-BC4F-6B5ED17A26F5}"/>
            </a:ext>
          </a:extLst>
        </xdr:cNvPr>
        <xdr:cNvSpPr txBox="1"/>
      </xdr:nvSpPr>
      <xdr:spPr>
        <a:xfrm>
          <a:off x="2876551" y="123825"/>
          <a:ext cx="2266950" cy="295275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6" DIES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and  </a:t>
          </a:r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6" BASES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374267</xdr:colOff>
      <xdr:row>15</xdr:row>
      <xdr:rowOff>28575</xdr:rowOff>
    </xdr:from>
    <xdr:ext cx="1034375" cy="1438276"/>
    <xdr:pic>
      <xdr:nvPicPr>
        <xdr:cNvPr id="4" name="Picture 4">
          <a:extLst>
            <a:ext uri="{FF2B5EF4-FFF2-40B4-BE49-F238E27FC236}">
              <a16:creationId xmlns:a16="http://schemas.microsoft.com/office/drawing/2014/main" id="{EC92178E-1923-440A-AFE7-59E35A7D0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406" b="97833" l="6466" r="94828">
                      <a14:foregroundMark x1="12931" y1="81424" x2="17241" y2="66563"/>
                      <a14:foregroundMark x1="17241" y1="66563" x2="15086" y2="27864"/>
                      <a14:foregroundMark x1="15086" y1="27864" x2="20690" y2="15480"/>
                      <a14:foregroundMark x1="20690" y1="15480" x2="36207" y2="8050"/>
                      <a14:foregroundMark x1="36207" y1="8050" x2="71121" y2="4644"/>
                      <a14:foregroundMark x1="71121" y1="4644" x2="43966" y2="10217"/>
                      <a14:foregroundMark x1="23707" y1="8978" x2="31897" y2="6811"/>
                      <a14:foregroundMark x1="31466" y1="6192" x2="22845" y2="9598"/>
                      <a14:foregroundMark x1="27586" y1="6502" x2="27586" y2="6502"/>
                      <a14:foregroundMark x1="30172" y1="5573" x2="30172" y2="5573"/>
                      <a14:foregroundMark x1="27586" y1="5573" x2="27586" y2="5573"/>
                      <a14:foregroundMark x1="25431" y1="6192" x2="25431" y2="6192"/>
                      <a14:foregroundMark x1="24569" y1="6811" x2="24569" y2="6811"/>
                      <a14:foregroundMark x1="22845" y1="8050" x2="22845" y2="8050"/>
                      <a14:foregroundMark x1="49138" y1="4954" x2="62931" y2="2167"/>
                      <a14:foregroundMark x1="62931" y1="2167" x2="77155" y2="3715"/>
                      <a14:foregroundMark x1="77155" y1="3715" x2="80172" y2="5573"/>
                      <a14:foregroundMark x1="5172" y1="80186" x2="6466" y2="92260"/>
                      <a14:foregroundMark x1="6466" y1="92260" x2="6466" y2="92570"/>
                      <a14:foregroundMark x1="9052" y1="95046" x2="12069" y2="98142"/>
                      <a14:foregroundMark x1="83621" y1="84830" x2="94828" y2="77709"/>
                      <a14:foregroundMark x1="94828" y1="77709" x2="89224" y2="705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74267" y="3562350"/>
          <a:ext cx="103437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428626</xdr:colOff>
      <xdr:row>27</xdr:row>
      <xdr:rowOff>9525</xdr:rowOff>
    </xdr:from>
    <xdr:ext cx="921666" cy="1590675"/>
    <xdr:pic>
      <xdr:nvPicPr>
        <xdr:cNvPr id="5" name="Picture 4">
          <a:extLst>
            <a:ext uri="{FF2B5EF4-FFF2-40B4-BE49-F238E27FC236}">
              <a16:creationId xmlns:a16="http://schemas.microsoft.com/office/drawing/2014/main" id="{5227A436-F5EC-4AB2-BE60-EF5BC849EE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>
                      <a14:foregroundMark x1="40372" y1="89942" x2="31612" y2="8939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286" t="11909" r="14561" b="6224"/>
        <a:stretch/>
      </xdr:blipFill>
      <xdr:spPr bwMode="auto">
        <a:xfrm>
          <a:off x="428626" y="5400675"/>
          <a:ext cx="921666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192879</xdr:colOff>
      <xdr:row>40</xdr:row>
      <xdr:rowOff>57150</xdr:rowOff>
    </xdr:from>
    <xdr:ext cx="1159671" cy="1287799"/>
    <xdr:pic>
      <xdr:nvPicPr>
        <xdr:cNvPr id="6" name="Picture 4">
          <a:extLst>
            <a:ext uri="{FF2B5EF4-FFF2-40B4-BE49-F238E27FC236}">
              <a16:creationId xmlns:a16="http://schemas.microsoft.com/office/drawing/2014/main" id="{A09132A2-8A8D-4577-83FA-F44A0F78A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2879" y="7639050"/>
          <a:ext cx="1159671" cy="128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304800</xdr:colOff>
      <xdr:row>0</xdr:row>
      <xdr:rowOff>47625</xdr:rowOff>
    </xdr:from>
    <xdr:to>
      <xdr:col>0</xdr:col>
      <xdr:colOff>1200150</xdr:colOff>
      <xdr:row>0</xdr:row>
      <xdr:rowOff>914825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1D3487-9477-47C1-A5F6-FFA90A83E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7625"/>
          <a:ext cx="895350" cy="867200"/>
        </a:xfrm>
        <a:prstGeom prst="rect">
          <a:avLst/>
        </a:prstGeom>
      </xdr:spPr>
    </xdr:pic>
    <xdr:clientData/>
  </xdr:twoCellAnchor>
  <xdr:oneCellAnchor>
    <xdr:from>
      <xdr:col>0</xdr:col>
      <xdr:colOff>104775</xdr:colOff>
      <xdr:row>5</xdr:row>
      <xdr:rowOff>139386</xdr:rowOff>
    </xdr:from>
    <xdr:ext cx="1362075" cy="929568"/>
    <xdr:pic>
      <xdr:nvPicPr>
        <xdr:cNvPr id="9" name="Picture 4">
          <a:extLst>
            <a:ext uri="{FF2B5EF4-FFF2-40B4-BE49-F238E27FC236}">
              <a16:creationId xmlns:a16="http://schemas.microsoft.com/office/drawing/2014/main" id="{B3155B79-2973-43A1-915D-ADC360044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775" y="2015811"/>
          <a:ext cx="1362075" cy="929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123825</xdr:colOff>
      <xdr:row>31</xdr:row>
      <xdr:rowOff>76200</xdr:rowOff>
    </xdr:from>
    <xdr:to>
      <xdr:col>7</xdr:col>
      <xdr:colOff>600075</xdr:colOff>
      <xdr:row>34</xdr:row>
      <xdr:rowOff>104775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8F16A00-E3A8-42C8-9F32-07E9820332F4}"/>
            </a:ext>
          </a:extLst>
        </xdr:cNvPr>
        <xdr:cNvSpPr txBox="1"/>
      </xdr:nvSpPr>
      <xdr:spPr>
        <a:xfrm>
          <a:off x="2600325" y="6124575"/>
          <a:ext cx="2752725" cy="51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50">
              <a:latin typeface="Cambria" panose="02040503050406030204" pitchFamily="18" charset="0"/>
              <a:ea typeface="Cambria" panose="02040503050406030204" pitchFamily="18" charset="0"/>
            </a:rPr>
            <a:t>Call</a:t>
          </a:r>
          <a:r>
            <a:rPr lang="en-US" sz="1050" baseline="0">
              <a:latin typeface="Cambria" panose="02040503050406030204" pitchFamily="18" charset="0"/>
              <a:ea typeface="Cambria" panose="02040503050406030204" pitchFamily="18" charset="0"/>
            </a:rPr>
            <a:t> For Quote</a:t>
          </a:r>
          <a:endParaRPr lang="en-US" sz="105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4</xdr:col>
      <xdr:colOff>152400</xdr:colOff>
      <xdr:row>43</xdr:row>
      <xdr:rowOff>76200</xdr:rowOff>
    </xdr:from>
    <xdr:to>
      <xdr:col>7</xdr:col>
      <xdr:colOff>628650</xdr:colOff>
      <xdr:row>46</xdr:row>
      <xdr:rowOff>104775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B5A68A0-C7CE-4B60-A6BB-169011C38DD6}"/>
            </a:ext>
          </a:extLst>
        </xdr:cNvPr>
        <xdr:cNvSpPr txBox="1"/>
      </xdr:nvSpPr>
      <xdr:spPr>
        <a:xfrm>
          <a:off x="2628900" y="8143875"/>
          <a:ext cx="2752725" cy="51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50">
              <a:latin typeface="Cambria" panose="02040503050406030204" pitchFamily="18" charset="0"/>
              <a:ea typeface="Cambria" panose="02040503050406030204" pitchFamily="18" charset="0"/>
            </a:rPr>
            <a:t>Call</a:t>
          </a:r>
          <a:r>
            <a:rPr lang="en-US" sz="1050" baseline="0">
              <a:latin typeface="Cambria" panose="02040503050406030204" pitchFamily="18" charset="0"/>
              <a:ea typeface="Cambria" panose="02040503050406030204" pitchFamily="18" charset="0"/>
            </a:rPr>
            <a:t> For Quote</a:t>
          </a:r>
          <a:endParaRPr lang="en-US" sz="105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47625</xdr:rowOff>
    </xdr:from>
    <xdr:to>
      <xdr:col>0</xdr:col>
      <xdr:colOff>1200150</xdr:colOff>
      <xdr:row>0</xdr:row>
      <xdr:rowOff>914825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169812-41F2-4EC9-8CE5-059015C05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7625"/>
          <a:ext cx="895350" cy="86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</xdr:row>
      <xdr:rowOff>81338</xdr:rowOff>
    </xdr:from>
    <xdr:to>
      <xdr:col>0</xdr:col>
      <xdr:colOff>1612177</xdr:colOff>
      <xdr:row>22</xdr:row>
      <xdr:rowOff>123826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D18E97-8DC9-46D1-884E-51D098054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0" b="1850"/>
        <a:stretch/>
      </xdr:blipFill>
      <xdr:spPr>
        <a:xfrm>
          <a:off x="28575" y="3786563"/>
          <a:ext cx="1583602" cy="10711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</xdr:row>
      <xdr:rowOff>38100</xdr:rowOff>
    </xdr:from>
    <xdr:to>
      <xdr:col>0</xdr:col>
      <xdr:colOff>1621702</xdr:colOff>
      <xdr:row>35</xdr:row>
      <xdr:rowOff>80588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AECCE2-CF30-488E-9166-5E9B41E99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5" b="1495"/>
        <a:stretch/>
      </xdr:blipFill>
      <xdr:spPr>
        <a:xfrm>
          <a:off x="38100" y="5772150"/>
          <a:ext cx="1583602" cy="107118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40</xdr:row>
      <xdr:rowOff>0</xdr:rowOff>
    </xdr:from>
    <xdr:to>
      <xdr:col>0</xdr:col>
      <xdr:colOff>1487049</xdr:colOff>
      <xdr:row>48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1B18CC8-71FE-4CAC-BE6B-61327EE2E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217" b="93976" l="4007" r="94658">
                      <a14:foregroundMark x1="22204" y1="12199" x2="36394" y2="6627"/>
                      <a14:foregroundMark x1="36394" y1="6627" x2="45075" y2="8133"/>
                      <a14:foregroundMark x1="45075" y1="8133" x2="63606" y2="6476"/>
                      <a14:foregroundMark x1="63606" y1="6476" x2="71953" y2="8434"/>
                      <a14:foregroundMark x1="71953" y1="8434" x2="76962" y2="13705"/>
                      <a14:foregroundMark x1="69115" y1="6175" x2="60434" y2="4970"/>
                      <a14:foregroundMark x1="60434" y1="4970" x2="56427" y2="5572"/>
                      <a14:foregroundMark x1="40735" y1="5723" x2="31553" y2="4970"/>
                      <a14:foregroundMark x1="31553" y1="4970" x2="31553" y2="4970"/>
                      <a14:foregroundMark x1="32888" y1="4819" x2="39399" y2="4970"/>
                      <a14:foregroundMark x1="55760" y1="4970" x2="62104" y2="4518"/>
                      <a14:foregroundMark x1="18197" y1="78765" x2="9349" y2="76958"/>
                      <a14:foregroundMark x1="9349" y1="76958" x2="5342" y2="86446"/>
                      <a14:foregroundMark x1="5342" y1="86446" x2="10851" y2="93976"/>
                      <a14:foregroundMark x1="10851" y1="93976" x2="12020" y2="93825"/>
                      <a14:foregroundMark x1="7346" y1="76355" x2="4007" y2="86145"/>
                      <a14:foregroundMark x1="4007" y1="86145" x2="4174" y2="93675"/>
                      <a14:foregroundMark x1="10684" y1="93223" x2="54758" y2="88102"/>
                      <a14:foregroundMark x1="54758" y1="88102" x2="86644" y2="89608"/>
                      <a14:foregroundMark x1="92654" y1="76205" x2="94658" y2="86446"/>
                      <a14:foregroundMark x1="94658" y1="86446" x2="86978" y2="93675"/>
                      <a14:foregroundMark x1="86978" y1="93675" x2="86978" y2="936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1" t="2560" b="2560"/>
        <a:stretch/>
      </xdr:blipFill>
      <xdr:spPr>
        <a:xfrm>
          <a:off x="171450" y="7505700"/>
          <a:ext cx="1315599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243028</xdr:colOff>
      <xdr:row>4</xdr:row>
      <xdr:rowOff>114299</xdr:rowOff>
    </xdr:from>
    <xdr:to>
      <xdr:col>0</xdr:col>
      <xdr:colOff>1504950</xdr:colOff>
      <xdr:row>11</xdr:row>
      <xdr:rowOff>202116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4A4ED8F-49AA-48D1-B0BF-0FF497E6C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042" b="96707" l="3817" r="95573">
                      <a14:foregroundMark x1="17252" y1="10030" x2="36794" y2="7635"/>
                      <a14:foregroundMark x1="36794" y1="7635" x2="41374" y2="5090"/>
                      <a14:foregroundMark x1="21985" y1="5539" x2="28092" y2="4491"/>
                      <a14:foregroundMark x1="25191" y1="4491" x2="22137" y2="4341"/>
                      <a14:foregroundMark x1="36947" y1="7186" x2="61985" y2="4042"/>
                      <a14:foregroundMark x1="61985" y1="4042" x2="76336" y2="5240"/>
                      <a14:foregroundMark x1="70382" y1="4042" x2="76641" y2="5689"/>
                      <a14:foregroundMark x1="71145" y1="4341" x2="76336" y2="5838"/>
                      <a14:foregroundMark x1="17405" y1="27395" x2="16641" y2="30539"/>
                      <a14:foregroundMark x1="16489" y1="29341" x2="16489" y2="29341"/>
                      <a14:foregroundMark x1="16336" y1="29192" x2="16336" y2="29192"/>
                      <a14:foregroundMark x1="81679" y1="11377" x2="82290" y2="15868"/>
                      <a14:foregroundMark x1="82595" y1="14072" x2="82595" y2="14072"/>
                      <a14:foregroundMark x1="82290" y1="13323" x2="82290" y2="13323"/>
                      <a14:foregroundMark x1="82290" y1="11976" x2="82290" y2="11976"/>
                      <a14:foregroundMark x1="82290" y1="12575" x2="82290" y2="12575"/>
                      <a14:foregroundMark x1="81832" y1="11078" x2="81832" y2="11078"/>
                      <a14:foregroundMark x1="74809" y1="4491" x2="74809" y2="4491"/>
                      <a14:foregroundMark x1="2901" y1="85778" x2="64580" y2="95509"/>
                      <a14:foregroundMark x1="64580" y1="95509" x2="85802" y2="94611"/>
                      <a14:foregroundMark x1="85802" y1="94611" x2="35420" y2="87874"/>
                      <a14:foregroundMark x1="35420" y1="87874" x2="12977" y2="88473"/>
                      <a14:foregroundMark x1="12977" y1="88473" x2="3969" y2="96856"/>
                      <a14:foregroundMark x1="76794" y1="85778" x2="94656" y2="90419"/>
                      <a14:foregroundMark x1="94656" y1="90419" x2="82290" y2="96257"/>
                      <a14:foregroundMark x1="85802" y1="86677" x2="95573" y2="943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28" y="1828799"/>
          <a:ext cx="1261922" cy="128796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5</xdr:row>
      <xdr:rowOff>76200</xdr:rowOff>
    </xdr:from>
    <xdr:ext cx="1371600" cy="638175"/>
    <xdr:pic>
      <xdr:nvPicPr>
        <xdr:cNvPr id="2" name="Picture 6" descr="33,jetblack,bench1ab.jpg">
          <a:extLst>
            <a:ext uri="{FF2B5EF4-FFF2-40B4-BE49-F238E27FC236}">
              <a16:creationId xmlns:a16="http://schemas.microsoft.com/office/drawing/2014/main" id="{08A96C47-E8B8-427C-8035-F40746305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90725"/>
          <a:ext cx="1371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43</xdr:row>
      <xdr:rowOff>114300</xdr:rowOff>
    </xdr:from>
    <xdr:ext cx="1314450" cy="1085850"/>
    <xdr:pic>
      <xdr:nvPicPr>
        <xdr:cNvPr id="3" name="Picture 8" descr="DF-32  Black Bench.JPG">
          <a:extLst>
            <a:ext uri="{FF2B5EF4-FFF2-40B4-BE49-F238E27FC236}">
              <a16:creationId xmlns:a16="http://schemas.microsoft.com/office/drawing/2014/main" id="{85CDD7A4-43F9-4D51-8082-C201992E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724775"/>
          <a:ext cx="13144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17</xdr:row>
      <xdr:rowOff>85725</xdr:rowOff>
    </xdr:from>
    <xdr:ext cx="1562100" cy="1028700"/>
    <xdr:pic>
      <xdr:nvPicPr>
        <xdr:cNvPr id="4" name="Picture 9" descr="Bench5.jpg">
          <a:extLst>
            <a:ext uri="{FF2B5EF4-FFF2-40B4-BE49-F238E27FC236}">
              <a16:creationId xmlns:a16="http://schemas.microsoft.com/office/drawing/2014/main" id="{5C39F345-D1EB-4833-97BA-2BDAF6062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00375"/>
          <a:ext cx="15621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30</xdr:row>
      <xdr:rowOff>80081</xdr:rowOff>
    </xdr:from>
    <xdr:ext cx="1504950" cy="554212"/>
    <xdr:pic>
      <xdr:nvPicPr>
        <xdr:cNvPr id="5" name="Picture 4">
          <a:extLst>
            <a:ext uri="{FF2B5EF4-FFF2-40B4-BE49-F238E27FC236}">
              <a16:creationId xmlns:a16="http://schemas.microsoft.com/office/drawing/2014/main" id="{FBAF93C2-4477-4A59-B99E-8FF902D63DF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200" y="5671256"/>
          <a:ext cx="1504950" cy="554212"/>
        </a:xfrm>
        <a:prstGeom prst="rect">
          <a:avLst/>
        </a:prstGeom>
        <a:ln>
          <a:noFill/>
        </a:ln>
        <a:effectLst/>
      </xdr:spPr>
    </xdr:pic>
    <xdr:clientData/>
  </xdr:oneCellAnchor>
  <xdr:twoCellAnchor editAs="oneCell">
    <xdr:from>
      <xdr:col>0</xdr:col>
      <xdr:colOff>333375</xdr:colOff>
      <xdr:row>0</xdr:row>
      <xdr:rowOff>57150</xdr:rowOff>
    </xdr:from>
    <xdr:to>
      <xdr:col>0</xdr:col>
      <xdr:colOff>1228725</xdr:colOff>
      <xdr:row>0</xdr:row>
      <xdr:rowOff>924350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448E29-B858-4771-BAF9-6781A9FA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57150"/>
          <a:ext cx="895350" cy="867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84773</xdr:colOff>
      <xdr:row>1</xdr:row>
      <xdr:rowOff>161925</xdr:rowOff>
    </xdr:from>
    <xdr:to>
      <xdr:col>9</xdr:col>
      <xdr:colOff>31959</xdr:colOff>
      <xdr:row>4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6FBE47-0B94-4AC4-89A4-4580DEA04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3" y="876300"/>
          <a:ext cx="871111" cy="866775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0</xdr:row>
      <xdr:rowOff>47625</xdr:rowOff>
    </xdr:from>
    <xdr:to>
      <xdr:col>12</xdr:col>
      <xdr:colOff>561975</xdr:colOff>
      <xdr:row>0</xdr:row>
      <xdr:rowOff>666750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1783CA2-5219-4026-9D61-372C0A11E2D6}"/>
            </a:ext>
          </a:extLst>
        </xdr:cNvPr>
        <xdr:cNvSpPr txBox="1"/>
      </xdr:nvSpPr>
      <xdr:spPr>
        <a:xfrm>
          <a:off x="342900" y="47625"/>
          <a:ext cx="2095500" cy="619125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Xtra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Link </a:t>
          </a:r>
          <a:endParaRPr lang="en-US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mbria" panose="02040503050406030204" pitchFamily="18" charset="0"/>
            <a:ea typeface="Cambria" panose="02040503050406030204" pitchFamily="18" charset="0"/>
          </a:endParaRP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BASES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44063</xdr:colOff>
      <xdr:row>0</xdr:row>
      <xdr:rowOff>95250</xdr:rowOff>
    </xdr:from>
    <xdr:to>
      <xdr:col>17</xdr:col>
      <xdr:colOff>514245</xdr:colOff>
      <xdr:row>0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DF462-D910-4B36-8129-AA1F23BE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2788" y="95250"/>
          <a:ext cx="1155982" cy="571500"/>
        </a:xfrm>
        <a:prstGeom prst="rect">
          <a:avLst/>
        </a:prstGeom>
      </xdr:spPr>
    </xdr:pic>
    <xdr:clientData/>
  </xdr:twoCellAnchor>
  <xdr:twoCellAnchor editAs="oneCell">
    <xdr:from>
      <xdr:col>14</xdr:col>
      <xdr:colOff>533399</xdr:colOff>
      <xdr:row>0</xdr:row>
      <xdr:rowOff>95250</xdr:rowOff>
    </xdr:from>
    <xdr:to>
      <xdr:col>15</xdr:col>
      <xdr:colOff>564172</xdr:colOff>
      <xdr:row>0</xdr:row>
      <xdr:rowOff>666750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7CAECF-1FAA-46F6-AAD4-9DB00B88E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1924" y="95250"/>
          <a:ext cx="945173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95250</xdr:colOff>
      <xdr:row>0</xdr:row>
      <xdr:rowOff>85726</xdr:rowOff>
    </xdr:from>
    <xdr:to>
      <xdr:col>14</xdr:col>
      <xdr:colOff>305358</xdr:colOff>
      <xdr:row>0</xdr:row>
      <xdr:rowOff>666750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604AF354-2033-4202-9983-96CEDA86C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52725" y="85726"/>
          <a:ext cx="991158" cy="5810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94297</xdr:colOff>
      <xdr:row>1</xdr:row>
      <xdr:rowOff>152400</xdr:rowOff>
    </xdr:from>
    <xdr:to>
      <xdr:col>9</xdr:col>
      <xdr:colOff>47625</xdr:colOff>
      <xdr:row>4</xdr:row>
      <xdr:rowOff>187087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4991C66-FB6C-402C-8584-D14D9BFD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" y="914400"/>
          <a:ext cx="877253" cy="872887"/>
        </a:xfrm>
        <a:prstGeom prst="rect">
          <a:avLst/>
        </a:prstGeom>
      </xdr:spPr>
    </xdr:pic>
    <xdr:clientData/>
  </xdr:twoCellAnchor>
  <xdr:twoCellAnchor>
    <xdr:from>
      <xdr:col>13</xdr:col>
      <xdr:colOff>190500</xdr:colOff>
      <xdr:row>0</xdr:row>
      <xdr:rowOff>428625</xdr:rowOff>
    </xdr:from>
    <xdr:to>
      <xdr:col>14</xdr:col>
      <xdr:colOff>190500</xdr:colOff>
      <xdr:row>0</xdr:row>
      <xdr:rowOff>609600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D71F397-D0DC-4399-AF38-4CA4CF5B40E0}"/>
            </a:ext>
          </a:extLst>
        </xdr:cNvPr>
        <xdr:cNvSpPr txBox="1"/>
      </xdr:nvSpPr>
      <xdr:spPr>
        <a:xfrm>
          <a:off x="2847975" y="428625"/>
          <a:ext cx="78105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SERP TOP</a:t>
          </a:r>
        </a:p>
      </xdr:txBody>
    </xdr:sp>
    <xdr:clientData/>
  </xdr:twoCellAnchor>
  <xdr:twoCellAnchor>
    <xdr:from>
      <xdr:col>14</xdr:col>
      <xdr:colOff>609600</xdr:colOff>
      <xdr:row>0</xdr:row>
      <xdr:rowOff>428625</xdr:rowOff>
    </xdr:from>
    <xdr:to>
      <xdr:col>15</xdr:col>
      <xdr:colOff>476250</xdr:colOff>
      <xdr:row>0</xdr:row>
      <xdr:rowOff>609600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C4BC814-7657-4192-A111-FD6B94B3EAE2}"/>
            </a:ext>
          </a:extLst>
        </xdr:cNvPr>
        <xdr:cNvSpPr txBox="1"/>
      </xdr:nvSpPr>
      <xdr:spPr>
        <a:xfrm>
          <a:off x="4048125" y="428625"/>
          <a:ext cx="78105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OVAL TOP</a:t>
          </a:r>
        </a:p>
      </xdr:txBody>
    </xdr:sp>
    <xdr:clientData/>
  </xdr:twoCellAnchor>
  <xdr:twoCellAnchor>
    <xdr:from>
      <xdr:col>16</xdr:col>
      <xdr:colOff>266700</xdr:colOff>
      <xdr:row>0</xdr:row>
      <xdr:rowOff>438150</xdr:rowOff>
    </xdr:from>
    <xdr:to>
      <xdr:col>17</xdr:col>
      <xdr:colOff>361950</xdr:colOff>
      <xdr:row>0</xdr:row>
      <xdr:rowOff>619125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E1E8CE3-4085-4F4A-88E6-15762824B77F}"/>
            </a:ext>
          </a:extLst>
        </xdr:cNvPr>
        <xdr:cNvSpPr txBox="1"/>
      </xdr:nvSpPr>
      <xdr:spPr>
        <a:xfrm>
          <a:off x="5305425" y="438150"/>
          <a:ext cx="78105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FLAT TOP</a:t>
          </a:r>
        </a:p>
      </xdr:txBody>
    </xdr:sp>
    <xdr:clientData/>
  </xdr:twoCellAnchor>
  <xdr:twoCellAnchor>
    <xdr:from>
      <xdr:col>2</xdr:col>
      <xdr:colOff>57150</xdr:colOff>
      <xdr:row>0</xdr:row>
      <xdr:rowOff>76200</xdr:rowOff>
    </xdr:from>
    <xdr:to>
      <xdr:col>12</xdr:col>
      <xdr:colOff>371475</xdr:colOff>
      <xdr:row>0</xdr:row>
      <xdr:rowOff>695325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180027-38E8-422F-AB8D-029DCAFEF453}"/>
            </a:ext>
          </a:extLst>
        </xdr:cNvPr>
        <xdr:cNvSpPr txBox="1"/>
      </xdr:nvSpPr>
      <xdr:spPr>
        <a:xfrm>
          <a:off x="238125" y="76200"/>
          <a:ext cx="2009775" cy="619125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Xtra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Link </a:t>
          </a:r>
          <a:endParaRPr lang="en-US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mbria" panose="02040503050406030204" pitchFamily="18" charset="0"/>
            <a:ea typeface="Cambria" panose="02040503050406030204" pitchFamily="18" charset="0"/>
          </a:endParaRP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DIES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</xdr:colOff>
      <xdr:row>1</xdr:row>
      <xdr:rowOff>133350</xdr:rowOff>
    </xdr:from>
    <xdr:to>
      <xdr:col>10</xdr:col>
      <xdr:colOff>3383</xdr:colOff>
      <xdr:row>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BC60F9-90F5-47D9-90A1-EA190B149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" y="895350"/>
          <a:ext cx="871111" cy="866775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0</xdr:row>
      <xdr:rowOff>76200</xdr:rowOff>
    </xdr:from>
    <xdr:to>
      <xdr:col>12</xdr:col>
      <xdr:colOff>476250</xdr:colOff>
      <xdr:row>0</xdr:row>
      <xdr:rowOff>695325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7FABCB0-A321-4AF6-8606-9F005BA7925C}"/>
            </a:ext>
          </a:extLst>
        </xdr:cNvPr>
        <xdr:cNvSpPr txBox="1"/>
      </xdr:nvSpPr>
      <xdr:spPr>
        <a:xfrm>
          <a:off x="304800" y="76200"/>
          <a:ext cx="2076450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Special Cuts links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DIES (Import)</a:t>
          </a:r>
        </a:p>
      </xdr:txBody>
    </xdr:sp>
    <xdr:clientData/>
  </xdr:twoCellAnchor>
  <xdr:twoCellAnchor>
    <xdr:from>
      <xdr:col>52</xdr:col>
      <xdr:colOff>514350</xdr:colOff>
      <xdr:row>32</xdr:row>
      <xdr:rowOff>38100</xdr:rowOff>
    </xdr:from>
    <xdr:to>
      <xdr:col>55</xdr:col>
      <xdr:colOff>571500</xdr:colOff>
      <xdr:row>32</xdr:row>
      <xdr:rowOff>180975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747ED1-78F9-484F-9516-E2F8953DDAA8}"/>
            </a:ext>
          </a:extLst>
        </xdr:cNvPr>
        <xdr:cNvSpPr txBox="1"/>
      </xdr:nvSpPr>
      <xdr:spPr>
        <a:xfrm>
          <a:off x="15011400" y="7067550"/>
          <a:ext cx="1885950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>
              <a:latin typeface="Cambria" panose="02040503050406030204" pitchFamily="18" charset="0"/>
              <a:ea typeface="Cambria" panose="02040503050406030204" pitchFamily="18" charset="0"/>
            </a:rPr>
            <a:t>Call</a:t>
          </a:r>
          <a:r>
            <a:rPr lang="en-US" sz="900" baseline="0">
              <a:latin typeface="Cambria" panose="02040503050406030204" pitchFamily="18" charset="0"/>
              <a:ea typeface="Cambria" panose="02040503050406030204" pitchFamily="18" charset="0"/>
            </a:rPr>
            <a:t> For Quote</a:t>
          </a:r>
          <a:endParaRPr lang="en-US" sz="9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52</xdr:col>
      <xdr:colOff>523875</xdr:colOff>
      <xdr:row>24</xdr:row>
      <xdr:rowOff>28575</xdr:rowOff>
    </xdr:from>
    <xdr:to>
      <xdr:col>55</xdr:col>
      <xdr:colOff>581025</xdr:colOff>
      <xdr:row>24</xdr:row>
      <xdr:rowOff>171450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E90A789-CF42-4E3F-8BDE-57C9DD549DAE}"/>
            </a:ext>
          </a:extLst>
        </xdr:cNvPr>
        <xdr:cNvSpPr txBox="1"/>
      </xdr:nvSpPr>
      <xdr:spPr>
        <a:xfrm>
          <a:off x="15020925" y="5476875"/>
          <a:ext cx="1885950" cy="14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>
              <a:latin typeface="Cambria" panose="02040503050406030204" pitchFamily="18" charset="0"/>
              <a:ea typeface="Cambria" panose="02040503050406030204" pitchFamily="18" charset="0"/>
            </a:rPr>
            <a:t>Call</a:t>
          </a:r>
          <a:r>
            <a:rPr lang="en-US" sz="900" baseline="0">
              <a:latin typeface="Cambria" panose="02040503050406030204" pitchFamily="18" charset="0"/>
              <a:ea typeface="Cambria" panose="02040503050406030204" pitchFamily="18" charset="0"/>
            </a:rPr>
            <a:t> For Quote</a:t>
          </a:r>
          <a:endParaRPr lang="en-US" sz="9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51</xdr:col>
      <xdr:colOff>104773</xdr:colOff>
      <xdr:row>64</xdr:row>
      <xdr:rowOff>66674</xdr:rowOff>
    </xdr:from>
    <xdr:to>
      <xdr:col>52</xdr:col>
      <xdr:colOff>228600</xdr:colOff>
      <xdr:row>66</xdr:row>
      <xdr:rowOff>114300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1F44DC5-5370-496C-982E-0D5991734678}"/>
            </a:ext>
          </a:extLst>
        </xdr:cNvPr>
        <xdr:cNvSpPr txBox="1"/>
      </xdr:nvSpPr>
      <xdr:spPr>
        <a:xfrm flipH="1">
          <a:off x="14230348" y="13306424"/>
          <a:ext cx="495302" cy="3429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700">
              <a:latin typeface="Cambria" panose="02040503050406030204" pitchFamily="18" charset="0"/>
              <a:ea typeface="Cambria" panose="02040503050406030204" pitchFamily="18" charset="0"/>
            </a:rPr>
            <a:t>Call</a:t>
          </a:r>
          <a:r>
            <a:rPr lang="en-US" sz="700" baseline="0">
              <a:latin typeface="Cambria" panose="02040503050406030204" pitchFamily="18" charset="0"/>
              <a:ea typeface="Cambria" panose="02040503050406030204" pitchFamily="18" charset="0"/>
            </a:rPr>
            <a:t> For Quote</a:t>
          </a:r>
          <a:endParaRPr lang="en-US" sz="7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47625</xdr:rowOff>
    </xdr:from>
    <xdr:to>
      <xdr:col>9</xdr:col>
      <xdr:colOff>38100</xdr:colOff>
      <xdr:row>1</xdr:row>
      <xdr:rowOff>140552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B53A2A-8618-4E60-BB5F-88575086A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47625"/>
          <a:ext cx="466725" cy="464402"/>
        </a:xfrm>
        <a:prstGeom prst="rect">
          <a:avLst/>
        </a:prstGeom>
      </xdr:spPr>
    </xdr:pic>
    <xdr:clientData/>
  </xdr:twoCellAnchor>
  <xdr:twoCellAnchor>
    <xdr:from>
      <xdr:col>16</xdr:col>
      <xdr:colOff>200018</xdr:colOff>
      <xdr:row>0</xdr:row>
      <xdr:rowOff>65501</xdr:rowOff>
    </xdr:from>
    <xdr:to>
      <xdr:col>16</xdr:col>
      <xdr:colOff>962025</xdr:colOff>
      <xdr:row>1</xdr:row>
      <xdr:rowOff>133350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93C6044-1DCA-4301-BE96-D080B812DCB4}"/>
            </a:ext>
          </a:extLst>
        </xdr:cNvPr>
        <xdr:cNvGrpSpPr/>
      </xdr:nvGrpSpPr>
      <xdr:grpSpPr>
        <a:xfrm>
          <a:off x="5381618" y="65501"/>
          <a:ext cx="762007" cy="439324"/>
          <a:chOff x="9763118" y="932276"/>
          <a:chExt cx="915565" cy="533400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91D12FEF-D048-4DEA-BD82-E2E0DE297B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763118" y="932276"/>
            <a:ext cx="915565" cy="533400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502E06FF-7A46-4392-9AE9-F51CB892C56F}"/>
              </a:ext>
            </a:extLst>
          </xdr:cNvPr>
          <xdr:cNvSpPr txBox="1"/>
        </xdr:nvSpPr>
        <xdr:spPr>
          <a:xfrm>
            <a:off x="9866557" y="1137063"/>
            <a:ext cx="685799" cy="1238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700" b="0" cap="none" spc="0">
                <a:ln>
                  <a:noFill/>
                </a:ln>
                <a:solidFill>
                  <a:schemeClr val="tx1"/>
                </a:solidFill>
                <a:effectLst/>
                <a:latin typeface="Cambria" panose="02040503050406030204" pitchFamily="18" charset="0"/>
                <a:ea typeface="Cambria" panose="02040503050406030204" pitchFamily="18" charset="0"/>
              </a:rPr>
              <a:t>SERP TOP</a:t>
            </a:r>
          </a:p>
        </xdr:txBody>
      </xdr:sp>
    </xdr:grpSp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219076</xdr:colOff>
      <xdr:row>1</xdr:row>
      <xdr:rowOff>133350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11B2F2BA-BC05-4EE6-815A-E24764221615}"/>
            </a:ext>
          </a:extLst>
        </xdr:cNvPr>
        <xdr:cNvGrpSpPr/>
      </xdr:nvGrpSpPr>
      <xdr:grpSpPr>
        <a:xfrm>
          <a:off x="6276975" y="66675"/>
          <a:ext cx="790576" cy="438150"/>
          <a:chOff x="9722889" y="284098"/>
          <a:chExt cx="932735" cy="543403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8974B4D-4189-4D57-BC5E-CF904CC874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722889" y="284098"/>
            <a:ext cx="932735" cy="543403"/>
          </a:xfrm>
          <a:prstGeom prst="rect">
            <a:avLst/>
          </a:prstGeom>
        </xdr:spPr>
      </xdr:pic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1E7FF341-592C-457F-8D34-ACD03D76CE9A}"/>
              </a:ext>
            </a:extLst>
          </xdr:cNvPr>
          <xdr:cNvSpPr txBox="1"/>
        </xdr:nvSpPr>
        <xdr:spPr>
          <a:xfrm>
            <a:off x="9841594" y="489124"/>
            <a:ext cx="695325" cy="1333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700" b="0" cap="none" spc="0">
                <a:ln>
                  <a:noFill/>
                </a:ln>
                <a:solidFill>
                  <a:schemeClr val="tx1"/>
                </a:solidFill>
                <a:effectLst/>
                <a:latin typeface="Cambria" panose="02040503050406030204" pitchFamily="18" charset="0"/>
                <a:ea typeface="Cambria" panose="02040503050406030204" pitchFamily="18" charset="0"/>
              </a:rPr>
              <a:t>OVAL TOP</a:t>
            </a:r>
          </a:p>
        </xdr:txBody>
      </xdr:sp>
    </xdr:grpSp>
    <xdr:clientData/>
  </xdr:twoCellAnchor>
  <xdr:twoCellAnchor>
    <xdr:from>
      <xdr:col>18</xdr:col>
      <xdr:colOff>327230</xdr:colOff>
      <xdr:row>0</xdr:row>
      <xdr:rowOff>57150</xdr:rowOff>
    </xdr:from>
    <xdr:to>
      <xdr:col>19</xdr:col>
      <xdr:colOff>371476</xdr:colOff>
      <xdr:row>1</xdr:row>
      <xdr:rowOff>152400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731E3EBE-9CD9-4CFE-B698-BA0AE8E0534F}"/>
            </a:ext>
          </a:extLst>
        </xdr:cNvPr>
        <xdr:cNvGrpSpPr/>
      </xdr:nvGrpSpPr>
      <xdr:grpSpPr>
        <a:xfrm>
          <a:off x="7175705" y="57150"/>
          <a:ext cx="730046" cy="466725"/>
          <a:chOff x="9795079" y="1704975"/>
          <a:chExt cx="880851" cy="551276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EC1234E7-0455-4C2D-B437-3721446820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795079" y="1704975"/>
            <a:ext cx="880851" cy="551276"/>
          </a:xfrm>
          <a:prstGeom prst="rect">
            <a:avLst/>
          </a:prstGeom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AF062A93-E018-4BB8-83CF-ECAC3941F7CB}"/>
              </a:ext>
            </a:extLst>
          </xdr:cNvPr>
          <xdr:cNvSpPr txBox="1"/>
        </xdr:nvSpPr>
        <xdr:spPr>
          <a:xfrm>
            <a:off x="9892604" y="1894888"/>
            <a:ext cx="685800" cy="171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700" b="0" cap="none" spc="0">
                <a:ln>
                  <a:noFill/>
                </a:ln>
                <a:solidFill>
                  <a:schemeClr val="tx1"/>
                </a:solidFill>
                <a:effectLst/>
                <a:latin typeface="Cambria" panose="02040503050406030204" pitchFamily="18" charset="0"/>
                <a:ea typeface="Cambria" panose="02040503050406030204" pitchFamily="18" charset="0"/>
              </a:rPr>
              <a:t>FLAT TOP</a:t>
            </a:r>
          </a:p>
        </xdr:txBody>
      </xdr:sp>
    </xdr:grpSp>
    <xdr:clientData/>
  </xdr:twoCellAnchor>
  <xdr:twoCellAnchor>
    <xdr:from>
      <xdr:col>13</xdr:col>
      <xdr:colOff>219076</xdr:colOff>
      <xdr:row>0</xdr:row>
      <xdr:rowOff>123825</xdr:rowOff>
    </xdr:from>
    <xdr:to>
      <xdr:col>15</xdr:col>
      <xdr:colOff>742951</xdr:colOff>
      <xdr:row>1</xdr:row>
      <xdr:rowOff>47625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DA0B145-AC89-4E17-A730-F999C47696E2}"/>
            </a:ext>
          </a:extLst>
        </xdr:cNvPr>
        <xdr:cNvSpPr txBox="1"/>
      </xdr:nvSpPr>
      <xdr:spPr>
        <a:xfrm>
          <a:off x="2876551" y="123825"/>
          <a:ext cx="2266950" cy="295275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8" DIES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and  8</a:t>
          </a:r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" BASES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266700</xdr:colOff>
      <xdr:row>15</xdr:row>
      <xdr:rowOff>85725</xdr:rowOff>
    </xdr:from>
    <xdr:to>
      <xdr:col>19</xdr:col>
      <xdr:colOff>733425</xdr:colOff>
      <xdr:row>17</xdr:row>
      <xdr:rowOff>26252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FC784-B089-4A79-99DF-78D2C99FD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924175"/>
          <a:ext cx="466725" cy="464402"/>
        </a:xfrm>
        <a:prstGeom prst="rect">
          <a:avLst/>
        </a:prstGeom>
      </xdr:spPr>
    </xdr:pic>
    <xdr:clientData/>
  </xdr:twoCellAnchor>
  <xdr:twoCellAnchor>
    <xdr:from>
      <xdr:col>14</xdr:col>
      <xdr:colOff>542926</xdr:colOff>
      <xdr:row>7</xdr:row>
      <xdr:rowOff>66674</xdr:rowOff>
    </xdr:from>
    <xdr:to>
      <xdr:col>17</xdr:col>
      <xdr:colOff>152401</xdr:colOff>
      <xdr:row>8</xdr:row>
      <xdr:rowOff>190499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549F90E-7DCA-437E-AA58-CD322A38D8BE}"/>
            </a:ext>
          </a:extLst>
        </xdr:cNvPr>
        <xdr:cNvSpPr txBox="1"/>
      </xdr:nvSpPr>
      <xdr:spPr>
        <a:xfrm>
          <a:off x="4048126" y="1533524"/>
          <a:ext cx="2238375" cy="228600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FLATS</a:t>
          </a:r>
        </a:p>
      </xdr:txBody>
    </xdr:sp>
    <xdr:clientData/>
  </xdr:twoCellAnchor>
  <xdr:twoCellAnchor>
    <xdr:from>
      <xdr:col>14</xdr:col>
      <xdr:colOff>542926</xdr:colOff>
      <xdr:row>11</xdr:row>
      <xdr:rowOff>171449</xdr:rowOff>
    </xdr:from>
    <xdr:to>
      <xdr:col>17</xdr:col>
      <xdr:colOff>152401</xdr:colOff>
      <xdr:row>12</xdr:row>
      <xdr:rowOff>219074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3C3E9AB-8C11-4D74-A8EF-74F0BBC6EE7B}"/>
            </a:ext>
          </a:extLst>
        </xdr:cNvPr>
        <xdr:cNvSpPr txBox="1"/>
      </xdr:nvSpPr>
      <xdr:spPr>
        <a:xfrm>
          <a:off x="4048126" y="2314574"/>
          <a:ext cx="2238375" cy="228600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6 or</a:t>
          </a:r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8" </a:t>
          </a:r>
          <a:r>
            <a:rPr lang="en-U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BEVELS</a:t>
          </a:r>
        </a:p>
      </xdr:txBody>
    </xdr:sp>
    <xdr:clientData/>
  </xdr:twoCellAnchor>
  <xdr:twoCellAnchor>
    <xdr:from>
      <xdr:col>14</xdr:col>
      <xdr:colOff>523875</xdr:colOff>
      <xdr:row>23</xdr:row>
      <xdr:rowOff>104776</xdr:rowOff>
    </xdr:from>
    <xdr:to>
      <xdr:col>17</xdr:col>
      <xdr:colOff>133350</xdr:colOff>
      <xdr:row>24</xdr:row>
      <xdr:rowOff>209551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4F17365-5E43-47BC-ACC2-926BADF8E6BC}"/>
            </a:ext>
          </a:extLst>
        </xdr:cNvPr>
        <xdr:cNvSpPr txBox="1"/>
      </xdr:nvSpPr>
      <xdr:spPr>
        <a:xfrm>
          <a:off x="4029075" y="4838701"/>
          <a:ext cx="2238375" cy="228600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FLATS</a:t>
          </a:r>
        </a:p>
      </xdr:txBody>
    </xdr:sp>
    <xdr:clientData/>
  </xdr:twoCellAnchor>
  <xdr:twoCellAnchor>
    <xdr:from>
      <xdr:col>14</xdr:col>
      <xdr:colOff>523875</xdr:colOff>
      <xdr:row>26</xdr:row>
      <xdr:rowOff>85725</xdr:rowOff>
    </xdr:from>
    <xdr:to>
      <xdr:col>17</xdr:col>
      <xdr:colOff>133350</xdr:colOff>
      <xdr:row>26</xdr:row>
      <xdr:rowOff>314325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654E620-019B-4D2B-847D-15AAD4EF494B}"/>
            </a:ext>
          </a:extLst>
        </xdr:cNvPr>
        <xdr:cNvSpPr txBox="1"/>
      </xdr:nvSpPr>
      <xdr:spPr>
        <a:xfrm>
          <a:off x="4029075" y="5172075"/>
          <a:ext cx="2238375" cy="228600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6</a:t>
          </a:r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" </a:t>
          </a:r>
          <a:r>
            <a:rPr lang="en-U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BEVELS -</a:t>
          </a:r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Cambria" panose="02040503050406030204" pitchFamily="18" charset="0"/>
            </a:rPr>
            <a:t>PFT, BRP</a:t>
          </a:r>
          <a:endParaRPr lang="en-U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Cambria" panose="02040503050406030204" pitchFamily="18" charset="0"/>
          </a:endParaRPr>
        </a:p>
      </xdr:txBody>
    </xdr:sp>
    <xdr:clientData/>
  </xdr:twoCellAnchor>
  <xdr:twoCellAnchor>
    <xdr:from>
      <xdr:col>14</xdr:col>
      <xdr:colOff>485775</xdr:colOff>
      <xdr:row>28</xdr:row>
      <xdr:rowOff>95250</xdr:rowOff>
    </xdr:from>
    <xdr:to>
      <xdr:col>17</xdr:col>
      <xdr:colOff>95250</xdr:colOff>
      <xdr:row>28</xdr:row>
      <xdr:rowOff>323850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6042BCBB-FDF1-4AB4-9894-F68D4B1F9EBD}"/>
            </a:ext>
          </a:extLst>
        </xdr:cNvPr>
        <xdr:cNvSpPr txBox="1"/>
      </xdr:nvSpPr>
      <xdr:spPr>
        <a:xfrm>
          <a:off x="3990975" y="5753100"/>
          <a:ext cx="2238375" cy="228600"/>
        </a:xfrm>
        <a:prstGeom prst="rect">
          <a:avLst/>
        </a:prstGeom>
        <a:ln>
          <a:solidFill>
            <a:srgbClr val="74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8" </a:t>
          </a:r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BEVELS -  </a:t>
          </a:r>
          <a:r>
            <a:rPr lang="en-US" sz="11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PFT, BRP</a:t>
          </a:r>
          <a:endParaRPr lang="en-US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</xdr:colOff>
      <xdr:row>1</xdr:row>
      <xdr:rowOff>123825</xdr:rowOff>
    </xdr:from>
    <xdr:to>
      <xdr:col>10</xdr:col>
      <xdr:colOff>70058</xdr:colOff>
      <xdr:row>4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3098BE-87CA-47A8-85E1-5D488D005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" y="885825"/>
          <a:ext cx="918736" cy="866775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0</xdr:row>
      <xdr:rowOff>66675</xdr:rowOff>
    </xdr:from>
    <xdr:to>
      <xdr:col>12</xdr:col>
      <xdr:colOff>619125</xdr:colOff>
      <xdr:row>0</xdr:row>
      <xdr:rowOff>685800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090ACBF-0ABB-45BA-9720-7156975196C4}"/>
            </a:ext>
          </a:extLst>
        </xdr:cNvPr>
        <xdr:cNvSpPr txBox="1"/>
      </xdr:nvSpPr>
      <xdr:spPr>
        <a:xfrm>
          <a:off x="438150" y="66675"/>
          <a:ext cx="20097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POLISHED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</a:t>
          </a:r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2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DIES (Import)</a:t>
          </a:r>
        </a:p>
      </xdr:txBody>
    </xdr:sp>
    <xdr:clientData/>
  </xdr:twoCellAnchor>
  <xdr:twoCellAnchor editAs="oneCell">
    <xdr:from>
      <xdr:col>14</xdr:col>
      <xdr:colOff>912271</xdr:colOff>
      <xdr:row>0</xdr:row>
      <xdr:rowOff>47625</xdr:rowOff>
    </xdr:from>
    <xdr:to>
      <xdr:col>16</xdr:col>
      <xdr:colOff>149556</xdr:colOff>
      <xdr:row>0</xdr:row>
      <xdr:rowOff>591028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D10B5F3-40C4-4F5D-BC9F-2CD490405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9371" y="47625"/>
          <a:ext cx="932735" cy="543403"/>
        </a:xfrm>
        <a:prstGeom prst="rect">
          <a:avLst/>
        </a:prstGeom>
      </xdr:spPr>
    </xdr:pic>
    <xdr:clientData/>
  </xdr:twoCellAnchor>
  <xdr:twoCellAnchor editAs="oneCell">
    <xdr:from>
      <xdr:col>16</xdr:col>
      <xdr:colOff>365336</xdr:colOff>
      <xdr:row>0</xdr:row>
      <xdr:rowOff>58802</xdr:rowOff>
    </xdr:from>
    <xdr:to>
      <xdr:col>17</xdr:col>
      <xdr:colOff>465137</xdr:colOff>
      <xdr:row>0</xdr:row>
      <xdr:rowOff>610078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8BC18A3-39D5-462B-9BEE-A78B3FB4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1211" y="58802"/>
          <a:ext cx="880851" cy="551276"/>
        </a:xfrm>
        <a:prstGeom prst="rect">
          <a:avLst/>
        </a:prstGeom>
      </xdr:spPr>
    </xdr:pic>
    <xdr:clientData/>
  </xdr:twoCellAnchor>
  <xdr:twoCellAnchor editAs="oneCell">
    <xdr:from>
      <xdr:col>13</xdr:col>
      <xdr:colOff>495300</xdr:colOff>
      <xdr:row>0</xdr:row>
      <xdr:rowOff>57628</xdr:rowOff>
    </xdr:from>
    <xdr:to>
      <xdr:col>14</xdr:col>
      <xdr:colOff>629815</xdr:colOff>
      <xdr:row>0</xdr:row>
      <xdr:rowOff>591028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8B31C4A-065F-4168-BC7C-5778E3B11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4700" y="57628"/>
          <a:ext cx="915565" cy="533400"/>
        </a:xfrm>
        <a:prstGeom prst="rect">
          <a:avLst/>
        </a:prstGeom>
      </xdr:spPr>
    </xdr:pic>
    <xdr:clientData/>
  </xdr:twoCellAnchor>
  <xdr:twoCellAnchor>
    <xdr:from>
      <xdr:col>13</xdr:col>
      <xdr:colOff>609608</xdr:colOff>
      <xdr:row>0</xdr:row>
      <xdr:rowOff>354077</xdr:rowOff>
    </xdr:from>
    <xdr:to>
      <xdr:col>14</xdr:col>
      <xdr:colOff>638182</xdr:colOff>
      <xdr:row>0</xdr:row>
      <xdr:rowOff>535053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EC0E09B0-4820-44CB-9E29-22B096914D93}"/>
            </a:ext>
          </a:extLst>
        </xdr:cNvPr>
        <xdr:cNvSpPr txBox="1"/>
      </xdr:nvSpPr>
      <xdr:spPr>
        <a:xfrm>
          <a:off x="3429008" y="354077"/>
          <a:ext cx="676274" cy="1809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SERP TOP</a:t>
          </a:r>
        </a:p>
      </xdr:txBody>
    </xdr:sp>
    <xdr:clientData/>
  </xdr:twoCellAnchor>
  <xdr:twoCellAnchor>
    <xdr:from>
      <xdr:col>15</xdr:col>
      <xdr:colOff>123831</xdr:colOff>
      <xdr:row>0</xdr:row>
      <xdr:rowOff>363603</xdr:rowOff>
    </xdr:from>
    <xdr:to>
      <xdr:col>16</xdr:col>
      <xdr:colOff>104781</xdr:colOff>
      <xdr:row>0</xdr:row>
      <xdr:rowOff>496953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B831156-31DF-40B2-A2B7-4BEA00368F51}"/>
            </a:ext>
          </a:extLst>
        </xdr:cNvPr>
        <xdr:cNvSpPr txBox="1"/>
      </xdr:nvSpPr>
      <xdr:spPr>
        <a:xfrm>
          <a:off x="4505331" y="363603"/>
          <a:ext cx="695325" cy="133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OVAL TOP</a:t>
          </a:r>
        </a:p>
      </xdr:txBody>
    </xdr:sp>
    <xdr:clientData/>
  </xdr:twoCellAnchor>
  <xdr:twoCellAnchor>
    <xdr:from>
      <xdr:col>16</xdr:col>
      <xdr:colOff>466732</xdr:colOff>
      <xdr:row>0</xdr:row>
      <xdr:rowOff>344553</xdr:rowOff>
    </xdr:from>
    <xdr:to>
      <xdr:col>17</xdr:col>
      <xdr:colOff>438157</xdr:colOff>
      <xdr:row>0</xdr:row>
      <xdr:rowOff>516003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A4414D54-A575-4766-B3EB-CAE9E8FE66C1}"/>
            </a:ext>
          </a:extLst>
        </xdr:cNvPr>
        <xdr:cNvSpPr txBox="1"/>
      </xdr:nvSpPr>
      <xdr:spPr>
        <a:xfrm>
          <a:off x="5562607" y="344553"/>
          <a:ext cx="685800" cy="171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FLAT TOP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</xdr:colOff>
      <xdr:row>1</xdr:row>
      <xdr:rowOff>142875</xdr:rowOff>
    </xdr:from>
    <xdr:to>
      <xdr:col>10</xdr:col>
      <xdr:colOff>12908</xdr:colOff>
      <xdr:row>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7F2B644-E9A1-45BC-9377-2DF13C7FD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" y="800100"/>
          <a:ext cx="871111" cy="866775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0</xdr:row>
      <xdr:rowOff>76200</xdr:rowOff>
    </xdr:from>
    <xdr:to>
      <xdr:col>12</xdr:col>
      <xdr:colOff>476250</xdr:colOff>
      <xdr:row>0</xdr:row>
      <xdr:rowOff>695325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D8B4609-A3F1-44BA-9891-FB90D436F048}"/>
            </a:ext>
          </a:extLst>
        </xdr:cNvPr>
        <xdr:cNvSpPr txBox="1"/>
      </xdr:nvSpPr>
      <xdr:spPr>
        <a:xfrm>
          <a:off x="304800" y="76200"/>
          <a:ext cx="20097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POLISHED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</a:t>
          </a:r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3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DIES (Import)</a:t>
          </a:r>
        </a:p>
      </xdr:txBody>
    </xdr:sp>
    <xdr:clientData/>
  </xdr:twoCellAnchor>
  <xdr:twoCellAnchor editAs="oneCell">
    <xdr:from>
      <xdr:col>14</xdr:col>
      <xdr:colOff>883696</xdr:colOff>
      <xdr:row>0</xdr:row>
      <xdr:rowOff>57150</xdr:rowOff>
    </xdr:from>
    <xdr:to>
      <xdr:col>16</xdr:col>
      <xdr:colOff>120981</xdr:colOff>
      <xdr:row>0</xdr:row>
      <xdr:rowOff>600553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EEAF0E7-8C4C-4513-9FAE-9DC5BE53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50796" y="57150"/>
          <a:ext cx="932735" cy="543403"/>
        </a:xfrm>
        <a:prstGeom prst="rect">
          <a:avLst/>
        </a:prstGeom>
      </xdr:spPr>
    </xdr:pic>
    <xdr:clientData/>
  </xdr:twoCellAnchor>
  <xdr:twoCellAnchor editAs="oneCell">
    <xdr:from>
      <xdr:col>16</xdr:col>
      <xdr:colOff>336761</xdr:colOff>
      <xdr:row>0</xdr:row>
      <xdr:rowOff>68327</xdr:rowOff>
    </xdr:from>
    <xdr:to>
      <xdr:col>17</xdr:col>
      <xdr:colOff>436562</xdr:colOff>
      <xdr:row>0</xdr:row>
      <xdr:rowOff>619603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6EE2EAD-D40E-4B5A-AB9F-97E35EAE5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2636" y="68327"/>
          <a:ext cx="880851" cy="551276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0</xdr:row>
      <xdr:rowOff>67153</xdr:rowOff>
    </xdr:from>
    <xdr:to>
      <xdr:col>14</xdr:col>
      <xdr:colOff>601240</xdr:colOff>
      <xdr:row>0</xdr:row>
      <xdr:rowOff>600553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BCB3101-9D11-4853-B85A-577C64AA1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86125" y="67153"/>
          <a:ext cx="915565" cy="533400"/>
        </a:xfrm>
        <a:prstGeom prst="rect">
          <a:avLst/>
        </a:prstGeom>
      </xdr:spPr>
    </xdr:pic>
    <xdr:clientData/>
  </xdr:twoCellAnchor>
  <xdr:twoCellAnchor>
    <xdr:from>
      <xdr:col>13</xdr:col>
      <xdr:colOff>571508</xdr:colOff>
      <xdr:row>0</xdr:row>
      <xdr:rowOff>333375</xdr:rowOff>
    </xdr:from>
    <xdr:to>
      <xdr:col>14</xdr:col>
      <xdr:colOff>476250</xdr:colOff>
      <xdr:row>0</xdr:row>
      <xdr:rowOff>535053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67C30EB-E1B9-402E-8E2F-B065B86AB726}"/>
            </a:ext>
          </a:extLst>
        </xdr:cNvPr>
        <xdr:cNvSpPr txBox="1"/>
      </xdr:nvSpPr>
      <xdr:spPr>
        <a:xfrm>
          <a:off x="3124208" y="333375"/>
          <a:ext cx="685792" cy="20167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SERP TOP</a:t>
          </a:r>
        </a:p>
      </xdr:txBody>
    </xdr:sp>
    <xdr:clientData/>
  </xdr:twoCellAnchor>
  <xdr:twoCellAnchor>
    <xdr:from>
      <xdr:col>15</xdr:col>
      <xdr:colOff>95256</xdr:colOff>
      <xdr:row>0</xdr:row>
      <xdr:rowOff>373128</xdr:rowOff>
    </xdr:from>
    <xdr:to>
      <xdr:col>16</xdr:col>
      <xdr:colOff>76206</xdr:colOff>
      <xdr:row>0</xdr:row>
      <xdr:rowOff>506478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A262B20-9191-4EED-8F79-B31A9C3A4D9B}"/>
            </a:ext>
          </a:extLst>
        </xdr:cNvPr>
        <xdr:cNvSpPr txBox="1"/>
      </xdr:nvSpPr>
      <xdr:spPr>
        <a:xfrm>
          <a:off x="4476756" y="373128"/>
          <a:ext cx="695325" cy="133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OVAL TOP</a:t>
          </a:r>
        </a:p>
      </xdr:txBody>
    </xdr:sp>
    <xdr:clientData/>
  </xdr:twoCellAnchor>
  <xdr:twoCellAnchor>
    <xdr:from>
      <xdr:col>16</xdr:col>
      <xdr:colOff>447682</xdr:colOff>
      <xdr:row>0</xdr:row>
      <xdr:rowOff>342900</xdr:rowOff>
    </xdr:from>
    <xdr:to>
      <xdr:col>17</xdr:col>
      <xdr:colOff>371475</xdr:colOff>
      <xdr:row>0</xdr:row>
      <xdr:rowOff>516003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82E3AEC4-CB85-4D34-91A0-3C491F41AB56}"/>
            </a:ext>
          </a:extLst>
        </xdr:cNvPr>
        <xdr:cNvSpPr txBox="1"/>
      </xdr:nvSpPr>
      <xdr:spPr>
        <a:xfrm>
          <a:off x="5476882" y="342900"/>
          <a:ext cx="704843" cy="1731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FLAT TOP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</xdr:colOff>
      <xdr:row>1</xdr:row>
      <xdr:rowOff>133350</xdr:rowOff>
    </xdr:from>
    <xdr:to>
      <xdr:col>10</xdr:col>
      <xdr:colOff>12908</xdr:colOff>
      <xdr:row>4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97A781-2686-459B-9D18-8DCCC3E09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" y="790575"/>
          <a:ext cx="871111" cy="866775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0</xdr:row>
      <xdr:rowOff>76200</xdr:rowOff>
    </xdr:from>
    <xdr:to>
      <xdr:col>12</xdr:col>
      <xdr:colOff>476250</xdr:colOff>
      <xdr:row>0</xdr:row>
      <xdr:rowOff>695325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0ED4D91-B9C8-4B9F-AA44-E94F47B09ABE}"/>
            </a:ext>
          </a:extLst>
        </xdr:cNvPr>
        <xdr:cNvSpPr txBox="1"/>
      </xdr:nvSpPr>
      <xdr:spPr>
        <a:xfrm>
          <a:off x="304800" y="76200"/>
          <a:ext cx="20097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ALL POLISHED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DIES (Import)</a:t>
          </a:r>
        </a:p>
      </xdr:txBody>
    </xdr:sp>
    <xdr:clientData/>
  </xdr:twoCellAnchor>
  <xdr:twoCellAnchor editAs="oneCell">
    <xdr:from>
      <xdr:col>14</xdr:col>
      <xdr:colOff>893221</xdr:colOff>
      <xdr:row>0</xdr:row>
      <xdr:rowOff>57150</xdr:rowOff>
    </xdr:from>
    <xdr:to>
      <xdr:col>16</xdr:col>
      <xdr:colOff>130506</xdr:colOff>
      <xdr:row>0</xdr:row>
      <xdr:rowOff>600553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D33F31A-802A-46F3-B05B-447296BC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60321" y="57150"/>
          <a:ext cx="932735" cy="543403"/>
        </a:xfrm>
        <a:prstGeom prst="rect">
          <a:avLst/>
        </a:prstGeom>
      </xdr:spPr>
    </xdr:pic>
    <xdr:clientData/>
  </xdr:twoCellAnchor>
  <xdr:twoCellAnchor editAs="oneCell">
    <xdr:from>
      <xdr:col>16</xdr:col>
      <xdr:colOff>346286</xdr:colOff>
      <xdr:row>0</xdr:row>
      <xdr:rowOff>68327</xdr:rowOff>
    </xdr:from>
    <xdr:to>
      <xdr:col>17</xdr:col>
      <xdr:colOff>446087</xdr:colOff>
      <xdr:row>0</xdr:row>
      <xdr:rowOff>619603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A9D314E-71E0-42E3-905D-280B449F9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42161" y="68327"/>
          <a:ext cx="880851" cy="551276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476250</xdr:colOff>
      <xdr:row>0</xdr:row>
      <xdr:rowOff>67153</xdr:rowOff>
    </xdr:from>
    <xdr:to>
      <xdr:col>14</xdr:col>
      <xdr:colOff>610765</xdr:colOff>
      <xdr:row>0</xdr:row>
      <xdr:rowOff>600553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AF2D437-A8DE-436A-9441-F2665ECDC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95650" y="67153"/>
          <a:ext cx="915565" cy="533400"/>
        </a:xfrm>
        <a:prstGeom prst="rect">
          <a:avLst/>
        </a:prstGeom>
      </xdr:spPr>
    </xdr:pic>
    <xdr:clientData/>
  </xdr:twoCellAnchor>
  <xdr:twoCellAnchor>
    <xdr:from>
      <xdr:col>13</xdr:col>
      <xdr:colOff>590558</xdr:colOff>
      <xdr:row>0</xdr:row>
      <xdr:rowOff>363602</xdr:rowOff>
    </xdr:from>
    <xdr:to>
      <xdr:col>14</xdr:col>
      <xdr:colOff>619132</xdr:colOff>
      <xdr:row>0</xdr:row>
      <xdr:rowOff>544578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F371303-5123-46BA-AA79-8D188E494549}"/>
            </a:ext>
          </a:extLst>
        </xdr:cNvPr>
        <xdr:cNvSpPr txBox="1"/>
      </xdr:nvSpPr>
      <xdr:spPr>
        <a:xfrm>
          <a:off x="3409958" y="363602"/>
          <a:ext cx="676274" cy="1809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SERP TOP</a:t>
          </a:r>
        </a:p>
      </xdr:txBody>
    </xdr:sp>
    <xdr:clientData/>
  </xdr:twoCellAnchor>
  <xdr:twoCellAnchor>
    <xdr:from>
      <xdr:col>15</xdr:col>
      <xdr:colOff>104781</xdr:colOff>
      <xdr:row>0</xdr:row>
      <xdr:rowOff>373128</xdr:rowOff>
    </xdr:from>
    <xdr:to>
      <xdr:col>16</xdr:col>
      <xdr:colOff>85731</xdr:colOff>
      <xdr:row>0</xdr:row>
      <xdr:rowOff>506478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F0EF99B-A4F2-4BDA-8F35-16C7B51891ED}"/>
            </a:ext>
          </a:extLst>
        </xdr:cNvPr>
        <xdr:cNvSpPr txBox="1"/>
      </xdr:nvSpPr>
      <xdr:spPr>
        <a:xfrm>
          <a:off x="4486281" y="373128"/>
          <a:ext cx="695325" cy="133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OVAL TOP</a:t>
          </a:r>
        </a:p>
      </xdr:txBody>
    </xdr:sp>
    <xdr:clientData/>
  </xdr:twoCellAnchor>
  <xdr:twoCellAnchor>
    <xdr:from>
      <xdr:col>16</xdr:col>
      <xdr:colOff>447682</xdr:colOff>
      <xdr:row>0</xdr:row>
      <xdr:rowOff>354078</xdr:rowOff>
    </xdr:from>
    <xdr:to>
      <xdr:col>17</xdr:col>
      <xdr:colOff>419107</xdr:colOff>
      <xdr:row>0</xdr:row>
      <xdr:rowOff>525528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C0E6893-81C3-4491-8A52-F9DAF3B66AC0}"/>
            </a:ext>
          </a:extLst>
        </xdr:cNvPr>
        <xdr:cNvSpPr txBox="1"/>
      </xdr:nvSpPr>
      <xdr:spPr>
        <a:xfrm>
          <a:off x="5543557" y="354078"/>
          <a:ext cx="685800" cy="171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 cap="none" spc="0">
              <a:ln>
                <a:noFill/>
              </a:ln>
              <a:solidFill>
                <a:schemeClr val="tx1"/>
              </a:solidFill>
              <a:effectLst/>
              <a:latin typeface="Cambria" panose="02040503050406030204" pitchFamily="18" charset="0"/>
              <a:ea typeface="Cambria" panose="02040503050406030204" pitchFamily="18" charset="0"/>
            </a:rPr>
            <a:t>FLAT TOP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84773</xdr:colOff>
      <xdr:row>1</xdr:row>
      <xdr:rowOff>152400</xdr:rowOff>
    </xdr:from>
    <xdr:to>
      <xdr:col>9</xdr:col>
      <xdr:colOff>31959</xdr:colOff>
      <xdr:row>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B87B9-0734-41BD-8729-DB36DF61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3" y="866775"/>
          <a:ext cx="871111" cy="866775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0</xdr:row>
      <xdr:rowOff>66675</xdr:rowOff>
    </xdr:from>
    <xdr:to>
      <xdr:col>12</xdr:col>
      <xdr:colOff>514350</xdr:colOff>
      <xdr:row>0</xdr:row>
      <xdr:rowOff>685800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29D3CA6-0715-4CE2-AB2E-DFDCFC8369C2}"/>
            </a:ext>
          </a:extLst>
        </xdr:cNvPr>
        <xdr:cNvSpPr txBox="1"/>
      </xdr:nvSpPr>
      <xdr:spPr>
        <a:xfrm>
          <a:off x="314325" y="66675"/>
          <a:ext cx="20859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PFT,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BRP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BASES (Import)</a:t>
          </a:r>
        </a:p>
      </xdr:txBody>
    </xdr:sp>
    <xdr:clientData/>
  </xdr:twoCellAnchor>
  <xdr:twoCellAnchor editAs="oneCell">
    <xdr:from>
      <xdr:col>14</xdr:col>
      <xdr:colOff>369036</xdr:colOff>
      <xdr:row>0</xdr:row>
      <xdr:rowOff>142875</xdr:rowOff>
    </xdr:from>
    <xdr:to>
      <xdr:col>16</xdr:col>
      <xdr:colOff>476215</xdr:colOff>
      <xdr:row>0</xdr:row>
      <xdr:rowOff>511018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FD2F84-C322-414C-A9DD-29606019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4236" y="142875"/>
          <a:ext cx="1802629" cy="368143"/>
        </a:xfrm>
        <a:prstGeom prst="rect">
          <a:avLst/>
        </a:prstGeom>
      </xdr:spPr>
    </xdr:pic>
    <xdr:clientData/>
  </xdr:twoCellAnchor>
  <xdr:twoCellAnchor>
    <xdr:from>
      <xdr:col>11</xdr:col>
      <xdr:colOff>57149</xdr:colOff>
      <xdr:row>7</xdr:row>
      <xdr:rowOff>28575</xdr:rowOff>
    </xdr:from>
    <xdr:to>
      <xdr:col>17</xdr:col>
      <xdr:colOff>838199</xdr:colOff>
      <xdr:row>10</xdr:row>
      <xdr:rowOff>161925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B4AF727-4263-4D2F-85B6-3937A9B0D94C}"/>
            </a:ext>
          </a:extLst>
        </xdr:cNvPr>
        <xdr:cNvSpPr txBox="1"/>
      </xdr:nvSpPr>
      <xdr:spPr>
        <a:xfrm>
          <a:off x="1152524" y="2143125"/>
          <a:ext cx="5534025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Call for Quote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84773</xdr:colOff>
      <xdr:row>1</xdr:row>
      <xdr:rowOff>152400</xdr:rowOff>
    </xdr:from>
    <xdr:to>
      <xdr:col>9</xdr:col>
      <xdr:colOff>31959</xdr:colOff>
      <xdr:row>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00C3E3-BF8C-42C5-9030-C3FBD378A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3" y="866775"/>
          <a:ext cx="871111" cy="866775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0</xdr:row>
      <xdr:rowOff>76200</xdr:rowOff>
    </xdr:from>
    <xdr:to>
      <xdr:col>12</xdr:col>
      <xdr:colOff>495300</xdr:colOff>
      <xdr:row>0</xdr:row>
      <xdr:rowOff>695325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E38B7AD-351F-4807-A42F-808F9E77E61B}"/>
            </a:ext>
          </a:extLst>
        </xdr:cNvPr>
        <xdr:cNvSpPr txBox="1"/>
      </xdr:nvSpPr>
      <xdr:spPr>
        <a:xfrm>
          <a:off x="295275" y="76200"/>
          <a:ext cx="2085975" cy="61912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PFT,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 2" MARGIN, BRP</a:t>
          </a:r>
        </a:p>
        <a:p>
          <a:pPr algn="ctr"/>
          <a:r>
            <a:rPr 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" panose="02040503050406030204" pitchFamily="18" charset="0"/>
              <a:ea typeface="Cambria" panose="02040503050406030204" pitchFamily="18" charset="0"/>
            </a:rPr>
            <a:t>BASES (Import)</a:t>
          </a:r>
        </a:p>
      </xdr:txBody>
    </xdr:sp>
    <xdr:clientData/>
  </xdr:twoCellAnchor>
  <xdr:twoCellAnchor editAs="oneCell">
    <xdr:from>
      <xdr:col>14</xdr:col>
      <xdr:colOff>531777</xdr:colOff>
      <xdr:row>0</xdr:row>
      <xdr:rowOff>161926</xdr:rowOff>
    </xdr:from>
    <xdr:to>
      <xdr:col>16</xdr:col>
      <xdr:colOff>532631</xdr:colOff>
      <xdr:row>0</xdr:row>
      <xdr:rowOff>520998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E7A04C-3FBA-4493-A99F-50A02AE3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0302" y="161926"/>
          <a:ext cx="1696304" cy="359072"/>
        </a:xfrm>
        <a:prstGeom prst="rect">
          <a:avLst/>
        </a:prstGeom>
      </xdr:spPr>
    </xdr:pic>
    <xdr:clientData/>
  </xdr:twoCellAnchor>
  <xdr:twoCellAnchor>
    <xdr:from>
      <xdr:col>11</xdr:col>
      <xdr:colOff>28575</xdr:colOff>
      <xdr:row>7</xdr:row>
      <xdr:rowOff>28575</xdr:rowOff>
    </xdr:from>
    <xdr:to>
      <xdr:col>17</xdr:col>
      <xdr:colOff>876300</xdr:colOff>
      <xdr:row>10</xdr:row>
      <xdr:rowOff>161925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25D2DBC-A02F-43E5-9E44-1F751301B75D}"/>
            </a:ext>
          </a:extLst>
        </xdr:cNvPr>
        <xdr:cNvSpPr txBox="1"/>
      </xdr:nvSpPr>
      <xdr:spPr>
        <a:xfrm>
          <a:off x="1123950" y="2143125"/>
          <a:ext cx="5534025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Call for Quote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Headlines">
  <a:themeElements>
    <a:clrScheme name="Headlines">
      <a:dk1>
        <a:sysClr val="windowText" lastClr="000000"/>
      </a:dk1>
      <a:lt1>
        <a:sysClr val="window" lastClr="FFFFFF"/>
      </a:lt1>
      <a:dk2>
        <a:srgbClr val="1D1A1D"/>
      </a:dk2>
      <a:lt2>
        <a:srgbClr val="F5F5F5"/>
      </a:lt2>
      <a:accent1>
        <a:srgbClr val="439EB7"/>
      </a:accent1>
      <a:accent2>
        <a:srgbClr val="E28B55"/>
      </a:accent2>
      <a:accent3>
        <a:srgbClr val="DCB64D"/>
      </a:accent3>
      <a:accent4>
        <a:srgbClr val="4CA198"/>
      </a:accent4>
      <a:accent5>
        <a:srgbClr val="835B82"/>
      </a:accent5>
      <a:accent6>
        <a:srgbClr val="645135"/>
      </a:accent6>
      <a:hlink>
        <a:srgbClr val="439EB7"/>
      </a:hlink>
      <a:folHlink>
        <a:srgbClr val="835B8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Headlines">
      <a:fillStyleLst>
        <a:solidFill>
          <a:schemeClr val="phClr"/>
        </a:solidFill>
        <a:solidFill>
          <a:schemeClr val="phClr">
            <a:tint val="67000"/>
            <a:satMod val="105000"/>
          </a:schemeClr>
        </a:solidFill>
        <a:gradFill rotWithShape="1">
          <a:gsLst>
            <a:gs pos="0">
              <a:schemeClr val="phClr">
                <a:tint val="100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0000"/>
                <a:satMod val="120000"/>
                <a:lumMod val="99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6350" cap="flat" cmpd="sng" algn="in">
          <a:solidFill>
            <a:schemeClr val="phClr"/>
          </a:solidFill>
          <a:prstDash val="solid"/>
        </a:ln>
        <a:ln w="12700" cap="flat" cmpd="sng" algn="in">
          <a:solidFill>
            <a:schemeClr val="phClr"/>
          </a:solidFill>
          <a:prstDash val="solid"/>
        </a:ln>
        <a:ln w="19050" cap="flat" cmpd="sng" algn="in">
          <a:solidFill>
            <a:schemeClr val="phClr"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88900" dist="25400" dir="10800000">
              <a:srgbClr val="000000">
                <a:alpha val="25000"/>
              </a:srgbClr>
            </a:innerShdw>
            <a:outerShdw blurRad="25400" dist="25400" dir="5400000" rotWithShape="0">
              <a:srgbClr val="FFFFFF">
                <a:alpha val="10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Headlines" id="{3841520A-25F2-4EB8-BE4C-611DB5ABEED9}" vid="{ECD25A4C-D97E-4C12-84B1-63580BFFAEE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41A40-60F2-404F-8008-672CD3784B77}">
  <dimension ref="A1:X51"/>
  <sheetViews>
    <sheetView workbookViewId="0">
      <selection activeCell="J22" sqref="J22"/>
    </sheetView>
  </sheetViews>
  <sheetFormatPr defaultRowHeight="15" x14ac:dyDescent="0.25"/>
  <cols>
    <col min="2" max="2" width="5.5703125" customWidth="1"/>
    <col min="8" max="8" width="10.42578125" bestFit="1" customWidth="1"/>
    <col min="10" max="10" width="7.85546875" customWidth="1"/>
    <col min="11" max="11" width="5.140625" customWidth="1"/>
    <col min="12" max="18" width="12" customWidth="1"/>
  </cols>
  <sheetData>
    <row r="1" spans="1:24" ht="12" customHeight="1" x14ac:dyDescent="0.25">
      <c r="A1" s="1511"/>
      <c r="L1" s="12"/>
      <c r="M1" s="12"/>
      <c r="N1" s="12"/>
      <c r="O1" s="12"/>
      <c r="P1" s="12"/>
      <c r="Q1" s="12"/>
      <c r="R1" s="12"/>
      <c r="S1" s="6"/>
    </row>
    <row r="2" spans="1:24" ht="12.75" customHeight="1" thickBot="1" x14ac:dyDescent="0.3">
      <c r="L2">
        <v>1</v>
      </c>
      <c r="M2">
        <v>2</v>
      </c>
      <c r="N2">
        <v>3</v>
      </c>
      <c r="O2">
        <v>4</v>
      </c>
      <c r="P2">
        <v>4.5</v>
      </c>
      <c r="Q2">
        <v>5</v>
      </c>
      <c r="R2">
        <v>6</v>
      </c>
    </row>
    <row r="3" spans="1:24" ht="32.25" customHeight="1" x14ac:dyDescent="0.35">
      <c r="A3" s="29"/>
      <c r="B3" s="30"/>
      <c r="C3" s="1761" t="s">
        <v>30</v>
      </c>
      <c r="D3" s="1761"/>
      <c r="E3" s="1761"/>
      <c r="F3" s="1761"/>
      <c r="G3" s="30"/>
      <c r="H3" s="30"/>
      <c r="I3" s="31"/>
      <c r="J3" s="6"/>
      <c r="L3" s="1755" t="s">
        <v>799</v>
      </c>
      <c r="M3" s="1755" t="s">
        <v>797</v>
      </c>
      <c r="N3" s="1755" t="s">
        <v>800</v>
      </c>
      <c r="O3" s="1755" t="s">
        <v>798</v>
      </c>
      <c r="P3" s="1755" t="s">
        <v>787</v>
      </c>
      <c r="Q3" s="1755" t="s">
        <v>796</v>
      </c>
      <c r="R3" s="1755" t="s">
        <v>805</v>
      </c>
      <c r="U3" s="1576" t="s">
        <v>789</v>
      </c>
      <c r="V3" s="1577"/>
      <c r="W3" s="1577"/>
      <c r="X3" s="1578"/>
    </row>
    <row r="4" spans="1:24" x14ac:dyDescent="0.25">
      <c r="A4" s="32"/>
      <c r="B4" s="6"/>
      <c r="C4" s="1758" t="s">
        <v>6</v>
      </c>
      <c r="D4" s="1759"/>
      <c r="E4" s="1759"/>
      <c r="F4" s="1760"/>
      <c r="G4" s="6"/>
      <c r="H4" s="25" t="s">
        <v>31</v>
      </c>
      <c r="I4" s="33"/>
      <c r="J4" s="6"/>
      <c r="L4" s="1756"/>
      <c r="M4" s="1756"/>
      <c r="N4" s="1756"/>
      <c r="O4" s="1756"/>
      <c r="P4" s="1756"/>
      <c r="Q4" s="1756"/>
      <c r="R4" s="1756"/>
      <c r="U4" s="1579" t="s">
        <v>790</v>
      </c>
      <c r="V4" s="249"/>
      <c r="W4" s="249"/>
      <c r="X4" s="1580"/>
    </row>
    <row r="5" spans="1:24" s="6" customFormat="1" ht="15" customHeight="1" thickBot="1" x14ac:dyDescent="0.3">
      <c r="A5" s="32"/>
      <c r="B5" s="5"/>
      <c r="C5" s="38" t="s">
        <v>18</v>
      </c>
      <c r="D5" s="39" t="s">
        <v>3</v>
      </c>
      <c r="E5" s="39" t="s">
        <v>4</v>
      </c>
      <c r="F5" s="40" t="s">
        <v>5</v>
      </c>
      <c r="H5" s="28" t="s">
        <v>660</v>
      </c>
      <c r="I5" s="33"/>
      <c r="L5" s="1757"/>
      <c r="M5" s="1757"/>
      <c r="N5" s="1757"/>
      <c r="O5" s="1757"/>
      <c r="P5" s="1757"/>
      <c r="Q5" s="1757"/>
      <c r="R5" s="1757"/>
      <c r="U5" s="1586" t="s">
        <v>791</v>
      </c>
      <c r="V5" s="249"/>
      <c r="W5" s="249"/>
      <c r="X5" s="1580"/>
    </row>
    <row r="6" spans="1:24" ht="15" customHeight="1" x14ac:dyDescent="0.25">
      <c r="A6" s="32"/>
      <c r="B6" s="1120">
        <v>4</v>
      </c>
      <c r="C6" s="1588">
        <v>3.2444999999999999</v>
      </c>
      <c r="D6" s="1588">
        <v>41.097000000000001</v>
      </c>
      <c r="E6" s="1588">
        <v>0</v>
      </c>
      <c r="F6" s="1588">
        <v>11.55</v>
      </c>
      <c r="G6" s="6"/>
      <c r="H6" s="6"/>
      <c r="I6" s="33"/>
      <c r="J6" s="6"/>
      <c r="O6" s="6"/>
      <c r="U6" s="1586" t="s">
        <v>792</v>
      </c>
      <c r="V6" s="249"/>
      <c r="W6" s="249"/>
      <c r="X6" s="1580"/>
    </row>
    <row r="7" spans="1:24" x14ac:dyDescent="0.25">
      <c r="A7" s="32"/>
      <c r="B7" s="1121">
        <v>6</v>
      </c>
      <c r="C7" s="1588">
        <v>3.2444999999999999</v>
      </c>
      <c r="D7" s="1588">
        <v>45.423000000000002</v>
      </c>
      <c r="E7" s="1588">
        <v>60.564</v>
      </c>
      <c r="F7" s="1588">
        <v>24.874500000000001</v>
      </c>
      <c r="G7" s="6"/>
      <c r="H7" s="1588">
        <v>7.5705</v>
      </c>
      <c r="I7" s="33"/>
      <c r="J7" s="6"/>
      <c r="L7" s="1599">
        <v>63</v>
      </c>
      <c r="M7" s="1599">
        <v>75</v>
      </c>
      <c r="N7" s="1599">
        <v>107</v>
      </c>
      <c r="O7" s="1599">
        <v>117</v>
      </c>
      <c r="P7" s="1599">
        <v>156</v>
      </c>
      <c r="Q7" s="1599">
        <v>235</v>
      </c>
      <c r="R7" s="1599">
        <v>297</v>
      </c>
      <c r="U7" s="1584" t="s">
        <v>793</v>
      </c>
      <c r="V7" s="249"/>
      <c r="W7" s="249"/>
      <c r="X7" s="1580"/>
    </row>
    <row r="8" spans="1:24" x14ac:dyDescent="0.25">
      <c r="A8" s="32"/>
      <c r="B8" s="1121">
        <v>8</v>
      </c>
      <c r="C8" s="1588">
        <v>4.3260000000000005</v>
      </c>
      <c r="D8" s="1588">
        <v>52.993500000000004</v>
      </c>
      <c r="E8" s="1588">
        <v>72.46050000000001</v>
      </c>
      <c r="F8" s="1588">
        <v>28.119000000000003</v>
      </c>
      <c r="G8" s="6"/>
      <c r="H8" s="1588">
        <v>9.7334999999999994</v>
      </c>
      <c r="I8" s="33"/>
      <c r="J8" s="6"/>
      <c r="U8" s="1584" t="s">
        <v>794</v>
      </c>
      <c r="V8" s="1585"/>
      <c r="W8" s="249"/>
      <c r="X8" s="1580"/>
    </row>
    <row r="9" spans="1:24" ht="15.75" thickBot="1" x14ac:dyDescent="0.3">
      <c r="A9" s="32"/>
      <c r="B9" s="1122">
        <v>10</v>
      </c>
      <c r="C9" s="1588">
        <v>5.4075000000000006</v>
      </c>
      <c r="D9" s="1588">
        <v>60.564</v>
      </c>
      <c r="E9" s="1588">
        <v>80.031000000000006</v>
      </c>
      <c r="F9" s="1588">
        <v>28.119000000000003</v>
      </c>
      <c r="G9" s="6"/>
      <c r="H9" s="1588">
        <v>14.059500000000002</v>
      </c>
      <c r="I9" s="33"/>
      <c r="J9" s="6"/>
      <c r="L9" s="1600">
        <v>60.99</v>
      </c>
      <c r="M9" s="1600">
        <v>72.760000000000005</v>
      </c>
      <c r="N9" s="1600">
        <v>103.79</v>
      </c>
      <c r="O9" s="1600">
        <v>113.42</v>
      </c>
      <c r="P9" s="1600">
        <v>151.94</v>
      </c>
      <c r="Q9" s="1600">
        <v>228.98000000000002</v>
      </c>
      <c r="R9" s="1600">
        <v>288.90000000000003</v>
      </c>
      <c r="S9" s="1601">
        <v>1.07</v>
      </c>
      <c r="U9" s="1582" t="s">
        <v>795</v>
      </c>
      <c r="V9" s="1583"/>
      <c r="W9" s="1583"/>
      <c r="X9" s="1581"/>
    </row>
    <row r="10" spans="1:24" ht="15.75" thickBot="1" x14ac:dyDescent="0.3">
      <c r="A10" s="34"/>
      <c r="B10" s="35">
        <v>12</v>
      </c>
      <c r="C10" s="1588">
        <v>7.5705</v>
      </c>
      <c r="D10" s="1588">
        <v>70.297499999999999</v>
      </c>
      <c r="E10" s="1588">
        <v>94.090500000000006</v>
      </c>
      <c r="F10" s="1588">
        <v>32.445</v>
      </c>
      <c r="G10" s="35"/>
      <c r="H10" s="1588">
        <v>21.630000000000003</v>
      </c>
      <c r="I10" s="36"/>
      <c r="J10" s="6"/>
      <c r="M10" s="1777" t="s">
        <v>716</v>
      </c>
      <c r="Q10" s="1587" t="s">
        <v>788</v>
      </c>
    </row>
    <row r="11" spans="1:24" ht="15.75" thickBot="1" x14ac:dyDescent="0.3">
      <c r="A11" s="6"/>
      <c r="B11" s="6"/>
      <c r="C11" s="6"/>
      <c r="D11" s="6"/>
      <c r="E11" s="6"/>
      <c r="F11" s="6"/>
      <c r="G11" s="6"/>
      <c r="H11" s="6"/>
      <c r="I11" s="6"/>
      <c r="J11" s="1606">
        <v>1.05</v>
      </c>
      <c r="M11" s="1778"/>
      <c r="O11" s="263"/>
    </row>
    <row r="12" spans="1:24" ht="15" customHeight="1" x14ac:dyDescent="0.25">
      <c r="A12" s="6"/>
      <c r="B12" s="1764" t="s">
        <v>32</v>
      </c>
      <c r="C12" s="1764"/>
      <c r="D12" s="1764"/>
      <c r="E12" s="37" t="s">
        <v>33</v>
      </c>
      <c r="F12" s="37"/>
      <c r="G12" s="37"/>
      <c r="H12" s="37"/>
      <c r="I12" s="6"/>
      <c r="L12" s="1771" t="s">
        <v>715</v>
      </c>
      <c r="M12" s="1774" t="s">
        <v>714</v>
      </c>
      <c r="N12" s="1765" t="s">
        <v>820</v>
      </c>
      <c r="O12" s="1765" t="s">
        <v>819</v>
      </c>
      <c r="P12" s="1765" t="s">
        <v>150</v>
      </c>
      <c r="Q12" s="1765" t="s">
        <v>818</v>
      </c>
      <c r="R12" s="1768" t="s">
        <v>54</v>
      </c>
    </row>
    <row r="13" spans="1:24" x14ac:dyDescent="0.25">
      <c r="C13" t="s">
        <v>8</v>
      </c>
      <c r="E13" t="s">
        <v>8</v>
      </c>
      <c r="H13" t="s">
        <v>34</v>
      </c>
      <c r="L13" s="1772"/>
      <c r="M13" s="1775"/>
      <c r="N13" s="1766"/>
      <c r="O13" s="1766"/>
      <c r="P13" s="1766"/>
      <c r="Q13" s="1766"/>
      <c r="R13" s="1769"/>
    </row>
    <row r="14" spans="1:24" ht="15.75" thickBot="1" x14ac:dyDescent="0.3">
      <c r="C14" t="s">
        <v>7</v>
      </c>
      <c r="E14" t="s">
        <v>7</v>
      </c>
      <c r="H14" t="s">
        <v>35</v>
      </c>
      <c r="L14" s="1773"/>
      <c r="M14" s="1776"/>
      <c r="N14" s="1767"/>
      <c r="O14" s="1767"/>
      <c r="P14" s="1767"/>
      <c r="Q14" s="1767"/>
      <c r="R14" s="1770"/>
    </row>
    <row r="15" spans="1:24" x14ac:dyDescent="0.25">
      <c r="C15" s="1588">
        <v>32.445</v>
      </c>
      <c r="E15" s="1588">
        <v>40.015500000000003</v>
      </c>
      <c r="H15" s="1588">
        <v>15.141</v>
      </c>
      <c r="J15" s="1781" t="s">
        <v>30</v>
      </c>
      <c r="K15" s="1781"/>
      <c r="L15" s="1781"/>
      <c r="M15" s="1781"/>
      <c r="N15" s="1781"/>
      <c r="O15" s="1781"/>
      <c r="P15" s="1781"/>
      <c r="Q15" s="1781"/>
      <c r="R15" s="1781"/>
    </row>
    <row r="16" spans="1:24" ht="15.75" thickBot="1" x14ac:dyDescent="0.3">
      <c r="B16" t="s">
        <v>50</v>
      </c>
      <c r="C16">
        <v>0</v>
      </c>
      <c r="J16" s="62" t="s">
        <v>67</v>
      </c>
      <c r="K16">
        <v>6</v>
      </c>
      <c r="L16" s="1607">
        <v>112</v>
      </c>
      <c r="M16" s="1607"/>
      <c r="N16" s="1607">
        <v>114</v>
      </c>
      <c r="O16" s="1607">
        <v>121</v>
      </c>
      <c r="P16" s="1607">
        <v>150</v>
      </c>
      <c r="Q16" s="1607">
        <v>153</v>
      </c>
      <c r="R16" s="1607">
        <v>221</v>
      </c>
    </row>
    <row r="17" spans="1:24" ht="21" x14ac:dyDescent="0.35">
      <c r="A17" s="29"/>
      <c r="B17" s="30"/>
      <c r="C17" s="1761" t="s">
        <v>57</v>
      </c>
      <c r="D17" s="1761"/>
      <c r="E17" s="1761"/>
      <c r="F17" s="1761"/>
      <c r="G17" s="30"/>
      <c r="H17" s="30"/>
      <c r="I17" s="31"/>
      <c r="J17" s="78"/>
      <c r="K17" s="5">
        <v>8</v>
      </c>
      <c r="L17" s="1607">
        <v>149</v>
      </c>
      <c r="M17" s="1607"/>
      <c r="N17" s="1607">
        <v>141</v>
      </c>
      <c r="O17" s="1607">
        <v>154</v>
      </c>
      <c r="P17" s="1607">
        <v>193</v>
      </c>
      <c r="Q17" s="1607">
        <v>196</v>
      </c>
      <c r="R17" s="1607">
        <v>279</v>
      </c>
    </row>
    <row r="18" spans="1:24" x14ac:dyDescent="0.25">
      <c r="A18" s="32"/>
      <c r="B18" s="6"/>
      <c r="C18" s="1758" t="s">
        <v>6</v>
      </c>
      <c r="D18" s="1759"/>
      <c r="E18" s="1759"/>
      <c r="F18" s="1760"/>
      <c r="G18" s="6"/>
      <c r="H18" s="25" t="s">
        <v>31</v>
      </c>
      <c r="I18" s="33"/>
      <c r="J18" s="79" t="s">
        <v>68</v>
      </c>
      <c r="K18" s="80">
        <v>6</v>
      </c>
      <c r="L18" s="1607">
        <v>128</v>
      </c>
      <c r="M18" s="1607"/>
      <c r="N18" s="1607">
        <v>118</v>
      </c>
      <c r="O18" s="1607">
        <v>123</v>
      </c>
      <c r="P18" s="1607">
        <v>153</v>
      </c>
      <c r="Q18" s="1607">
        <v>156</v>
      </c>
      <c r="R18" s="1607">
        <v>237</v>
      </c>
    </row>
    <row r="19" spans="1:24" x14ac:dyDescent="0.25">
      <c r="A19" s="32"/>
      <c r="B19" s="5"/>
      <c r="C19" s="38" t="s">
        <v>18</v>
      </c>
      <c r="D19" s="39" t="s">
        <v>3</v>
      </c>
      <c r="E19" s="39" t="s">
        <v>36</v>
      </c>
      <c r="F19" s="26"/>
      <c r="G19" s="6"/>
      <c r="H19" s="28" t="s">
        <v>534</v>
      </c>
      <c r="I19" s="33"/>
      <c r="J19" s="78"/>
      <c r="K19" s="5">
        <v>8</v>
      </c>
      <c r="L19" s="1607">
        <v>183</v>
      </c>
      <c r="M19" s="1607"/>
      <c r="N19" s="1607">
        <v>147</v>
      </c>
      <c r="O19" s="1607">
        <v>156</v>
      </c>
      <c r="P19" s="1607">
        <v>196</v>
      </c>
      <c r="Q19" s="1607">
        <v>201</v>
      </c>
      <c r="R19" s="1607">
        <v>295</v>
      </c>
      <c r="T19" s="1554"/>
    </row>
    <row r="20" spans="1:24" x14ac:dyDescent="0.25">
      <c r="A20" s="32"/>
      <c r="B20" s="1120">
        <v>4</v>
      </c>
      <c r="C20" s="1588">
        <v>5.4075000000000006</v>
      </c>
      <c r="D20" s="1588">
        <v>41.097000000000001</v>
      </c>
      <c r="E20" s="1588">
        <v>41.097000000000001</v>
      </c>
      <c r="F20" s="6"/>
      <c r="G20" s="6"/>
      <c r="H20" s="1588">
        <v>17.304000000000002</v>
      </c>
      <c r="I20" s="33"/>
      <c r="J20" s="62" t="s">
        <v>69</v>
      </c>
      <c r="K20">
        <v>6</v>
      </c>
      <c r="L20" s="1607">
        <v>213</v>
      </c>
      <c r="M20" s="1607"/>
      <c r="N20" s="1607">
        <v>121</v>
      </c>
      <c r="O20" s="1607">
        <v>127</v>
      </c>
      <c r="P20" s="1607">
        <v>157</v>
      </c>
      <c r="Q20" s="1607">
        <v>160</v>
      </c>
      <c r="R20" s="1607">
        <v>254</v>
      </c>
      <c r="X20">
        <v>2021</v>
      </c>
    </row>
    <row r="21" spans="1:24" x14ac:dyDescent="0.25">
      <c r="A21" s="32"/>
      <c r="B21" s="1121">
        <v>6</v>
      </c>
      <c r="C21" s="1588">
        <v>3.2444999999999999</v>
      </c>
      <c r="D21" s="1588">
        <v>45.423000000000002</v>
      </c>
      <c r="E21" s="1588">
        <v>41.097000000000001</v>
      </c>
      <c r="F21" s="6"/>
      <c r="G21" s="6"/>
      <c r="H21" s="1588">
        <v>17.304000000000002</v>
      </c>
      <c r="I21" s="33"/>
      <c r="J21" s="78"/>
      <c r="K21" s="5">
        <v>8</v>
      </c>
      <c r="L21" s="1607">
        <v>283</v>
      </c>
      <c r="M21" s="1607"/>
      <c r="N21" s="1607">
        <v>156</v>
      </c>
      <c r="O21" s="1607">
        <v>162</v>
      </c>
      <c r="P21" s="1607">
        <v>199</v>
      </c>
      <c r="Q21" s="1607">
        <v>203</v>
      </c>
      <c r="R21" s="1607">
        <v>319</v>
      </c>
      <c r="X21" s="1509">
        <v>1.05</v>
      </c>
    </row>
    <row r="22" spans="1:24" x14ac:dyDescent="0.25">
      <c r="A22" s="32"/>
      <c r="B22" s="1121">
        <v>8</v>
      </c>
      <c r="C22" s="1588">
        <v>3.2444999999999999</v>
      </c>
      <c r="D22" s="1588">
        <v>52.993500000000004</v>
      </c>
      <c r="E22" s="1588">
        <v>42.178500000000007</v>
      </c>
      <c r="F22" s="6"/>
      <c r="G22" s="6"/>
      <c r="H22" s="1588">
        <v>19.466999999999999</v>
      </c>
      <c r="I22" s="33"/>
      <c r="J22" s="6"/>
    </row>
    <row r="23" spans="1:24" ht="15.75" thickBot="1" x14ac:dyDescent="0.3">
      <c r="A23" s="34"/>
      <c r="B23" s="35"/>
      <c r="C23" s="35"/>
      <c r="D23" s="35"/>
      <c r="E23" s="35"/>
      <c r="F23" s="35"/>
      <c r="G23" s="35"/>
      <c r="H23" s="35"/>
      <c r="I23" s="36"/>
      <c r="J23" s="1782" t="s">
        <v>72</v>
      </c>
      <c r="K23" s="1783"/>
      <c r="L23" s="1783"/>
      <c r="M23" s="1783"/>
      <c r="N23" s="1783"/>
      <c r="O23" s="1783"/>
      <c r="P23" s="1783"/>
      <c r="Q23" s="1783"/>
      <c r="R23" s="1783"/>
      <c r="X23" s="1555">
        <v>1.03</v>
      </c>
    </row>
    <row r="24" spans="1:24" ht="15.75" customHeight="1" thickBot="1" x14ac:dyDescent="0.3">
      <c r="J24" s="87" t="s">
        <v>73</v>
      </c>
      <c r="K24">
        <v>4</v>
      </c>
    </row>
    <row r="25" spans="1:24" ht="21" x14ac:dyDescent="0.35">
      <c r="A25" s="29"/>
      <c r="B25" s="30"/>
      <c r="C25" s="1761" t="s">
        <v>43</v>
      </c>
      <c r="D25" s="1761"/>
      <c r="E25" s="1761"/>
      <c r="F25" s="1761"/>
      <c r="G25" s="30"/>
      <c r="H25" s="30"/>
      <c r="I25" s="31"/>
      <c r="K25">
        <v>6</v>
      </c>
      <c r="L25" s="1607">
        <v>112</v>
      </c>
      <c r="M25" s="1607"/>
      <c r="N25" s="1607">
        <v>110</v>
      </c>
      <c r="O25" s="1607">
        <v>134</v>
      </c>
      <c r="P25" s="1607">
        <v>149</v>
      </c>
      <c r="Q25" s="1607">
        <v>150</v>
      </c>
      <c r="R25" s="1607">
        <v>212</v>
      </c>
      <c r="X25" s="1508">
        <v>1.03</v>
      </c>
    </row>
    <row r="26" spans="1:24" x14ac:dyDescent="0.25">
      <c r="A26" s="32"/>
      <c r="B26" s="6"/>
      <c r="C26" s="1764" t="s">
        <v>6</v>
      </c>
      <c r="D26" s="1764"/>
      <c r="E26" s="1764"/>
      <c r="F26" s="1764"/>
      <c r="G26" s="6"/>
      <c r="H26" s="25" t="s">
        <v>31</v>
      </c>
      <c r="I26" s="33"/>
      <c r="J26" s="89"/>
      <c r="K26" s="5">
        <v>8</v>
      </c>
      <c r="L26" s="1607">
        <v>149</v>
      </c>
      <c r="M26" s="1607"/>
      <c r="N26" s="1607">
        <v>135</v>
      </c>
      <c r="O26" s="1607">
        <v>172</v>
      </c>
      <c r="P26" s="1607">
        <v>188</v>
      </c>
      <c r="Q26" s="1607">
        <v>190</v>
      </c>
      <c r="R26" s="1607">
        <v>279</v>
      </c>
    </row>
    <row r="27" spans="1:24" x14ac:dyDescent="0.25">
      <c r="A27" s="32"/>
      <c r="B27" s="6"/>
      <c r="C27" s="43" t="s">
        <v>18</v>
      </c>
      <c r="D27" s="43" t="s">
        <v>3</v>
      </c>
      <c r="E27" s="43" t="s">
        <v>44</v>
      </c>
      <c r="F27" s="6"/>
      <c r="G27" s="6"/>
      <c r="H27" s="28" t="s">
        <v>534</v>
      </c>
      <c r="I27" s="33"/>
      <c r="J27" s="88" t="s">
        <v>74</v>
      </c>
      <c r="K27" s="27">
        <v>4</v>
      </c>
    </row>
    <row r="28" spans="1:24" x14ac:dyDescent="0.25">
      <c r="A28" s="32"/>
      <c r="B28" s="1123">
        <v>4</v>
      </c>
      <c r="C28" s="1588">
        <v>3</v>
      </c>
      <c r="D28" s="1588">
        <v>41.097000000000001</v>
      </c>
      <c r="E28" s="1588">
        <v>3</v>
      </c>
      <c r="F28" s="27">
        <v>0</v>
      </c>
      <c r="G28" s="6"/>
      <c r="H28" s="1119">
        <v>0</v>
      </c>
      <c r="I28" s="33" t="s">
        <v>45</v>
      </c>
      <c r="K28">
        <v>6</v>
      </c>
      <c r="L28" s="1607">
        <v>123</v>
      </c>
      <c r="M28" s="1607"/>
      <c r="N28" s="1607">
        <v>137</v>
      </c>
      <c r="O28" s="1607">
        <v>154</v>
      </c>
      <c r="P28" s="1607">
        <v>165</v>
      </c>
      <c r="Q28" s="1607">
        <v>167</v>
      </c>
      <c r="R28" s="1607">
        <v>233</v>
      </c>
    </row>
    <row r="29" spans="1:24" x14ac:dyDescent="0.25">
      <c r="A29" s="32"/>
      <c r="B29" s="6"/>
      <c r="C29" s="1602">
        <v>5</v>
      </c>
      <c r="D29" s="6"/>
      <c r="E29" s="1603">
        <v>2</v>
      </c>
      <c r="F29" s="6"/>
      <c r="G29" s="6"/>
      <c r="H29" s="6">
        <v>0</v>
      </c>
      <c r="I29" s="33" t="s">
        <v>46</v>
      </c>
      <c r="J29" s="89"/>
      <c r="K29" s="5">
        <v>8</v>
      </c>
      <c r="L29" s="1607">
        <v>164</v>
      </c>
      <c r="M29" s="1607"/>
      <c r="N29" s="1607">
        <v>152</v>
      </c>
      <c r="O29" s="1607">
        <v>199</v>
      </c>
      <c r="P29" s="1607">
        <v>211</v>
      </c>
      <c r="Q29" s="1607">
        <v>214</v>
      </c>
      <c r="R29" s="1607">
        <v>306</v>
      </c>
    </row>
    <row r="30" spans="1:24" x14ac:dyDescent="0.25">
      <c r="A30" s="32"/>
      <c r="B30" s="6"/>
      <c r="C30" s="6"/>
      <c r="D30" s="6"/>
      <c r="E30" s="6"/>
      <c r="F30" s="6"/>
      <c r="G30" s="6"/>
      <c r="H30" s="6"/>
      <c r="I30" s="33"/>
      <c r="J30" s="88" t="s">
        <v>75</v>
      </c>
      <c r="K30" s="27">
        <v>4</v>
      </c>
    </row>
    <row r="31" spans="1:24" ht="15.75" thickBot="1" x14ac:dyDescent="0.3">
      <c r="A31" s="34"/>
      <c r="B31" s="35"/>
      <c r="C31" s="35"/>
      <c r="D31" s="35"/>
      <c r="E31" s="35"/>
      <c r="F31" s="35"/>
      <c r="G31" s="1125" t="s">
        <v>535</v>
      </c>
      <c r="H31" s="1588">
        <v>28.119000000000003</v>
      </c>
      <c r="I31" s="36"/>
      <c r="K31" s="27">
        <v>6</v>
      </c>
      <c r="L31" s="1607">
        <v>141</v>
      </c>
      <c r="M31" s="1607"/>
      <c r="N31" s="1607">
        <v>123</v>
      </c>
      <c r="O31" s="1607">
        <v>143</v>
      </c>
      <c r="P31" s="1607">
        <v>153</v>
      </c>
      <c r="Q31" s="1607">
        <v>156</v>
      </c>
      <c r="R31" s="1607">
        <v>256</v>
      </c>
      <c r="V31" s="6"/>
      <c r="W31" s="6"/>
      <c r="X31" s="6"/>
    </row>
    <row r="32" spans="1:24" ht="15.75" thickBot="1" x14ac:dyDescent="0.3">
      <c r="J32" s="78"/>
      <c r="K32" s="5">
        <v>8</v>
      </c>
      <c r="L32" s="1607">
        <v>189</v>
      </c>
      <c r="M32" s="1607"/>
      <c r="N32" s="1607">
        <v>140</v>
      </c>
      <c r="O32" s="1607">
        <v>188</v>
      </c>
      <c r="P32" s="1607">
        <v>195</v>
      </c>
      <c r="Q32" s="1607">
        <v>198</v>
      </c>
      <c r="R32" s="1607">
        <v>337</v>
      </c>
      <c r="V32" s="6"/>
      <c r="W32" s="6"/>
      <c r="X32" s="6"/>
    </row>
    <row r="33" spans="1:24" ht="21" x14ac:dyDescent="0.35">
      <c r="A33" s="29"/>
      <c r="B33" s="30"/>
      <c r="C33" s="1761" t="s">
        <v>60</v>
      </c>
      <c r="D33" s="1761"/>
      <c r="E33" s="1761"/>
      <c r="F33" s="1761"/>
      <c r="G33" s="30"/>
      <c r="H33" s="30"/>
      <c r="I33" s="31"/>
      <c r="J33" s="1762" t="s">
        <v>76</v>
      </c>
      <c r="K33" s="1763"/>
      <c r="L33" s="1763"/>
      <c r="M33" s="1763"/>
      <c r="N33" s="1763"/>
      <c r="O33" s="1763"/>
      <c r="P33" s="1763"/>
      <c r="Q33" s="1763"/>
      <c r="R33" s="1763"/>
      <c r="V33" s="6"/>
      <c r="W33" s="6"/>
      <c r="X33" s="6"/>
    </row>
    <row r="34" spans="1:24" x14ac:dyDescent="0.25">
      <c r="A34" s="32"/>
      <c r="B34" s="6"/>
      <c r="C34" s="1758" t="s">
        <v>6</v>
      </c>
      <c r="D34" s="1760"/>
      <c r="E34" s="1758" t="s">
        <v>8</v>
      </c>
      <c r="F34" s="1760"/>
      <c r="G34" s="6"/>
      <c r="H34" s="25" t="s">
        <v>61</v>
      </c>
      <c r="I34" s="33"/>
      <c r="J34" s="6" t="s">
        <v>73</v>
      </c>
      <c r="K34" s="6">
        <v>6</v>
      </c>
      <c r="L34" s="1607">
        <v>113</v>
      </c>
      <c r="M34" s="1607"/>
      <c r="N34" s="1607">
        <v>127</v>
      </c>
      <c r="O34" s="1607">
        <v>150</v>
      </c>
      <c r="P34" s="1607">
        <v>172</v>
      </c>
      <c r="Q34" s="1607">
        <v>177</v>
      </c>
      <c r="R34" s="1607">
        <v>225</v>
      </c>
    </row>
    <row r="35" spans="1:24" x14ac:dyDescent="0.25">
      <c r="A35" s="32"/>
      <c r="B35" s="6"/>
      <c r="C35" s="38" t="s">
        <v>62</v>
      </c>
      <c r="D35" s="40" t="s">
        <v>63</v>
      </c>
      <c r="E35" s="39" t="s">
        <v>65</v>
      </c>
      <c r="F35" s="26" t="s">
        <v>64</v>
      </c>
      <c r="G35" s="6"/>
      <c r="H35" s="28" t="s">
        <v>16</v>
      </c>
      <c r="I35" s="33"/>
      <c r="J35" s="5"/>
      <c r="K35" s="5">
        <v>8</v>
      </c>
      <c r="L35" s="1607">
        <v>157</v>
      </c>
      <c r="M35" s="1607"/>
      <c r="N35" s="1607">
        <v>162</v>
      </c>
      <c r="O35" s="1607">
        <v>172</v>
      </c>
      <c r="P35" s="1607">
        <v>199</v>
      </c>
      <c r="Q35" s="1607">
        <v>203</v>
      </c>
      <c r="R35" s="1607">
        <v>0</v>
      </c>
    </row>
    <row r="36" spans="1:24" x14ac:dyDescent="0.25">
      <c r="A36" s="32"/>
      <c r="B36" s="1124">
        <v>10</v>
      </c>
      <c r="C36" s="1588">
        <v>5.4075000000000006</v>
      </c>
      <c r="D36" s="1588">
        <v>15.141</v>
      </c>
      <c r="E36" s="1588">
        <v>91.927499999999995</v>
      </c>
      <c r="F36" s="1588">
        <v>22.711500000000001</v>
      </c>
      <c r="G36" s="6"/>
      <c r="H36" s="1588">
        <v>12.978</v>
      </c>
      <c r="I36" s="33"/>
      <c r="J36" s="1762" t="s">
        <v>60</v>
      </c>
      <c r="K36" s="1763"/>
      <c r="L36" s="1763"/>
      <c r="M36" s="1763"/>
      <c r="N36" s="1763"/>
      <c r="O36" s="1763"/>
      <c r="P36" s="1763"/>
      <c r="Q36" s="1763"/>
      <c r="R36" s="1763"/>
    </row>
    <row r="37" spans="1:24" x14ac:dyDescent="0.25">
      <c r="A37" s="32"/>
      <c r="B37" s="6"/>
      <c r="C37" s="6"/>
      <c r="D37" s="6"/>
      <c r="E37" s="6"/>
      <c r="F37" s="6"/>
      <c r="G37" s="6"/>
      <c r="H37" s="6"/>
      <c r="I37" s="33"/>
      <c r="J37" s="211" t="s">
        <v>62</v>
      </c>
      <c r="K37" s="27">
        <v>10</v>
      </c>
      <c r="L37" s="1607">
        <v>169</v>
      </c>
      <c r="M37" s="1607"/>
      <c r="N37" s="1607">
        <v>170</v>
      </c>
      <c r="O37" s="1607">
        <v>225</v>
      </c>
      <c r="P37" s="1607">
        <v>254</v>
      </c>
      <c r="Q37" s="1607">
        <v>258</v>
      </c>
      <c r="R37" s="1607">
        <v>342</v>
      </c>
    </row>
    <row r="38" spans="1:24" x14ac:dyDescent="0.25">
      <c r="A38" s="32"/>
      <c r="B38" s="6"/>
      <c r="C38" s="6"/>
      <c r="D38" s="6"/>
      <c r="E38" s="6"/>
      <c r="F38" s="6"/>
      <c r="G38" s="6"/>
      <c r="H38" s="6"/>
      <c r="I38" s="33"/>
      <c r="J38" s="212" t="s">
        <v>86</v>
      </c>
      <c r="K38" s="5">
        <v>10</v>
      </c>
      <c r="L38" s="1607">
        <v>169</v>
      </c>
      <c r="M38" s="1607"/>
      <c r="N38" s="1607">
        <v>170</v>
      </c>
      <c r="O38" s="1607">
        <v>225</v>
      </c>
      <c r="P38" s="1607">
        <v>254</v>
      </c>
      <c r="Q38" s="1607">
        <v>258</v>
      </c>
      <c r="R38" s="1607">
        <v>342</v>
      </c>
    </row>
    <row r="39" spans="1:24" ht="15.75" thickBot="1" x14ac:dyDescent="0.3">
      <c r="A39" s="34"/>
      <c r="B39" s="35"/>
      <c r="C39" s="35"/>
      <c r="D39" s="35"/>
      <c r="E39" s="35"/>
      <c r="F39" s="35"/>
      <c r="G39" s="35"/>
      <c r="H39" s="35"/>
      <c r="I39" s="36"/>
      <c r="J39" s="1762" t="s">
        <v>97</v>
      </c>
      <c r="K39" s="1763"/>
      <c r="L39" s="1763"/>
      <c r="M39" s="1763"/>
      <c r="N39" s="1763"/>
      <c r="O39" s="1763"/>
      <c r="P39" s="1763"/>
      <c r="Q39" s="1763"/>
      <c r="R39" s="1763"/>
    </row>
    <row r="40" spans="1:24" x14ac:dyDescent="0.25">
      <c r="A40" s="6"/>
      <c r="B40" s="6"/>
      <c r="C40" s="6"/>
      <c r="D40" s="6"/>
      <c r="E40" s="6"/>
      <c r="F40" s="6"/>
      <c r="G40" s="6"/>
      <c r="H40" s="6"/>
      <c r="I40" s="249" t="s">
        <v>102</v>
      </c>
      <c r="J40" s="211" t="s">
        <v>73</v>
      </c>
      <c r="K40" s="27">
        <v>4</v>
      </c>
      <c r="L40" s="1607">
        <v>75</v>
      </c>
      <c r="M40" s="1607"/>
      <c r="N40" s="1607">
        <v>74</v>
      </c>
      <c r="O40" s="1607">
        <v>86</v>
      </c>
      <c r="P40" s="1607">
        <v>102</v>
      </c>
      <c r="Q40" s="1607">
        <v>108</v>
      </c>
      <c r="R40" s="1607">
        <v>143</v>
      </c>
    </row>
    <row r="41" spans="1:24" x14ac:dyDescent="0.25">
      <c r="B41" s="1758" t="s">
        <v>77</v>
      </c>
      <c r="C41" s="1759"/>
      <c r="D41" s="80"/>
      <c r="E41" s="1759" t="s">
        <v>78</v>
      </c>
      <c r="F41" s="1760"/>
      <c r="G41" s="91"/>
      <c r="H41" s="234" t="s">
        <v>99</v>
      </c>
      <c r="I41" s="1588">
        <v>54.075000000000003</v>
      </c>
      <c r="J41" s="211" t="s">
        <v>98</v>
      </c>
      <c r="K41" s="6">
        <v>4</v>
      </c>
      <c r="L41" s="6"/>
      <c r="M41" s="6"/>
      <c r="N41" s="6"/>
      <c r="O41" s="6"/>
      <c r="P41" s="6"/>
      <c r="Q41" s="6"/>
      <c r="R41" s="6"/>
    </row>
    <row r="42" spans="1:24" x14ac:dyDescent="0.25">
      <c r="B42" s="90"/>
      <c r="C42" s="1588">
        <v>40.015500000000003</v>
      </c>
      <c r="D42" s="5"/>
      <c r="E42" s="5"/>
      <c r="F42" s="1588">
        <v>77.867999999999995</v>
      </c>
      <c r="H42" s="234" t="s">
        <v>100</v>
      </c>
      <c r="I42" s="1588">
        <v>83.275500000000008</v>
      </c>
      <c r="J42" s="1510" t="s">
        <v>147</v>
      </c>
      <c r="K42" s="264"/>
      <c r="L42" s="264" t="s">
        <v>149</v>
      </c>
      <c r="M42" s="264"/>
      <c r="N42" s="1607">
        <v>83</v>
      </c>
      <c r="O42" s="1607">
        <v>0</v>
      </c>
      <c r="P42" s="1607">
        <v>101</v>
      </c>
      <c r="Q42" s="1607">
        <v>142</v>
      </c>
      <c r="R42" s="6"/>
    </row>
    <row r="43" spans="1:24" x14ac:dyDescent="0.25">
      <c r="H43" s="234" t="s">
        <v>101</v>
      </c>
      <c r="I43" s="1588">
        <v>108.15</v>
      </c>
      <c r="J43" s="1510" t="s">
        <v>148</v>
      </c>
      <c r="K43" s="264"/>
      <c r="L43" s="264"/>
      <c r="M43" s="264"/>
      <c r="N43" s="1607">
        <v>121</v>
      </c>
      <c r="O43" s="1607">
        <v>169</v>
      </c>
      <c r="P43" s="1607">
        <v>146</v>
      </c>
      <c r="Q43" s="1607">
        <v>146</v>
      </c>
      <c r="R43" s="5"/>
    </row>
    <row r="44" spans="1:24" x14ac:dyDescent="0.25">
      <c r="B44" s="1779" t="s">
        <v>79</v>
      </c>
      <c r="C44" s="1780"/>
      <c r="D44" s="80"/>
      <c r="E44" s="1759" t="s">
        <v>80</v>
      </c>
      <c r="F44" s="1760"/>
    </row>
    <row r="45" spans="1:24" x14ac:dyDescent="0.25">
      <c r="B45" s="90"/>
      <c r="C45" s="1588">
        <v>122.20950000000001</v>
      </c>
      <c r="D45" s="5"/>
      <c r="E45" s="5"/>
      <c r="F45" s="1588">
        <v>32.445</v>
      </c>
      <c r="H45" s="250"/>
    </row>
    <row r="47" spans="1:24" x14ac:dyDescent="0.25">
      <c r="A47" s="5"/>
      <c r="B47" s="5"/>
      <c r="C47" s="5"/>
      <c r="D47" s="5"/>
      <c r="E47" s="6"/>
      <c r="F47" s="5"/>
      <c r="G47" s="5"/>
      <c r="H47" s="5"/>
      <c r="I47" s="5"/>
      <c r="J47" s="6"/>
    </row>
    <row r="48" spans="1:24" x14ac:dyDescent="0.25">
      <c r="A48" s="1749" t="s">
        <v>111</v>
      </c>
      <c r="B48" s="1750"/>
      <c r="C48" s="1750"/>
      <c r="D48" s="1588">
        <v>237.93</v>
      </c>
      <c r="E48" s="261"/>
      <c r="F48" s="1751" t="s">
        <v>107</v>
      </c>
      <c r="G48" s="1751"/>
      <c r="H48" s="1751"/>
      <c r="I48" s="1588">
        <v>730.01250000000005</v>
      </c>
      <c r="J48" s="24"/>
    </row>
    <row r="49" spans="1:9" x14ac:dyDescent="0.25">
      <c r="A49" s="1746" t="s">
        <v>110</v>
      </c>
      <c r="B49" s="1747"/>
      <c r="C49" s="1747"/>
      <c r="D49" s="257"/>
      <c r="E49" s="256"/>
      <c r="F49" s="1748" t="s">
        <v>109</v>
      </c>
      <c r="G49" s="1748"/>
      <c r="H49" s="1748"/>
      <c r="I49" s="262"/>
    </row>
    <row r="50" spans="1:9" x14ac:dyDescent="0.25">
      <c r="A50" s="1752" t="s">
        <v>108</v>
      </c>
      <c r="B50" s="1753"/>
      <c r="C50" s="1753"/>
      <c r="D50" s="1588">
        <v>346.08000000000004</v>
      </c>
      <c r="E50" s="256"/>
      <c r="F50" s="1754" t="s">
        <v>107</v>
      </c>
      <c r="G50" s="1754"/>
      <c r="H50" s="1754"/>
      <c r="I50" s="1588">
        <v>838.16250000000002</v>
      </c>
    </row>
    <row r="51" spans="1:9" x14ac:dyDescent="0.25">
      <c r="A51" s="1746" t="s">
        <v>106</v>
      </c>
      <c r="B51" s="1747"/>
      <c r="C51" s="1747"/>
      <c r="D51" s="258"/>
      <c r="E51" s="256"/>
      <c r="F51" s="1748" t="s">
        <v>105</v>
      </c>
      <c r="G51" s="1748"/>
      <c r="H51" s="1748"/>
      <c r="I51" s="256"/>
    </row>
  </sheetData>
  <mergeCells count="42">
    <mergeCell ref="M10:M11"/>
    <mergeCell ref="B44:C44"/>
    <mergeCell ref="E44:F44"/>
    <mergeCell ref="J33:R33"/>
    <mergeCell ref="J15:R15"/>
    <mergeCell ref="J23:R23"/>
    <mergeCell ref="B41:C41"/>
    <mergeCell ref="E41:F41"/>
    <mergeCell ref="C33:F33"/>
    <mergeCell ref="C34:D34"/>
    <mergeCell ref="E34:F34"/>
    <mergeCell ref="C25:F25"/>
    <mergeCell ref="C26:F26"/>
    <mergeCell ref="C17:F17"/>
    <mergeCell ref="C18:F18"/>
    <mergeCell ref="J36:R36"/>
    <mergeCell ref="J39:R39"/>
    <mergeCell ref="B12:D12"/>
    <mergeCell ref="Q12:Q14"/>
    <mergeCell ref="R12:R14"/>
    <mergeCell ref="L12:L14"/>
    <mergeCell ref="M12:M14"/>
    <mergeCell ref="N12:N14"/>
    <mergeCell ref="O12:O14"/>
    <mergeCell ref="P12:P14"/>
    <mergeCell ref="Q3:Q5"/>
    <mergeCell ref="R3:R5"/>
    <mergeCell ref="C4:F4"/>
    <mergeCell ref="L3:L5"/>
    <mergeCell ref="M3:M5"/>
    <mergeCell ref="N3:N5"/>
    <mergeCell ref="O3:O5"/>
    <mergeCell ref="P3:P5"/>
    <mergeCell ref="C3:F3"/>
    <mergeCell ref="A51:C51"/>
    <mergeCell ref="F51:H51"/>
    <mergeCell ref="A48:C48"/>
    <mergeCell ref="F48:H48"/>
    <mergeCell ref="A49:C49"/>
    <mergeCell ref="F49:H49"/>
    <mergeCell ref="A50:C50"/>
    <mergeCell ref="F50:H50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68830-E000-4955-87C8-C9274DAE0194}">
  <sheetPr>
    <tabColor theme="7" tint="0.79998168889431442"/>
  </sheetPr>
  <dimension ref="A1:AL60"/>
  <sheetViews>
    <sheetView workbookViewId="0">
      <selection activeCell="L8" sqref="L8"/>
    </sheetView>
  </sheetViews>
  <sheetFormatPr defaultRowHeight="15" x14ac:dyDescent="0.25"/>
  <cols>
    <col min="1" max="1" width="1.7109375" style="8" customWidth="1"/>
    <col min="2" max="2" width="1" style="8" customWidth="1"/>
    <col min="3" max="3" width="2.7109375" style="66" customWidth="1"/>
    <col min="4" max="4" width="1.140625" style="84" customWidth="1"/>
    <col min="5" max="5" width="1.7109375" style="65" customWidth="1"/>
    <col min="6" max="6" width="1" style="8" customWidth="1"/>
    <col min="7" max="7" width="1.7109375" style="66" customWidth="1"/>
    <col min="8" max="8" width="1.140625" style="8" customWidth="1"/>
    <col min="9" max="9" width="1.7109375" style="65" customWidth="1"/>
    <col min="10" max="10" width="0.85546875" style="8" customWidth="1"/>
    <col min="11" max="11" width="1.7109375" style="66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9.140625" style="1"/>
    <col min="26" max="32" width="4.7109375" style="1" hidden="1" customWidth="1"/>
    <col min="33" max="38" width="0" style="1" hidden="1" customWidth="1"/>
    <col min="39" max="16384" width="9.140625" style="1"/>
  </cols>
  <sheetData>
    <row r="1" spans="1:38" ht="60" customHeight="1" thickBot="1" x14ac:dyDescent="0.25">
      <c r="A1" s="1860" t="s">
        <v>2</v>
      </c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49" t="s">
        <v>59</v>
      </c>
      <c r="M1" s="1850"/>
      <c r="N1" s="1851" t="s">
        <v>49</v>
      </c>
      <c r="O1" s="1852"/>
      <c r="P1" s="1852"/>
      <c r="Q1" s="1852"/>
      <c r="R1" s="1852"/>
      <c r="S1" s="11"/>
      <c r="T1" s="11"/>
      <c r="U1" s="11"/>
    </row>
    <row r="2" spans="1:38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8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  <c r="AI3" s="42"/>
      <c r="AJ3" s="42"/>
    </row>
    <row r="4" spans="1:38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40</v>
      </c>
      <c r="X4" s="4" t="s">
        <v>38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13</v>
      </c>
      <c r="AI4" s="4" t="s">
        <v>38</v>
      </c>
      <c r="AJ4" s="4" t="s">
        <v>39</v>
      </c>
      <c r="AK4" s="4" t="s">
        <v>16</v>
      </c>
    </row>
    <row r="5" spans="1:38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795"/>
      <c r="M5" s="1798"/>
      <c r="N5" s="1801"/>
      <c r="O5" s="1801"/>
      <c r="P5" s="1801"/>
      <c r="Q5" s="1801"/>
      <c r="R5" s="1807"/>
    </row>
    <row r="6" spans="1:38" ht="11.25" hidden="1" customHeight="1" x14ac:dyDescent="0.25">
      <c r="A6" s="8">
        <v>2</v>
      </c>
      <c r="B6" s="8" t="s">
        <v>0</v>
      </c>
      <c r="C6" s="66">
        <v>0</v>
      </c>
      <c r="D6" s="84" t="s">
        <v>1</v>
      </c>
      <c r="E6" s="65">
        <v>0</v>
      </c>
      <c r="F6" s="8" t="s">
        <v>0</v>
      </c>
      <c r="G6" s="66">
        <v>4</v>
      </c>
      <c r="H6" s="8" t="s">
        <v>1</v>
      </c>
      <c r="I6" s="65">
        <v>1</v>
      </c>
      <c r="J6" s="8" t="s">
        <v>0</v>
      </c>
      <c r="K6" s="66">
        <v>6</v>
      </c>
      <c r="U6" s="2">
        <f t="shared" ref="U6:U54" si="0">((A6+(C6/12))*(E6+G6/12))*(I6+K6/12)</f>
        <v>1</v>
      </c>
      <c r="V6" s="2">
        <f t="shared" ref="V6" si="1">((I6+(K6/12))*(A6+C6/12))</f>
        <v>3</v>
      </c>
      <c r="W6" s="3">
        <f t="shared" ref="W6" si="2">I6+(K6/12)</f>
        <v>1.5</v>
      </c>
      <c r="X6" s="1">
        <f t="shared" ref="X6:X54" si="3">A6+C6/12</f>
        <v>2</v>
      </c>
      <c r="AG6" s="1">
        <f>(V6*Price!C15)*2</f>
        <v>194.67000000000002</v>
      </c>
      <c r="AH6" s="1">
        <f>(W6*Price!C6)*2</f>
        <v>9.7334999999999994</v>
      </c>
      <c r="AI6" s="1">
        <f>X6*Price!C6</f>
        <v>6.4889999999999999</v>
      </c>
      <c r="AJ6" s="1">
        <f>X6*Price!F6</f>
        <v>23.1</v>
      </c>
      <c r="AK6" s="1">
        <f>Price!E15</f>
        <v>40.015500000000003</v>
      </c>
      <c r="AL6" s="1">
        <f>SUM(AG6:AK6)</f>
        <v>274.00800000000004</v>
      </c>
    </row>
    <row r="7" spans="1:38" ht="13.5" customHeight="1" x14ac:dyDescent="0.25">
      <c r="A7" s="1845" t="s">
        <v>37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8" ht="15.75" customHeight="1" x14ac:dyDescent="0.25">
      <c r="A8" s="197">
        <v>2</v>
      </c>
      <c r="B8" s="150" t="s">
        <v>0</v>
      </c>
      <c r="C8" s="200">
        <v>10</v>
      </c>
      <c r="D8" s="152" t="s">
        <v>1</v>
      </c>
      <c r="E8" s="153">
        <v>1</v>
      </c>
      <c r="F8" s="150" t="s">
        <v>0</v>
      </c>
      <c r="G8" s="151">
        <v>4</v>
      </c>
      <c r="H8" s="198" t="s">
        <v>1</v>
      </c>
      <c r="I8" s="153">
        <v>0</v>
      </c>
      <c r="J8" s="150" t="s">
        <v>0</v>
      </c>
      <c r="K8" s="199">
        <v>4</v>
      </c>
      <c r="L8" s="155">
        <f>Z8+AL8</f>
        <v>321.46916666666669</v>
      </c>
      <c r="M8" s="155">
        <f>AA8+AL8</f>
        <v>336.58027777777778</v>
      </c>
      <c r="N8" s="155">
        <f>AB8+AL8</f>
        <v>376.87657407407409</v>
      </c>
      <c r="O8" s="155">
        <f>AC8+AL8</f>
        <v>389.46916666666664</v>
      </c>
      <c r="P8" s="155">
        <f>AD8+AL8</f>
        <v>438.58027777777778</v>
      </c>
      <c r="Q8" s="155">
        <f>AE8+AL8</f>
        <v>538.06175925925925</v>
      </c>
      <c r="R8" s="155">
        <f>AF8+AL8</f>
        <v>616.13583333333327</v>
      </c>
      <c r="U8" s="2">
        <f t="shared" si="0"/>
        <v>1.2592592592592591</v>
      </c>
      <c r="V8" s="2">
        <f>((E8+(G8/12))*(A8+C8/12))</f>
        <v>3.7777777777777777</v>
      </c>
      <c r="W8" s="3">
        <f>E8+(G8/12)</f>
        <v>1.3333333333333333</v>
      </c>
      <c r="X8" s="2">
        <f>A8+C8/12</f>
        <v>2.8333333333333335</v>
      </c>
      <c r="Z8" s="45">
        <f>U8*Price!$L$7</f>
        <v>79.333333333333329</v>
      </c>
      <c r="AA8" s="47">
        <f>U8*Price!$M$7</f>
        <v>94.444444444444429</v>
      </c>
      <c r="AB8" s="49">
        <f>U8*Price!$N$7</f>
        <v>134.74074074074073</v>
      </c>
      <c r="AC8" s="51">
        <f>U8*Price!$O$7</f>
        <v>147.33333333333331</v>
      </c>
      <c r="AD8" s="53">
        <f>U8*Price!$P$7</f>
        <v>196.44444444444443</v>
      </c>
      <c r="AE8" s="55">
        <f>U8*Price!$Q$7</f>
        <v>295.92592592592587</v>
      </c>
      <c r="AF8" s="57">
        <f>U8*Price!$R$7</f>
        <v>373.99999999999994</v>
      </c>
      <c r="AG8" s="2">
        <f>(V8*Price!$C$15)</f>
        <v>122.57</v>
      </c>
      <c r="AH8" s="1">
        <f>(W8*Price!$C$20)*2</f>
        <v>14.420000000000002</v>
      </c>
      <c r="AI8" s="1">
        <f>(X8*Price!$C$20)*2</f>
        <v>30.642500000000005</v>
      </c>
      <c r="AJ8" s="2">
        <f>V8*Price!$H$15</f>
        <v>57.199333333333335</v>
      </c>
      <c r="AK8" s="1">
        <f>Price!$H$20</f>
        <v>17.304000000000002</v>
      </c>
      <c r="AL8" s="2">
        <f>SUM(AG8:AK8)</f>
        <v>242.13583333333335</v>
      </c>
    </row>
    <row r="9" spans="1:38" ht="15.75" customHeight="1" x14ac:dyDescent="0.25">
      <c r="A9" s="16">
        <v>3</v>
      </c>
      <c r="B9" s="64" t="s">
        <v>0</v>
      </c>
      <c r="C9" s="67">
        <v>0</v>
      </c>
      <c r="D9" s="70" t="s">
        <v>1</v>
      </c>
      <c r="E9" s="69">
        <v>1</v>
      </c>
      <c r="F9" s="64" t="s">
        <v>0</v>
      </c>
      <c r="G9" s="67">
        <v>4</v>
      </c>
      <c r="H9" s="63" t="s">
        <v>1</v>
      </c>
      <c r="I9" s="69">
        <v>0</v>
      </c>
      <c r="J9" s="64" t="s">
        <v>0</v>
      </c>
      <c r="K9" s="68">
        <v>4</v>
      </c>
      <c r="L9" s="21">
        <f t="shared" ref="L9:L11" si="4">Z9+AL9</f>
        <v>338.51299999999998</v>
      </c>
      <c r="M9" s="21">
        <f t="shared" ref="M9:M11" si="5">AA9+AL9</f>
        <v>354.51299999999998</v>
      </c>
      <c r="N9" s="21">
        <f t="shared" ref="N9:N11" si="6">AB9+AL9</f>
        <v>397.17966666666666</v>
      </c>
      <c r="O9" s="21">
        <f t="shared" ref="O9:O11" si="7">AC9+AL9</f>
        <v>410.51299999999998</v>
      </c>
      <c r="P9" s="21">
        <f t="shared" ref="P9:P11" si="8">AD9+AL9</f>
        <v>462.51299999999998</v>
      </c>
      <c r="Q9" s="21">
        <f t="shared" ref="Q9:Q11" si="9">AE9+AL9</f>
        <v>567.84633333333329</v>
      </c>
      <c r="R9" s="21">
        <f t="shared" ref="R9:R11" si="10">AF9+AL9</f>
        <v>650.51299999999992</v>
      </c>
      <c r="U9" s="2">
        <f t="shared" si="0"/>
        <v>1.3333333333333333</v>
      </c>
      <c r="V9" s="2">
        <f t="shared" ref="V9:V10" si="11">((E9+(G9/12))*(A9+C9/12))</f>
        <v>4</v>
      </c>
      <c r="W9" s="3">
        <f t="shared" ref="W9" si="12">E9+(G9/12)</f>
        <v>1.3333333333333333</v>
      </c>
      <c r="X9" s="1">
        <f>A9+C9/12</f>
        <v>3</v>
      </c>
      <c r="Z9" s="45">
        <f>U9*Price!$L$7</f>
        <v>84</v>
      </c>
      <c r="AA9" s="47">
        <f>U9*Price!$M$7</f>
        <v>100</v>
      </c>
      <c r="AB9" s="49">
        <f>U9*Price!$N$7</f>
        <v>142.66666666666666</v>
      </c>
      <c r="AC9" s="51">
        <f>U9*Price!$O$7</f>
        <v>156</v>
      </c>
      <c r="AD9" s="53">
        <f>U9*Price!$P$7</f>
        <v>208</v>
      </c>
      <c r="AE9" s="55">
        <f>U9*Price!$Q$7</f>
        <v>313.33333333333331</v>
      </c>
      <c r="AF9" s="57">
        <f>U9*Price!$R$7</f>
        <v>396</v>
      </c>
      <c r="AG9" s="2">
        <f>(V9*Price!$C$15)</f>
        <v>129.78</v>
      </c>
      <c r="AH9" s="1">
        <f>(W9*Price!$C$20)*2</f>
        <v>14.420000000000002</v>
      </c>
      <c r="AI9" s="1">
        <f>(X9*Price!$C$20)*2</f>
        <v>32.445000000000007</v>
      </c>
      <c r="AJ9" s="2">
        <f>V9*Price!$H$15</f>
        <v>60.564</v>
      </c>
      <c r="AK9" s="1">
        <f>Price!$H$20</f>
        <v>17.304000000000002</v>
      </c>
      <c r="AL9" s="1">
        <f>SUM(AG9:AK9)</f>
        <v>254.51299999999998</v>
      </c>
    </row>
    <row r="10" spans="1:38" x14ac:dyDescent="0.25">
      <c r="A10" s="197">
        <v>3</v>
      </c>
      <c r="B10" s="150" t="s">
        <v>0</v>
      </c>
      <c r="C10" s="151">
        <v>6</v>
      </c>
      <c r="D10" s="152" t="s">
        <v>1</v>
      </c>
      <c r="E10" s="153">
        <v>1</v>
      </c>
      <c r="F10" s="150" t="s">
        <v>0</v>
      </c>
      <c r="G10" s="151">
        <v>4</v>
      </c>
      <c r="H10" s="198" t="s">
        <v>1</v>
      </c>
      <c r="I10" s="153">
        <v>0</v>
      </c>
      <c r="J10" s="150" t="s">
        <v>0</v>
      </c>
      <c r="K10" s="199">
        <v>4</v>
      </c>
      <c r="L10" s="155">
        <f t="shared" si="4"/>
        <v>389.64449999999999</v>
      </c>
      <c r="M10" s="155">
        <f t="shared" si="5"/>
        <v>408.31116666666662</v>
      </c>
      <c r="N10" s="155">
        <f t="shared" si="6"/>
        <v>458.08894444444445</v>
      </c>
      <c r="O10" s="155">
        <f t="shared" si="7"/>
        <v>473.64449999999999</v>
      </c>
      <c r="P10" s="155">
        <f t="shared" si="8"/>
        <v>534.31116666666662</v>
      </c>
      <c r="Q10" s="155">
        <f t="shared" si="9"/>
        <v>657.20005555555554</v>
      </c>
      <c r="R10" s="155">
        <f t="shared" si="10"/>
        <v>753.64449999999988</v>
      </c>
      <c r="U10" s="2">
        <f t="shared" si="0"/>
        <v>1.5555555555555554</v>
      </c>
      <c r="V10" s="2">
        <f t="shared" si="11"/>
        <v>4.6666666666666661</v>
      </c>
      <c r="W10" s="3">
        <f>E10+(G10/12)</f>
        <v>1.3333333333333333</v>
      </c>
      <c r="X10" s="1">
        <f>A10+C10/12</f>
        <v>3.5</v>
      </c>
      <c r="Z10" s="45">
        <f>U10*Price!$L$7</f>
        <v>97.999999999999986</v>
      </c>
      <c r="AA10" s="47">
        <f>U10*Price!$M$7</f>
        <v>116.66666666666666</v>
      </c>
      <c r="AB10" s="49">
        <f>U10*Price!$N$7</f>
        <v>166.44444444444443</v>
      </c>
      <c r="AC10" s="51">
        <f>U10*Price!$O$7</f>
        <v>181.99999999999997</v>
      </c>
      <c r="AD10" s="53">
        <f>U10*Price!$P$7</f>
        <v>242.66666666666663</v>
      </c>
      <c r="AE10" s="55">
        <f>U10*Price!$Q$7</f>
        <v>365.55555555555549</v>
      </c>
      <c r="AF10" s="57">
        <f>U10*Price!$R$7</f>
        <v>461.99999999999994</v>
      </c>
      <c r="AG10" s="2">
        <f>(V10*Price!$C$15)</f>
        <v>151.40999999999997</v>
      </c>
      <c r="AH10" s="1">
        <f>(W10*Price!$C$20)*2</f>
        <v>14.420000000000002</v>
      </c>
      <c r="AI10" s="1">
        <f>(X10*Price!$C$20)*2</f>
        <v>37.852500000000006</v>
      </c>
      <c r="AJ10" s="2">
        <f>V10*Price!$H$15</f>
        <v>70.657999999999987</v>
      </c>
      <c r="AK10" s="1">
        <f>Price!$H$20</f>
        <v>17.304000000000002</v>
      </c>
      <c r="AL10" s="7">
        <f t="shared" ref="AL10:AL54" si="13">SUM(AG10:AK10)</f>
        <v>291.64449999999999</v>
      </c>
    </row>
    <row r="11" spans="1:38" x14ac:dyDescent="0.25">
      <c r="A11" s="16">
        <v>4</v>
      </c>
      <c r="B11" s="64" t="s">
        <v>0</v>
      </c>
      <c r="C11" s="67">
        <v>0</v>
      </c>
      <c r="D11" s="70" t="s">
        <v>1</v>
      </c>
      <c r="E11" s="69">
        <v>1</v>
      </c>
      <c r="F11" s="64" t="s">
        <v>0</v>
      </c>
      <c r="G11" s="67">
        <v>4</v>
      </c>
      <c r="H11" s="63" t="s">
        <v>1</v>
      </c>
      <c r="I11" s="69">
        <v>0</v>
      </c>
      <c r="J11" s="64" t="s">
        <v>0</v>
      </c>
      <c r="K11" s="68">
        <v>4</v>
      </c>
      <c r="L11" s="58">
        <f t="shared" si="4"/>
        <v>440.77599999999995</v>
      </c>
      <c r="M11" s="58">
        <f t="shared" si="5"/>
        <v>462.10933333333327</v>
      </c>
      <c r="N11" s="58">
        <f t="shared" si="6"/>
        <v>518.99822222222213</v>
      </c>
      <c r="O11" s="58">
        <f t="shared" si="7"/>
        <v>536.77599999999995</v>
      </c>
      <c r="P11" s="58">
        <f t="shared" si="8"/>
        <v>606.10933333333332</v>
      </c>
      <c r="Q11" s="58">
        <f t="shared" si="9"/>
        <v>746.55377777777767</v>
      </c>
      <c r="R11" s="58">
        <f t="shared" si="10"/>
        <v>856.77599999999995</v>
      </c>
      <c r="U11" s="2">
        <f t="shared" si="0"/>
        <v>1.7777777777777777</v>
      </c>
      <c r="V11" s="2">
        <f>((E11+(G11/12))*(A11+C11/12))</f>
        <v>5.333333333333333</v>
      </c>
      <c r="W11" s="3">
        <f>E11+(G11/12)</f>
        <v>1.3333333333333333</v>
      </c>
      <c r="X11" s="1">
        <f>A11+C11/12</f>
        <v>4</v>
      </c>
      <c r="Z11" s="45">
        <f>U11*Price!$L$7</f>
        <v>112</v>
      </c>
      <c r="AA11" s="47">
        <f>U11*Price!$M$7</f>
        <v>133.33333333333331</v>
      </c>
      <c r="AB11" s="49">
        <f>U11*Price!$N$7</f>
        <v>190.2222222222222</v>
      </c>
      <c r="AC11" s="51">
        <f>U11*Price!$O$7</f>
        <v>208</v>
      </c>
      <c r="AD11" s="53">
        <f>U11*Price!$P$7</f>
        <v>277.33333333333331</v>
      </c>
      <c r="AE11" s="55">
        <f>U11*Price!$Q$7</f>
        <v>417.77777777777777</v>
      </c>
      <c r="AF11" s="57">
        <f>U11*Price!$R$7</f>
        <v>528</v>
      </c>
      <c r="AG11" s="2">
        <f>(V11*Price!$C$15)</f>
        <v>173.04</v>
      </c>
      <c r="AH11" s="1">
        <f>(W11*Price!$C$20)*2</f>
        <v>14.420000000000002</v>
      </c>
      <c r="AI11" s="1">
        <f>(X11*Price!$C$20)*2</f>
        <v>43.260000000000005</v>
      </c>
      <c r="AJ11" s="2">
        <f>V11*Price!$H$15</f>
        <v>80.751999999999995</v>
      </c>
      <c r="AK11" s="1">
        <f>Price!$H$20</f>
        <v>17.304000000000002</v>
      </c>
      <c r="AL11" s="2">
        <f t="shared" si="13"/>
        <v>328.77599999999995</v>
      </c>
    </row>
    <row r="12" spans="1:38" ht="13.5" customHeight="1" x14ac:dyDescent="0.25">
      <c r="A12" s="1845" t="s">
        <v>28</v>
      </c>
      <c r="B12" s="1846"/>
      <c r="C12" s="1846"/>
      <c r="D12" s="1846"/>
      <c r="E12" s="1846"/>
      <c r="F12" s="1846"/>
      <c r="G12" s="1846"/>
      <c r="H12" s="1846"/>
      <c r="I12" s="1846"/>
      <c r="J12" s="1846"/>
      <c r="K12" s="1847"/>
      <c r="L12" s="239"/>
      <c r="M12" s="240"/>
      <c r="N12" s="240"/>
      <c r="O12" s="240"/>
      <c r="P12" s="240"/>
      <c r="Q12" s="240"/>
      <c r="R12" s="241"/>
      <c r="U12" s="2"/>
      <c r="V12" s="2"/>
      <c r="W12" s="3"/>
      <c r="Z12" s="45"/>
      <c r="AA12" s="47"/>
      <c r="AB12" s="49"/>
      <c r="AC12" s="51"/>
      <c r="AD12" s="53"/>
      <c r="AE12" s="55"/>
      <c r="AF12" s="57"/>
      <c r="AG12" s="2"/>
      <c r="AJ12" s="2"/>
    </row>
    <row r="13" spans="1:38" ht="15.75" customHeight="1" x14ac:dyDescent="0.25">
      <c r="A13" s="197">
        <v>2</v>
      </c>
      <c r="B13" s="150" t="s">
        <v>0</v>
      </c>
      <c r="C13" s="151">
        <v>4</v>
      </c>
      <c r="D13" s="152" t="s">
        <v>1</v>
      </c>
      <c r="E13" s="153">
        <v>1</v>
      </c>
      <c r="F13" s="150" t="s">
        <v>0</v>
      </c>
      <c r="G13" s="151">
        <v>0</v>
      </c>
      <c r="H13" s="198" t="s">
        <v>1</v>
      </c>
      <c r="I13" s="251">
        <v>0</v>
      </c>
      <c r="J13" s="150" t="s">
        <v>0</v>
      </c>
      <c r="K13" s="199">
        <v>6</v>
      </c>
      <c r="L13" s="148">
        <f>V13*Price!$L$31</f>
        <v>329</v>
      </c>
      <c r="M13" s="1621">
        <f>V13*Price!$M$31</f>
        <v>0</v>
      </c>
      <c r="N13" s="148">
        <f>V13*Price!$N$31</f>
        <v>287</v>
      </c>
      <c r="O13" s="148">
        <f>V13*Price!$O$31</f>
        <v>333.66666666666669</v>
      </c>
      <c r="P13" s="148">
        <f>V13*Price!$P$31</f>
        <v>357</v>
      </c>
      <c r="Q13" s="148">
        <f>V13*Price!$Q$31</f>
        <v>364</v>
      </c>
      <c r="R13" s="148">
        <f>V13*Price!$R$31</f>
        <v>597.33333333333337</v>
      </c>
      <c r="U13" s="2">
        <f t="shared" ref="U13:U15" si="14">((A13+(C13/12))*(E13+G13/12))*(I13+K13/12)</f>
        <v>1.1666666666666667</v>
      </c>
      <c r="V13" s="2">
        <f>((E13+(G13/12))*(A13+C13/12))</f>
        <v>2.3333333333333335</v>
      </c>
      <c r="W13" s="3">
        <f t="shared" ref="W13:W54" si="15">E13+(G13/12)</f>
        <v>1</v>
      </c>
      <c r="X13" s="2">
        <f>A13+C13/12</f>
        <v>2.3333333333333335</v>
      </c>
      <c r="Z13" s="45">
        <f>U13*Price!$L$7</f>
        <v>73.5</v>
      </c>
      <c r="AA13" s="47">
        <f>U13*Price!$M$7</f>
        <v>87.5</v>
      </c>
      <c r="AB13" s="49">
        <f>U13*Price!$N$7</f>
        <v>124.83333333333334</v>
      </c>
      <c r="AC13" s="51">
        <f>U13*Price!$O$7</f>
        <v>136.5</v>
      </c>
      <c r="AD13" s="53">
        <f>U13*Price!$P$7</f>
        <v>182</v>
      </c>
      <c r="AE13" s="55">
        <f>U13*Price!$Q$7</f>
        <v>274.16666666666669</v>
      </c>
      <c r="AF13" s="57">
        <f>U13*Price!$R$7</f>
        <v>346.5</v>
      </c>
      <c r="AG13" s="2">
        <f>(V13*Price!$C$15)</f>
        <v>75.705000000000013</v>
      </c>
      <c r="AH13" s="1">
        <f>(W13*Price!$C$21)*2</f>
        <v>6.4889999999999999</v>
      </c>
      <c r="AI13" s="1">
        <f>(X13*Price!$C$21)*2</f>
        <v>15.141</v>
      </c>
      <c r="AJ13" s="2">
        <f>V13*Price!$H$15</f>
        <v>35.329000000000001</v>
      </c>
      <c r="AK13" s="1">
        <f>Price!$H$21</f>
        <v>17.304000000000002</v>
      </c>
      <c r="AL13" s="1">
        <f>SUM(AG13:AK13)</f>
        <v>149.96800000000002</v>
      </c>
    </row>
    <row r="14" spans="1:38" x14ac:dyDescent="0.25">
      <c r="A14" s="16">
        <v>2</v>
      </c>
      <c r="B14" s="64" t="s">
        <v>0</v>
      </c>
      <c r="C14" s="67">
        <v>6</v>
      </c>
      <c r="D14" s="70" t="s">
        <v>1</v>
      </c>
      <c r="E14" s="69">
        <v>1</v>
      </c>
      <c r="F14" s="64" t="s">
        <v>0</v>
      </c>
      <c r="G14" s="67">
        <v>0</v>
      </c>
      <c r="H14" s="63" t="s">
        <v>1</v>
      </c>
      <c r="I14" s="17">
        <v>0</v>
      </c>
      <c r="J14" s="64" t="s">
        <v>0</v>
      </c>
      <c r="K14" s="68">
        <v>6</v>
      </c>
      <c r="L14" s="59">
        <f>V14*Price!$L$31</f>
        <v>352.5</v>
      </c>
      <c r="M14" s="1622">
        <f>V14*Price!$M$31</f>
        <v>0</v>
      </c>
      <c r="N14" s="59">
        <f>V14*Price!$N$31</f>
        <v>307.5</v>
      </c>
      <c r="O14" s="59">
        <f>V14*Price!$O$31</f>
        <v>357.5</v>
      </c>
      <c r="P14" s="59">
        <f>V14*Price!$P$31</f>
        <v>382.5</v>
      </c>
      <c r="Q14" s="59">
        <f>V14*Price!$Q$31</f>
        <v>390</v>
      </c>
      <c r="R14" s="59">
        <f>V14*Price!$R$31</f>
        <v>640</v>
      </c>
      <c r="U14" s="2">
        <f t="shared" si="14"/>
        <v>1.25</v>
      </c>
      <c r="V14" s="2">
        <f>((E14+(G14/12))*(A14+C14/12))</f>
        <v>2.5</v>
      </c>
      <c r="W14" s="3">
        <f t="shared" si="15"/>
        <v>1</v>
      </c>
      <c r="X14" s="1">
        <f t="shared" ref="X14" si="16">A14+C14/12</f>
        <v>2.5</v>
      </c>
      <c r="Z14" s="45">
        <f>U14*Price!$L$7</f>
        <v>78.75</v>
      </c>
      <c r="AA14" s="47">
        <f>U14*Price!$M$7</f>
        <v>93.75</v>
      </c>
      <c r="AB14" s="49">
        <f>U14*Price!$N$7</f>
        <v>133.75</v>
      </c>
      <c r="AC14" s="51">
        <f>U14*Price!$O$7</f>
        <v>146.25</v>
      </c>
      <c r="AD14" s="53">
        <f>U14*Price!$P$7</f>
        <v>195</v>
      </c>
      <c r="AE14" s="55">
        <f>U14*Price!$Q$7</f>
        <v>293.75</v>
      </c>
      <c r="AF14" s="57">
        <f>U14*Price!$R$7</f>
        <v>371.25</v>
      </c>
      <c r="AG14" s="2">
        <f>(V14*Price!$C$15)</f>
        <v>81.112499999999997</v>
      </c>
      <c r="AH14" s="1">
        <f>(W14*Price!$C$21)*2</f>
        <v>6.4889999999999999</v>
      </c>
      <c r="AI14" s="1">
        <f>(X14*Price!$C$21)*2</f>
        <v>16.2225</v>
      </c>
      <c r="AJ14" s="2">
        <f>V14*Price!$H$15</f>
        <v>37.852499999999999</v>
      </c>
      <c r="AK14" s="1">
        <f>Price!$H$21</f>
        <v>17.304000000000002</v>
      </c>
      <c r="AL14" s="7">
        <f t="shared" ref="AL14:AL15" si="17">SUM(AG14:AK14)</f>
        <v>158.98050000000001</v>
      </c>
    </row>
    <row r="15" spans="1:38" x14ac:dyDescent="0.25">
      <c r="A15" s="100">
        <v>2</v>
      </c>
      <c r="B15" s="101" t="s">
        <v>0</v>
      </c>
      <c r="C15" s="102">
        <v>6</v>
      </c>
      <c r="D15" s="103" t="s">
        <v>1</v>
      </c>
      <c r="E15" s="153">
        <v>1</v>
      </c>
      <c r="F15" s="150" t="s">
        <v>0</v>
      </c>
      <c r="G15" s="151">
        <v>2</v>
      </c>
      <c r="H15" s="205" t="s">
        <v>1</v>
      </c>
      <c r="I15" s="208">
        <v>0</v>
      </c>
      <c r="J15" s="101" t="s">
        <v>0</v>
      </c>
      <c r="K15" s="206">
        <v>6</v>
      </c>
      <c r="L15" s="148">
        <f>V15*Price!$L$31</f>
        <v>411.25000000000006</v>
      </c>
      <c r="M15" s="1621">
        <f>V15*Price!$M$31</f>
        <v>0</v>
      </c>
      <c r="N15" s="148">
        <f>V15*Price!$N$31</f>
        <v>358.75000000000006</v>
      </c>
      <c r="O15" s="148">
        <f>V15*Price!$O$31</f>
        <v>417.08333333333337</v>
      </c>
      <c r="P15" s="148">
        <f>V15*Price!$P$31</f>
        <v>446.25000000000006</v>
      </c>
      <c r="Q15" s="148">
        <f>V15*Price!$Q$31</f>
        <v>455.00000000000006</v>
      </c>
      <c r="R15" s="148">
        <f>V15*Price!$R$31</f>
        <v>746.66666666666674</v>
      </c>
      <c r="U15" s="2">
        <f t="shared" si="14"/>
        <v>1.4583333333333335</v>
      </c>
      <c r="V15" s="2">
        <f t="shared" ref="V15:V33" si="18">((E15+(G15/12))*(A15+C15/12))</f>
        <v>2.916666666666667</v>
      </c>
      <c r="W15" s="3">
        <f t="shared" si="15"/>
        <v>1.1666666666666667</v>
      </c>
      <c r="X15" s="1">
        <f>A15+C15/12</f>
        <v>2.5</v>
      </c>
      <c r="Z15" s="45">
        <f>U15*Price!$L$7</f>
        <v>91.875000000000014</v>
      </c>
      <c r="AA15" s="47">
        <f>U15*Price!$M$7</f>
        <v>109.37500000000001</v>
      </c>
      <c r="AB15" s="49">
        <f>U15*Price!$N$7</f>
        <v>156.04166666666669</v>
      </c>
      <c r="AC15" s="51">
        <f>U15*Price!$O$7</f>
        <v>170.62500000000003</v>
      </c>
      <c r="AD15" s="53">
        <f>U15*Price!$P$7</f>
        <v>227.50000000000003</v>
      </c>
      <c r="AE15" s="55">
        <f>U15*Price!$Q$7</f>
        <v>342.70833333333337</v>
      </c>
      <c r="AF15" s="57">
        <f>U15*Price!$R$7</f>
        <v>433.12500000000006</v>
      </c>
      <c r="AG15" s="2">
        <f>(V15*Price!$C$15)</f>
        <v>94.631250000000009</v>
      </c>
      <c r="AH15" s="1">
        <f>(W15*Price!$C$21)*2</f>
        <v>7.5705</v>
      </c>
      <c r="AI15" s="1">
        <f>(X15*Price!$C$21)*2</f>
        <v>16.2225</v>
      </c>
      <c r="AJ15" s="2">
        <f>V15*Price!$H$15</f>
        <v>44.161250000000003</v>
      </c>
      <c r="AK15" s="1">
        <f>Price!$H$21</f>
        <v>17.304000000000002</v>
      </c>
      <c r="AL15" s="1">
        <f t="shared" si="17"/>
        <v>179.8895</v>
      </c>
    </row>
    <row r="16" spans="1:38" x14ac:dyDescent="0.25">
      <c r="A16" s="16">
        <v>2</v>
      </c>
      <c r="B16" s="64" t="s">
        <v>0</v>
      </c>
      <c r="C16" s="67">
        <v>8</v>
      </c>
      <c r="D16" s="70" t="s">
        <v>1</v>
      </c>
      <c r="E16" s="69">
        <v>1</v>
      </c>
      <c r="F16" s="64" t="s">
        <v>0</v>
      </c>
      <c r="G16" s="67">
        <v>0</v>
      </c>
      <c r="H16" s="63" t="s">
        <v>1</v>
      </c>
      <c r="I16" s="17">
        <v>0</v>
      </c>
      <c r="J16" s="64" t="s">
        <v>0</v>
      </c>
      <c r="K16" s="68">
        <v>6</v>
      </c>
      <c r="L16" s="59">
        <f>V16*Price!$L$31</f>
        <v>376</v>
      </c>
      <c r="M16" s="1622">
        <f>V16*Price!$M$31</f>
        <v>0</v>
      </c>
      <c r="N16" s="59">
        <f>V16*Price!$N$31</f>
        <v>328</v>
      </c>
      <c r="O16" s="59">
        <f>V16*Price!$O$31</f>
        <v>381.33333333333331</v>
      </c>
      <c r="P16" s="59">
        <f>V16*Price!$P$31</f>
        <v>408</v>
      </c>
      <c r="Q16" s="59">
        <f>V16*Price!$Q$31</f>
        <v>416</v>
      </c>
      <c r="R16" s="59">
        <f>V16*Price!$R$31</f>
        <v>682.66666666666663</v>
      </c>
      <c r="U16" s="2">
        <f t="shared" si="0"/>
        <v>1.3333333333333333</v>
      </c>
      <c r="V16" s="2">
        <f t="shared" si="18"/>
        <v>2.6666666666666665</v>
      </c>
      <c r="W16" s="3">
        <f t="shared" si="15"/>
        <v>1</v>
      </c>
      <c r="X16" s="2">
        <f t="shared" si="3"/>
        <v>2.6666666666666665</v>
      </c>
      <c r="Z16" s="45">
        <f>U16*Price!$L$7</f>
        <v>84</v>
      </c>
      <c r="AA16" s="47">
        <f>U16*Price!$M$7</f>
        <v>100</v>
      </c>
      <c r="AB16" s="49">
        <f>U16*Price!$N$7</f>
        <v>142.66666666666666</v>
      </c>
      <c r="AC16" s="51">
        <f>U16*Price!$O$7</f>
        <v>156</v>
      </c>
      <c r="AD16" s="53">
        <f>U16*Price!$P$7</f>
        <v>208</v>
      </c>
      <c r="AE16" s="55">
        <f>U16*Price!$Q$7</f>
        <v>313.33333333333331</v>
      </c>
      <c r="AF16" s="57">
        <f>U16*Price!$R$7</f>
        <v>396</v>
      </c>
      <c r="AG16" s="2">
        <f>(V16*Price!$C$15)</f>
        <v>86.52</v>
      </c>
      <c r="AH16" s="1">
        <f>(W16*Price!$C$21)*2</f>
        <v>6.4889999999999999</v>
      </c>
      <c r="AI16" s="1">
        <f>(X16*Price!$C$21)*2</f>
        <v>17.303999999999998</v>
      </c>
      <c r="AJ16" s="2">
        <f>V16*Price!$H$15</f>
        <v>40.375999999999998</v>
      </c>
      <c r="AK16" s="1">
        <f>Price!$H$21</f>
        <v>17.304000000000002</v>
      </c>
      <c r="AL16" s="1">
        <f t="shared" si="13"/>
        <v>167.99299999999999</v>
      </c>
    </row>
    <row r="17" spans="1:38" x14ac:dyDescent="0.25">
      <c r="A17" s="197">
        <v>2</v>
      </c>
      <c r="B17" s="150" t="s">
        <v>0</v>
      </c>
      <c r="C17" s="200">
        <v>10</v>
      </c>
      <c r="D17" s="152" t="s">
        <v>1</v>
      </c>
      <c r="E17" s="153">
        <v>1</v>
      </c>
      <c r="F17" s="150" t="s">
        <v>0</v>
      </c>
      <c r="G17" s="151">
        <v>0</v>
      </c>
      <c r="H17" s="198" t="s">
        <v>1</v>
      </c>
      <c r="I17" s="251">
        <v>0</v>
      </c>
      <c r="J17" s="150" t="s">
        <v>0</v>
      </c>
      <c r="K17" s="199">
        <v>6</v>
      </c>
      <c r="L17" s="148">
        <f>V17*Price!$L$31</f>
        <v>399.5</v>
      </c>
      <c r="M17" s="1621">
        <f>V17*Price!$M$31</f>
        <v>0</v>
      </c>
      <c r="N17" s="148">
        <f>V17*Price!$N$31</f>
        <v>348.5</v>
      </c>
      <c r="O17" s="148">
        <f>V17*Price!$O$31</f>
        <v>405.16666666666669</v>
      </c>
      <c r="P17" s="148">
        <f>V17*Price!$P$31</f>
        <v>433.5</v>
      </c>
      <c r="Q17" s="148">
        <f>V17*Price!$Q$31</f>
        <v>442</v>
      </c>
      <c r="R17" s="148">
        <f>V17*Price!$R$31</f>
        <v>725.33333333333337</v>
      </c>
      <c r="U17" s="2">
        <f t="shared" si="0"/>
        <v>1.4166666666666667</v>
      </c>
      <c r="V17" s="2">
        <f t="shared" si="18"/>
        <v>2.8333333333333335</v>
      </c>
      <c r="W17" s="3">
        <f t="shared" si="15"/>
        <v>1</v>
      </c>
      <c r="X17" s="2">
        <f t="shared" si="3"/>
        <v>2.8333333333333335</v>
      </c>
      <c r="Z17" s="45">
        <f>U17*Price!$L$7</f>
        <v>89.25</v>
      </c>
      <c r="AA17" s="47">
        <f>U17*Price!$M$7</f>
        <v>106.25</v>
      </c>
      <c r="AB17" s="49">
        <f>U17*Price!$N$7</f>
        <v>151.58333333333334</v>
      </c>
      <c r="AC17" s="51">
        <f>U17*Price!$O$7</f>
        <v>165.75</v>
      </c>
      <c r="AD17" s="53">
        <f>U17*Price!$P$7</f>
        <v>221</v>
      </c>
      <c r="AE17" s="55">
        <f>U17*Price!$Q$7</f>
        <v>332.91666666666669</v>
      </c>
      <c r="AF17" s="57">
        <f>U17*Price!$R$7</f>
        <v>420.75</v>
      </c>
      <c r="AG17" s="2">
        <f>(V17*Price!$C$15)</f>
        <v>91.927500000000009</v>
      </c>
      <c r="AH17" s="1">
        <f>(W17*Price!$C$21)*2</f>
        <v>6.4889999999999999</v>
      </c>
      <c r="AI17" s="1">
        <f>(X17*Price!$C$21)*2</f>
        <v>18.3855</v>
      </c>
      <c r="AJ17" s="2">
        <f>V17*Price!$H$15</f>
        <v>42.899500000000003</v>
      </c>
      <c r="AK17" s="1">
        <f>Price!$H$21</f>
        <v>17.304000000000002</v>
      </c>
      <c r="AL17" s="1">
        <f t="shared" si="13"/>
        <v>177.00550000000001</v>
      </c>
    </row>
    <row r="18" spans="1:38" x14ac:dyDescent="0.25">
      <c r="A18" s="16">
        <v>3</v>
      </c>
      <c r="B18" s="64" t="s">
        <v>0</v>
      </c>
      <c r="C18" s="67">
        <v>0</v>
      </c>
      <c r="D18" s="70" t="s">
        <v>1</v>
      </c>
      <c r="E18" s="69">
        <v>1</v>
      </c>
      <c r="F18" s="64" t="s">
        <v>0</v>
      </c>
      <c r="G18" s="67">
        <v>0</v>
      </c>
      <c r="H18" s="63" t="s">
        <v>1</v>
      </c>
      <c r="I18" s="17">
        <v>0</v>
      </c>
      <c r="J18" s="64" t="s">
        <v>0</v>
      </c>
      <c r="K18" s="68">
        <v>6</v>
      </c>
      <c r="L18" s="59">
        <f>V18*Price!$L$31</f>
        <v>423</v>
      </c>
      <c r="M18" s="1622">
        <f>V18*Price!$M$31</f>
        <v>0</v>
      </c>
      <c r="N18" s="59">
        <f>V18*Price!$N$31</f>
        <v>369</v>
      </c>
      <c r="O18" s="59">
        <f>V18*Price!$O$31</f>
        <v>429</v>
      </c>
      <c r="P18" s="59">
        <f>V18*Price!$P$31</f>
        <v>459</v>
      </c>
      <c r="Q18" s="59">
        <f>V18*Price!$Q$31</f>
        <v>468</v>
      </c>
      <c r="R18" s="59">
        <f>V18*Price!$R$31</f>
        <v>768</v>
      </c>
      <c r="U18" s="2">
        <f t="shared" si="0"/>
        <v>1.5</v>
      </c>
      <c r="V18" s="2">
        <f t="shared" si="18"/>
        <v>3</v>
      </c>
      <c r="W18" s="3">
        <f t="shared" si="15"/>
        <v>1</v>
      </c>
      <c r="X18" s="1">
        <f t="shared" si="3"/>
        <v>3</v>
      </c>
      <c r="Z18" s="45">
        <f>U18*Price!$L$7</f>
        <v>94.5</v>
      </c>
      <c r="AA18" s="47">
        <f>U18*Price!$M$7</f>
        <v>112.5</v>
      </c>
      <c r="AB18" s="49">
        <f>U18*Price!$N$7</f>
        <v>160.5</v>
      </c>
      <c r="AC18" s="51">
        <f>U18*Price!$O$7</f>
        <v>175.5</v>
      </c>
      <c r="AD18" s="53">
        <f>U18*Price!$P$7</f>
        <v>234</v>
      </c>
      <c r="AE18" s="55">
        <f>U18*Price!$Q$7</f>
        <v>352.5</v>
      </c>
      <c r="AF18" s="57">
        <f>U18*Price!$R$7</f>
        <v>445.5</v>
      </c>
      <c r="AG18" s="2">
        <f>(V18*Price!$C$15)</f>
        <v>97.335000000000008</v>
      </c>
      <c r="AH18" s="1">
        <f>(W18*Price!$C$21)*2</f>
        <v>6.4889999999999999</v>
      </c>
      <c r="AI18" s="1">
        <f>(X18*Price!$C$21)*2</f>
        <v>19.466999999999999</v>
      </c>
      <c r="AJ18" s="2">
        <f>V18*Price!$H$15</f>
        <v>45.423000000000002</v>
      </c>
      <c r="AK18" s="1">
        <f>Price!$H$21</f>
        <v>17.304000000000002</v>
      </c>
      <c r="AL18" s="7">
        <f t="shared" si="13"/>
        <v>186.018</v>
      </c>
    </row>
    <row r="19" spans="1:38" x14ac:dyDescent="0.25">
      <c r="A19" s="100">
        <v>3</v>
      </c>
      <c r="B19" s="101" t="s">
        <v>0</v>
      </c>
      <c r="C19" s="102">
        <v>0</v>
      </c>
      <c r="D19" s="103" t="s">
        <v>1</v>
      </c>
      <c r="E19" s="153">
        <v>1</v>
      </c>
      <c r="F19" s="150" t="s">
        <v>0</v>
      </c>
      <c r="G19" s="151">
        <v>2</v>
      </c>
      <c r="H19" s="205" t="s">
        <v>1</v>
      </c>
      <c r="I19" s="208">
        <v>0</v>
      </c>
      <c r="J19" s="101" t="s">
        <v>0</v>
      </c>
      <c r="K19" s="206">
        <v>6</v>
      </c>
      <c r="L19" s="148">
        <f>V19*Price!$L$31</f>
        <v>493.5</v>
      </c>
      <c r="M19" s="1621">
        <f>V19*Price!$M$31</f>
        <v>0</v>
      </c>
      <c r="N19" s="148">
        <f>V19*Price!$N$31</f>
        <v>430.5</v>
      </c>
      <c r="O19" s="148">
        <f>V19*Price!$O$31</f>
        <v>500.5</v>
      </c>
      <c r="P19" s="148">
        <f>V19*Price!$P$31</f>
        <v>535.5</v>
      </c>
      <c r="Q19" s="148">
        <f>V19*Price!$Q$31</f>
        <v>546</v>
      </c>
      <c r="R19" s="148">
        <f>V19*Price!$R$31</f>
        <v>896</v>
      </c>
      <c r="U19" s="2">
        <f t="shared" si="0"/>
        <v>1.75</v>
      </c>
      <c r="V19" s="2">
        <f t="shared" si="18"/>
        <v>3.5</v>
      </c>
      <c r="W19" s="3">
        <f t="shared" si="15"/>
        <v>1.1666666666666667</v>
      </c>
      <c r="X19" s="1">
        <f t="shared" si="3"/>
        <v>3</v>
      </c>
      <c r="Z19" s="45">
        <f>U19*Price!$L$7</f>
        <v>110.25</v>
      </c>
      <c r="AA19" s="47">
        <f>U19*Price!$M$7</f>
        <v>131.25</v>
      </c>
      <c r="AB19" s="49">
        <f>U19*Price!$N$7</f>
        <v>187.25</v>
      </c>
      <c r="AC19" s="51">
        <f>U19*Price!$O$7</f>
        <v>204.75</v>
      </c>
      <c r="AD19" s="53">
        <f>U19*Price!$P$7</f>
        <v>273</v>
      </c>
      <c r="AE19" s="55">
        <f>U19*Price!$Q$7</f>
        <v>411.25</v>
      </c>
      <c r="AF19" s="57">
        <f>U19*Price!$R$7</f>
        <v>519.75</v>
      </c>
      <c r="AG19" s="2">
        <f>(V19*Price!$C$15)</f>
        <v>113.5575</v>
      </c>
      <c r="AH19" s="1">
        <f>(W19*Price!$C$21)*2</f>
        <v>7.5705</v>
      </c>
      <c r="AI19" s="1">
        <f>(X19*Price!$C$21)*2</f>
        <v>19.466999999999999</v>
      </c>
      <c r="AJ19" s="2">
        <f>V19*Price!$H$15</f>
        <v>52.993499999999997</v>
      </c>
      <c r="AK19" s="1">
        <f>Price!$H$21</f>
        <v>17.304000000000002</v>
      </c>
      <c r="AL19" s="7">
        <f t="shared" si="13"/>
        <v>210.89250000000001</v>
      </c>
    </row>
    <row r="20" spans="1:38" x14ac:dyDescent="0.25">
      <c r="A20" s="16">
        <v>3</v>
      </c>
      <c r="B20" s="64" t="s">
        <v>0</v>
      </c>
      <c r="C20" s="67">
        <v>4</v>
      </c>
      <c r="D20" s="70" t="s">
        <v>1</v>
      </c>
      <c r="E20" s="69">
        <v>1</v>
      </c>
      <c r="F20" s="64" t="s">
        <v>0</v>
      </c>
      <c r="G20" s="67">
        <v>0</v>
      </c>
      <c r="H20" s="63" t="s">
        <v>1</v>
      </c>
      <c r="I20" s="17">
        <v>0</v>
      </c>
      <c r="J20" s="64" t="s">
        <v>0</v>
      </c>
      <c r="K20" s="68">
        <v>6</v>
      </c>
      <c r="L20" s="59">
        <f>V20*Price!$L$31</f>
        <v>470</v>
      </c>
      <c r="M20" s="1622">
        <f>V20*Price!$M$31</f>
        <v>0</v>
      </c>
      <c r="N20" s="59">
        <f>V20*Price!$N$31</f>
        <v>410</v>
      </c>
      <c r="O20" s="59">
        <f>V20*Price!$O$31</f>
        <v>476.66666666666669</v>
      </c>
      <c r="P20" s="59">
        <f>V20*Price!$P$31</f>
        <v>510</v>
      </c>
      <c r="Q20" s="59">
        <f>V20*Price!$Q$31</f>
        <v>520</v>
      </c>
      <c r="R20" s="59">
        <f>V20*Price!$R$31</f>
        <v>853.33333333333337</v>
      </c>
      <c r="U20" s="2">
        <f t="shared" si="0"/>
        <v>1.6666666666666667</v>
      </c>
      <c r="V20" s="2">
        <f t="shared" si="18"/>
        <v>3.3333333333333335</v>
      </c>
      <c r="W20" s="3">
        <f t="shared" si="15"/>
        <v>1</v>
      </c>
      <c r="X20" s="2">
        <f t="shared" si="3"/>
        <v>3.3333333333333335</v>
      </c>
      <c r="Z20" s="45">
        <f>U20*Price!$L$7</f>
        <v>105</v>
      </c>
      <c r="AA20" s="47">
        <f>U20*Price!$M$7</f>
        <v>125</v>
      </c>
      <c r="AB20" s="49">
        <f>U20*Price!$N$7</f>
        <v>178.33333333333334</v>
      </c>
      <c r="AC20" s="51">
        <f>U20*Price!$O$7</f>
        <v>195</v>
      </c>
      <c r="AD20" s="53">
        <f>U20*Price!$P$7</f>
        <v>260</v>
      </c>
      <c r="AE20" s="55">
        <f>U20*Price!$Q$7</f>
        <v>391.66666666666669</v>
      </c>
      <c r="AF20" s="57">
        <f>U20*Price!$R$7</f>
        <v>495</v>
      </c>
      <c r="AG20" s="2">
        <f>(V20*Price!$C$15)</f>
        <v>108.15</v>
      </c>
      <c r="AH20" s="1">
        <f>(W20*Price!$C$21)*2</f>
        <v>6.4889999999999999</v>
      </c>
      <c r="AI20" s="1">
        <f>(X20*Price!$C$21)*2</f>
        <v>21.63</v>
      </c>
      <c r="AJ20" s="2">
        <f>V20*Price!$H$15</f>
        <v>50.47</v>
      </c>
      <c r="AK20" s="1">
        <f>Price!$H$21</f>
        <v>17.304000000000002</v>
      </c>
      <c r="AL20" s="7">
        <f t="shared" si="13"/>
        <v>204.04300000000001</v>
      </c>
    </row>
    <row r="21" spans="1:38" x14ac:dyDescent="0.25">
      <c r="A21" s="197">
        <v>3</v>
      </c>
      <c r="B21" s="150" t="s">
        <v>0</v>
      </c>
      <c r="C21" s="151">
        <v>6</v>
      </c>
      <c r="D21" s="152" t="s">
        <v>1</v>
      </c>
      <c r="E21" s="153">
        <v>1</v>
      </c>
      <c r="F21" s="150" t="s">
        <v>0</v>
      </c>
      <c r="G21" s="151">
        <v>0</v>
      </c>
      <c r="H21" s="198" t="s">
        <v>1</v>
      </c>
      <c r="I21" s="251">
        <v>0</v>
      </c>
      <c r="J21" s="150" t="s">
        <v>0</v>
      </c>
      <c r="K21" s="199">
        <v>6</v>
      </c>
      <c r="L21" s="148">
        <f>V21*Price!$L$31</f>
        <v>493.5</v>
      </c>
      <c r="M21" s="1621">
        <f>V21*Price!$M$31</f>
        <v>0</v>
      </c>
      <c r="N21" s="148">
        <f>V21*Price!$N$31</f>
        <v>430.5</v>
      </c>
      <c r="O21" s="148">
        <f>V21*Price!$O$31</f>
        <v>500.5</v>
      </c>
      <c r="P21" s="148">
        <f>V21*Price!$P$31</f>
        <v>535.5</v>
      </c>
      <c r="Q21" s="148">
        <f>V21*Price!$Q$31</f>
        <v>546</v>
      </c>
      <c r="R21" s="148">
        <f>V21*Price!$R$31</f>
        <v>896</v>
      </c>
      <c r="U21" s="2">
        <f t="shared" si="0"/>
        <v>1.75</v>
      </c>
      <c r="V21" s="2">
        <f t="shared" si="18"/>
        <v>3.5</v>
      </c>
      <c r="W21" s="3">
        <f t="shared" si="15"/>
        <v>1</v>
      </c>
      <c r="X21" s="1">
        <f t="shared" si="3"/>
        <v>3.5</v>
      </c>
      <c r="Z21" s="45">
        <f>U21*Price!$L$7</f>
        <v>110.25</v>
      </c>
      <c r="AA21" s="47">
        <f>U21*Price!$M$7</f>
        <v>131.25</v>
      </c>
      <c r="AB21" s="49">
        <f>U21*Price!$N$7</f>
        <v>187.25</v>
      </c>
      <c r="AC21" s="51">
        <f>U21*Price!$O$7</f>
        <v>204.75</v>
      </c>
      <c r="AD21" s="53">
        <f>U21*Price!$P$7</f>
        <v>273</v>
      </c>
      <c r="AE21" s="55">
        <f>U21*Price!$Q$7</f>
        <v>411.25</v>
      </c>
      <c r="AF21" s="57">
        <f>U21*Price!$R$7</f>
        <v>519.75</v>
      </c>
      <c r="AG21" s="2">
        <f>(V21*Price!$C$15)</f>
        <v>113.5575</v>
      </c>
      <c r="AH21" s="1">
        <f>(W21*Price!$C$21)*2</f>
        <v>6.4889999999999999</v>
      </c>
      <c r="AI21" s="1">
        <f>(X21*Price!$C$21)*2</f>
        <v>22.711500000000001</v>
      </c>
      <c r="AJ21" s="2">
        <f>V21*Price!$H$15</f>
        <v>52.993499999999997</v>
      </c>
      <c r="AK21" s="1">
        <f>Price!$H$21</f>
        <v>17.304000000000002</v>
      </c>
      <c r="AL21" s="7">
        <f t="shared" si="13"/>
        <v>213.05550000000002</v>
      </c>
    </row>
    <row r="22" spans="1:38" x14ac:dyDescent="0.25">
      <c r="A22" s="16">
        <v>4</v>
      </c>
      <c r="B22" s="64" t="s">
        <v>0</v>
      </c>
      <c r="C22" s="67">
        <v>0</v>
      </c>
      <c r="D22" s="70" t="s">
        <v>1</v>
      </c>
      <c r="E22" s="69">
        <v>1</v>
      </c>
      <c r="F22" s="64" t="s">
        <v>0</v>
      </c>
      <c r="G22" s="67">
        <v>0</v>
      </c>
      <c r="H22" s="63" t="s">
        <v>1</v>
      </c>
      <c r="I22" s="17">
        <v>0</v>
      </c>
      <c r="J22" s="64" t="s">
        <v>0</v>
      </c>
      <c r="K22" s="68">
        <v>6</v>
      </c>
      <c r="L22" s="59">
        <f>V22*Price!$L$31</f>
        <v>564</v>
      </c>
      <c r="M22" s="1622">
        <f>V22*Price!$M$31</f>
        <v>0</v>
      </c>
      <c r="N22" s="59">
        <f>V22*Price!$N$31</f>
        <v>492</v>
      </c>
      <c r="O22" s="59">
        <f>V22*Price!$O$31</f>
        <v>572</v>
      </c>
      <c r="P22" s="59">
        <f>V22*Price!$P$31</f>
        <v>612</v>
      </c>
      <c r="Q22" s="59">
        <f>V22*Price!$Q$31</f>
        <v>624</v>
      </c>
      <c r="R22" s="59">
        <f>V22*Price!$R$31</f>
        <v>1024</v>
      </c>
      <c r="U22" s="2">
        <f t="shared" si="0"/>
        <v>2</v>
      </c>
      <c r="V22" s="2">
        <f t="shared" si="18"/>
        <v>4</v>
      </c>
      <c r="W22" s="3">
        <f t="shared" si="15"/>
        <v>1</v>
      </c>
      <c r="X22" s="1">
        <f t="shared" si="3"/>
        <v>4</v>
      </c>
      <c r="Z22" s="45">
        <f>U22*Price!$L$7</f>
        <v>126</v>
      </c>
      <c r="AA22" s="47">
        <f>U22*Price!$M$7</f>
        <v>150</v>
      </c>
      <c r="AB22" s="49">
        <f>U22*Price!$N$7</f>
        <v>214</v>
      </c>
      <c r="AC22" s="51">
        <f>U22*Price!$O$7</f>
        <v>234</v>
      </c>
      <c r="AD22" s="53">
        <f>U22*Price!$P$7</f>
        <v>312</v>
      </c>
      <c r="AE22" s="55">
        <f>U22*Price!$Q$7</f>
        <v>470</v>
      </c>
      <c r="AF22" s="57">
        <f>U22*Price!$R$7</f>
        <v>594</v>
      </c>
      <c r="AG22" s="2">
        <f>(V22*Price!$C$15)</f>
        <v>129.78</v>
      </c>
      <c r="AH22" s="1">
        <f>(W22*Price!$C$21)*2</f>
        <v>6.4889999999999999</v>
      </c>
      <c r="AI22" s="1">
        <f>(X22*Price!$C$21)*2</f>
        <v>25.956</v>
      </c>
      <c r="AJ22" s="2">
        <f>V22*Price!$H$15</f>
        <v>60.564</v>
      </c>
      <c r="AK22" s="1">
        <f>Price!$H$21</f>
        <v>17.304000000000002</v>
      </c>
      <c r="AL22" s="7">
        <f t="shared" si="13"/>
        <v>240.09299999999999</v>
      </c>
    </row>
    <row r="23" spans="1:38" x14ac:dyDescent="0.25">
      <c r="A23" s="100">
        <v>4</v>
      </c>
      <c r="B23" s="101" t="s">
        <v>0</v>
      </c>
      <c r="C23" s="102">
        <v>0</v>
      </c>
      <c r="D23" s="103" t="s">
        <v>1</v>
      </c>
      <c r="E23" s="153">
        <v>1</v>
      </c>
      <c r="F23" s="150" t="s">
        <v>0</v>
      </c>
      <c r="G23" s="151">
        <v>2</v>
      </c>
      <c r="H23" s="205" t="s">
        <v>1</v>
      </c>
      <c r="I23" s="208">
        <v>0</v>
      </c>
      <c r="J23" s="101" t="s">
        <v>0</v>
      </c>
      <c r="K23" s="206">
        <v>6</v>
      </c>
      <c r="L23" s="148">
        <f>V23*Price!$L$31</f>
        <v>658</v>
      </c>
      <c r="M23" s="1621">
        <f>V23*Price!$M$31</f>
        <v>0</v>
      </c>
      <c r="N23" s="148">
        <f>V23*Price!$N$31</f>
        <v>574</v>
      </c>
      <c r="O23" s="148">
        <f>V23*Price!$O$31</f>
        <v>667.33333333333337</v>
      </c>
      <c r="P23" s="148">
        <f>V23*Price!$P$31</f>
        <v>714</v>
      </c>
      <c r="Q23" s="148">
        <f>V23*Price!$Q$31</f>
        <v>728</v>
      </c>
      <c r="R23" s="148">
        <f>V23*Price!$R$31</f>
        <v>1194.6666666666667</v>
      </c>
      <c r="U23" s="2">
        <f t="shared" si="0"/>
        <v>2.3333333333333335</v>
      </c>
      <c r="V23" s="2">
        <f t="shared" si="18"/>
        <v>4.666666666666667</v>
      </c>
      <c r="W23" s="3">
        <f t="shared" si="15"/>
        <v>1.1666666666666667</v>
      </c>
      <c r="X23" s="2">
        <f t="shared" si="3"/>
        <v>4</v>
      </c>
      <c r="Z23" s="45">
        <f>U23*Price!$L$7</f>
        <v>147</v>
      </c>
      <c r="AA23" s="47">
        <f>U23*Price!$M$7</f>
        <v>175</v>
      </c>
      <c r="AB23" s="49">
        <f>U23*Price!$N$7</f>
        <v>249.66666666666669</v>
      </c>
      <c r="AC23" s="51">
        <f>U23*Price!$O$7</f>
        <v>273</v>
      </c>
      <c r="AD23" s="53">
        <f>U23*Price!$P$7</f>
        <v>364</v>
      </c>
      <c r="AE23" s="55">
        <f>U23*Price!$Q$7</f>
        <v>548.33333333333337</v>
      </c>
      <c r="AF23" s="57">
        <f>U23*Price!$R$7</f>
        <v>693</v>
      </c>
      <c r="AG23" s="2">
        <f>(V23*Price!$C$15)</f>
        <v>151.41000000000003</v>
      </c>
      <c r="AH23" s="1">
        <f>(W23*Price!$C$21)*2</f>
        <v>7.5705</v>
      </c>
      <c r="AI23" s="1">
        <f>(X23*Price!$C$21)*2</f>
        <v>25.956</v>
      </c>
      <c r="AJ23" s="2">
        <f>V23*Price!$H$15</f>
        <v>70.658000000000001</v>
      </c>
      <c r="AK23" s="1">
        <f>Price!$H$21</f>
        <v>17.304000000000002</v>
      </c>
      <c r="AL23" s="7">
        <f t="shared" si="13"/>
        <v>272.89850000000001</v>
      </c>
    </row>
    <row r="24" spans="1:38" x14ac:dyDescent="0.25">
      <c r="A24" s="100">
        <v>4</v>
      </c>
      <c r="B24" s="101" t="s">
        <v>0</v>
      </c>
      <c r="C24" s="102">
        <v>0</v>
      </c>
      <c r="D24" s="103" t="s">
        <v>1</v>
      </c>
      <c r="E24" s="69">
        <v>1</v>
      </c>
      <c r="F24" s="64" t="s">
        <v>0</v>
      </c>
      <c r="G24" s="67">
        <v>4</v>
      </c>
      <c r="H24" s="205" t="s">
        <v>1</v>
      </c>
      <c r="I24" s="208">
        <v>0</v>
      </c>
      <c r="J24" s="101" t="s">
        <v>0</v>
      </c>
      <c r="K24" s="206">
        <v>6</v>
      </c>
      <c r="L24" s="59">
        <f>V24*Price!$L$31</f>
        <v>752</v>
      </c>
      <c r="M24" s="1622">
        <f>V24*Price!$M$31</f>
        <v>0</v>
      </c>
      <c r="N24" s="59">
        <f>V24*Price!$N$31</f>
        <v>656</v>
      </c>
      <c r="O24" s="59">
        <f>V24*Price!$O$31</f>
        <v>762.66666666666663</v>
      </c>
      <c r="P24" s="59">
        <f>V24*Price!$P$31</f>
        <v>816</v>
      </c>
      <c r="Q24" s="59">
        <f>V24*Price!$Q$31</f>
        <v>832</v>
      </c>
      <c r="R24" s="59">
        <f>V24*Price!$R$31</f>
        <v>1365.3333333333333</v>
      </c>
      <c r="U24" s="2">
        <f t="shared" si="0"/>
        <v>2.6666666666666665</v>
      </c>
      <c r="V24" s="2">
        <f t="shared" si="18"/>
        <v>5.333333333333333</v>
      </c>
      <c r="W24" s="3">
        <f t="shared" si="15"/>
        <v>1.3333333333333333</v>
      </c>
      <c r="X24" s="2">
        <f t="shared" si="3"/>
        <v>4</v>
      </c>
      <c r="Z24" s="45">
        <f>U24*Price!$L$7</f>
        <v>168</v>
      </c>
      <c r="AA24" s="47">
        <f>U24*Price!$M$7</f>
        <v>200</v>
      </c>
      <c r="AB24" s="49">
        <f>U24*Price!$N$7</f>
        <v>285.33333333333331</v>
      </c>
      <c r="AC24" s="51">
        <f>U24*Price!$O$7</f>
        <v>312</v>
      </c>
      <c r="AD24" s="53">
        <f>U24*Price!$P$7</f>
        <v>416</v>
      </c>
      <c r="AE24" s="55">
        <f>U24*Price!$Q$7</f>
        <v>626.66666666666663</v>
      </c>
      <c r="AF24" s="57">
        <f>U24*Price!$R$7</f>
        <v>792</v>
      </c>
      <c r="AG24" s="2">
        <f>(V24*Price!$C$15)</f>
        <v>173.04</v>
      </c>
      <c r="AH24" s="1">
        <f>(W24*Price!$C$21)*2</f>
        <v>8.6519999999999992</v>
      </c>
      <c r="AI24" s="1">
        <f>(X24*Price!$C$21)*2</f>
        <v>25.956</v>
      </c>
      <c r="AJ24" s="2">
        <f>V24*Price!$H$15</f>
        <v>80.751999999999995</v>
      </c>
      <c r="AK24" s="1">
        <f>Price!$H$21</f>
        <v>17.304000000000002</v>
      </c>
      <c r="AL24" s="7">
        <f t="shared" si="13"/>
        <v>305.70399999999995</v>
      </c>
    </row>
    <row r="25" spans="1:38" x14ac:dyDescent="0.25">
      <c r="A25" s="197">
        <v>4</v>
      </c>
      <c r="B25" s="150" t="s">
        <v>0</v>
      </c>
      <c r="C25" s="151">
        <v>6</v>
      </c>
      <c r="D25" s="152" t="s">
        <v>1</v>
      </c>
      <c r="E25" s="153">
        <v>1</v>
      </c>
      <c r="F25" s="150" t="s">
        <v>0</v>
      </c>
      <c r="G25" s="151">
        <v>0</v>
      </c>
      <c r="H25" s="198" t="s">
        <v>1</v>
      </c>
      <c r="I25" s="251">
        <v>0</v>
      </c>
      <c r="J25" s="150" t="s">
        <v>0</v>
      </c>
      <c r="K25" s="199">
        <v>6</v>
      </c>
      <c r="L25" s="148">
        <f>V25*Price!$L$31</f>
        <v>634.5</v>
      </c>
      <c r="M25" s="1621">
        <f>V25*Price!$M$31</f>
        <v>0</v>
      </c>
      <c r="N25" s="148">
        <f>V25*Price!$N$31</f>
        <v>553.5</v>
      </c>
      <c r="O25" s="148">
        <f>V25*Price!$O$31</f>
        <v>643.5</v>
      </c>
      <c r="P25" s="148">
        <f>V25*Price!$P$31</f>
        <v>688.5</v>
      </c>
      <c r="Q25" s="148">
        <f>V25*Price!$Q$31</f>
        <v>702</v>
      </c>
      <c r="R25" s="148">
        <f>V25*Price!$R$31</f>
        <v>1152</v>
      </c>
      <c r="U25" s="2">
        <f t="shared" si="0"/>
        <v>2.25</v>
      </c>
      <c r="V25" s="2">
        <f t="shared" si="18"/>
        <v>4.5</v>
      </c>
      <c r="W25" s="3">
        <f t="shared" si="15"/>
        <v>1</v>
      </c>
      <c r="X25" s="2">
        <f t="shared" si="3"/>
        <v>4.5</v>
      </c>
      <c r="Z25" s="45">
        <f>U25*Price!$L$7</f>
        <v>141.75</v>
      </c>
      <c r="AA25" s="47">
        <f>U25*Price!$M$7</f>
        <v>168.75</v>
      </c>
      <c r="AB25" s="49">
        <f>U25*Price!$N$7</f>
        <v>240.75</v>
      </c>
      <c r="AC25" s="51">
        <f>U25*Price!$O$7</f>
        <v>263.25</v>
      </c>
      <c r="AD25" s="53">
        <f>U25*Price!$P$7</f>
        <v>351</v>
      </c>
      <c r="AE25" s="55">
        <f>U25*Price!$Q$7</f>
        <v>528.75</v>
      </c>
      <c r="AF25" s="57">
        <f>U25*Price!$R$7</f>
        <v>668.25</v>
      </c>
      <c r="AG25" s="2">
        <f>(V25*Price!$C$15)</f>
        <v>146.0025</v>
      </c>
      <c r="AH25" s="1">
        <f>(W25*Price!$C$21)*2</f>
        <v>6.4889999999999999</v>
      </c>
      <c r="AI25" s="1">
        <f>(X25*Price!$C$21)*2</f>
        <v>29.200499999999998</v>
      </c>
      <c r="AJ25" s="2">
        <f>V25*Price!$H$15</f>
        <v>68.134500000000003</v>
      </c>
      <c r="AK25" s="1">
        <f>Price!$H$21</f>
        <v>17.304000000000002</v>
      </c>
      <c r="AL25" s="7">
        <f t="shared" si="13"/>
        <v>267.13049999999998</v>
      </c>
    </row>
    <row r="26" spans="1:38" x14ac:dyDescent="0.25">
      <c r="A26" s="100">
        <v>4</v>
      </c>
      <c r="B26" s="101" t="s">
        <v>0</v>
      </c>
      <c r="C26" s="102">
        <v>6</v>
      </c>
      <c r="D26" s="103" t="s">
        <v>1</v>
      </c>
      <c r="E26" s="69">
        <v>1</v>
      </c>
      <c r="F26" s="64" t="s">
        <v>0</v>
      </c>
      <c r="G26" s="67">
        <v>2</v>
      </c>
      <c r="H26" s="205" t="s">
        <v>1</v>
      </c>
      <c r="I26" s="208">
        <v>0</v>
      </c>
      <c r="J26" s="101" t="s">
        <v>0</v>
      </c>
      <c r="K26" s="206">
        <v>6</v>
      </c>
      <c r="L26" s="59">
        <f>V26*Price!$L$31</f>
        <v>740.25</v>
      </c>
      <c r="M26" s="1622">
        <f>V26*Price!$M$31</f>
        <v>0</v>
      </c>
      <c r="N26" s="59">
        <f>V26*Price!$N$31</f>
        <v>645.75</v>
      </c>
      <c r="O26" s="59">
        <f>V26*Price!$O$31</f>
        <v>750.75</v>
      </c>
      <c r="P26" s="59">
        <f>V26*Price!$P$31</f>
        <v>803.25</v>
      </c>
      <c r="Q26" s="59">
        <f>V26*Price!$Q$31</f>
        <v>819</v>
      </c>
      <c r="R26" s="59">
        <f>V26*Price!$R$31</f>
        <v>1344</v>
      </c>
      <c r="U26" s="2">
        <f t="shared" si="0"/>
        <v>2.625</v>
      </c>
      <c r="V26" s="2">
        <f t="shared" si="18"/>
        <v>5.25</v>
      </c>
      <c r="W26" s="3">
        <f t="shared" si="15"/>
        <v>1.1666666666666667</v>
      </c>
      <c r="X26" s="2">
        <f t="shared" si="3"/>
        <v>4.5</v>
      </c>
      <c r="Z26" s="45">
        <f>U26*Price!$L$7</f>
        <v>165.375</v>
      </c>
      <c r="AA26" s="47">
        <f>U26*Price!$M$7</f>
        <v>196.875</v>
      </c>
      <c r="AB26" s="49">
        <f>U26*Price!$N$7</f>
        <v>280.875</v>
      </c>
      <c r="AC26" s="51">
        <f>U26*Price!$O$7</f>
        <v>307.125</v>
      </c>
      <c r="AD26" s="53">
        <f>U26*Price!$P$7</f>
        <v>409.5</v>
      </c>
      <c r="AE26" s="55">
        <f>U26*Price!$Q$7</f>
        <v>616.875</v>
      </c>
      <c r="AF26" s="57">
        <f>U26*Price!$R$7</f>
        <v>779.625</v>
      </c>
      <c r="AG26" s="2">
        <f>(V26*Price!$C$15)</f>
        <v>170.33625000000001</v>
      </c>
      <c r="AH26" s="1">
        <f>(W26*Price!$C$21)*2</f>
        <v>7.5705</v>
      </c>
      <c r="AI26" s="1">
        <f>(X26*Price!$C$21)*2</f>
        <v>29.200499999999998</v>
      </c>
      <c r="AJ26" s="2">
        <f>V26*Price!$H$15</f>
        <v>79.490250000000003</v>
      </c>
      <c r="AK26" s="1">
        <f>Price!$H$21</f>
        <v>17.304000000000002</v>
      </c>
      <c r="AL26" s="7">
        <f t="shared" si="13"/>
        <v>303.90150000000006</v>
      </c>
    </row>
    <row r="27" spans="1:38" x14ac:dyDescent="0.25">
      <c r="A27" s="100">
        <v>4</v>
      </c>
      <c r="B27" s="101" t="s">
        <v>0</v>
      </c>
      <c r="C27" s="102">
        <v>6</v>
      </c>
      <c r="D27" s="103" t="s">
        <v>1</v>
      </c>
      <c r="E27" s="153">
        <v>1</v>
      </c>
      <c r="F27" s="150" t="s">
        <v>0</v>
      </c>
      <c r="G27" s="151">
        <v>4</v>
      </c>
      <c r="H27" s="205" t="s">
        <v>1</v>
      </c>
      <c r="I27" s="208">
        <v>0</v>
      </c>
      <c r="J27" s="101" t="s">
        <v>0</v>
      </c>
      <c r="K27" s="206">
        <v>6</v>
      </c>
      <c r="L27" s="148">
        <f>V27*Price!$L$31</f>
        <v>846</v>
      </c>
      <c r="M27" s="1621">
        <f>V27*Price!$M$31</f>
        <v>0</v>
      </c>
      <c r="N27" s="148">
        <f>V27*Price!$N$31</f>
        <v>738</v>
      </c>
      <c r="O27" s="148">
        <f>V27*Price!$O$31</f>
        <v>858</v>
      </c>
      <c r="P27" s="148">
        <f>V27*Price!$P$31</f>
        <v>918</v>
      </c>
      <c r="Q27" s="148">
        <f>V27*Price!$Q$31</f>
        <v>936</v>
      </c>
      <c r="R27" s="148">
        <f>V27*Price!$R$31</f>
        <v>1536</v>
      </c>
      <c r="U27" s="2">
        <f t="shared" si="0"/>
        <v>3</v>
      </c>
      <c r="V27" s="2">
        <f t="shared" si="18"/>
        <v>6</v>
      </c>
      <c r="W27" s="3">
        <f t="shared" si="15"/>
        <v>1.3333333333333333</v>
      </c>
      <c r="X27" s="2">
        <f t="shared" si="3"/>
        <v>4.5</v>
      </c>
      <c r="Z27" s="45">
        <f>U27*Price!$L$7</f>
        <v>189</v>
      </c>
      <c r="AA27" s="47">
        <f>U27*Price!$M$7</f>
        <v>225</v>
      </c>
      <c r="AB27" s="49">
        <f>U27*Price!$N$7</f>
        <v>321</v>
      </c>
      <c r="AC27" s="51">
        <f>U27*Price!$O$7</f>
        <v>351</v>
      </c>
      <c r="AD27" s="53">
        <f>U27*Price!$P$7</f>
        <v>468</v>
      </c>
      <c r="AE27" s="55">
        <f>U27*Price!$Q$7</f>
        <v>705</v>
      </c>
      <c r="AF27" s="57">
        <f>U27*Price!$R$7</f>
        <v>891</v>
      </c>
      <c r="AG27" s="2">
        <f>(V27*Price!$C$15)</f>
        <v>194.67000000000002</v>
      </c>
      <c r="AH27" s="1">
        <f>(W27*Price!$C$21)*2</f>
        <v>8.6519999999999992</v>
      </c>
      <c r="AI27" s="1">
        <f>(X27*Price!$C$21)*2</f>
        <v>29.200499999999998</v>
      </c>
      <c r="AJ27" s="2">
        <f>V27*Price!$H$15</f>
        <v>90.846000000000004</v>
      </c>
      <c r="AK27" s="1">
        <f>Price!$H$21</f>
        <v>17.304000000000002</v>
      </c>
      <c r="AL27" s="7">
        <f t="shared" si="13"/>
        <v>340.67250000000001</v>
      </c>
    </row>
    <row r="28" spans="1:38" x14ac:dyDescent="0.25">
      <c r="A28" s="16">
        <v>5</v>
      </c>
      <c r="B28" s="64" t="s">
        <v>0</v>
      </c>
      <c r="C28" s="67">
        <v>0</v>
      </c>
      <c r="D28" s="70" t="s">
        <v>1</v>
      </c>
      <c r="E28" s="69">
        <v>1</v>
      </c>
      <c r="F28" s="64" t="s">
        <v>0</v>
      </c>
      <c r="G28" s="67">
        <v>0</v>
      </c>
      <c r="H28" s="63" t="s">
        <v>1</v>
      </c>
      <c r="I28" s="17">
        <v>0</v>
      </c>
      <c r="J28" s="64" t="s">
        <v>0</v>
      </c>
      <c r="K28" s="68">
        <v>6</v>
      </c>
      <c r="L28" s="59">
        <f>(V28*Price!$L$31)*$V$56</f>
        <v>775.50000000000011</v>
      </c>
      <c r="M28" s="1622">
        <f>(V28*Price!$M$31)*$V$56</f>
        <v>0</v>
      </c>
      <c r="N28" s="59">
        <f>(V28*Price!$N$31)*$V$56</f>
        <v>676.5</v>
      </c>
      <c r="O28" s="59">
        <f>(V28*Price!$O$31)*$V$56</f>
        <v>786.50000000000011</v>
      </c>
      <c r="P28" s="59">
        <f>(V28*Price!$P$31)*$V$56</f>
        <v>841.50000000000011</v>
      </c>
      <c r="Q28" s="59">
        <f>(V28*Price!$Q$31)*$V$56</f>
        <v>858.00000000000011</v>
      </c>
      <c r="R28" s="59">
        <f>(V28*Price!$R$31)*$V$56</f>
        <v>1408</v>
      </c>
      <c r="U28" s="2">
        <f t="shared" si="0"/>
        <v>2.5</v>
      </c>
      <c r="V28" s="2">
        <f t="shared" si="18"/>
        <v>5</v>
      </c>
      <c r="W28" s="3">
        <f t="shared" si="15"/>
        <v>1</v>
      </c>
      <c r="X28" s="2">
        <f t="shared" si="3"/>
        <v>5</v>
      </c>
      <c r="Z28" s="45">
        <f>U28*Price!$L$7</f>
        <v>157.5</v>
      </c>
      <c r="AA28" s="47">
        <f>U28*Price!$M$7</f>
        <v>187.5</v>
      </c>
      <c r="AB28" s="49">
        <f>U28*Price!$N$7</f>
        <v>267.5</v>
      </c>
      <c r="AC28" s="51">
        <f>U28*Price!$O$7</f>
        <v>292.5</v>
      </c>
      <c r="AD28" s="53">
        <f>U28*Price!$P$7</f>
        <v>390</v>
      </c>
      <c r="AE28" s="55">
        <f>U28*Price!$Q$7</f>
        <v>587.5</v>
      </c>
      <c r="AF28" s="57">
        <f>U28*Price!$R$7</f>
        <v>742.5</v>
      </c>
      <c r="AG28" s="2">
        <f>(V28*Price!$C$15)</f>
        <v>162.22499999999999</v>
      </c>
      <c r="AH28" s="1">
        <f>(W28*Price!$C$21)*2</f>
        <v>6.4889999999999999</v>
      </c>
      <c r="AI28" s="1">
        <f>(X28*Price!$C$21)*2</f>
        <v>32.445</v>
      </c>
      <c r="AJ28" s="2">
        <f>V28*Price!$H$15</f>
        <v>75.704999999999998</v>
      </c>
      <c r="AK28" s="1">
        <f>Price!$H$21</f>
        <v>17.304000000000002</v>
      </c>
      <c r="AL28" s="7">
        <f t="shared" si="13"/>
        <v>294.16800000000001</v>
      </c>
    </row>
    <row r="29" spans="1:38" x14ac:dyDescent="0.25">
      <c r="A29" s="100">
        <v>5</v>
      </c>
      <c r="B29" s="101" t="s">
        <v>0</v>
      </c>
      <c r="C29" s="102">
        <v>0</v>
      </c>
      <c r="D29" s="103" t="s">
        <v>1</v>
      </c>
      <c r="E29" s="153">
        <v>1</v>
      </c>
      <c r="F29" s="150" t="s">
        <v>0</v>
      </c>
      <c r="G29" s="151">
        <v>2</v>
      </c>
      <c r="H29" s="205" t="s">
        <v>1</v>
      </c>
      <c r="I29" s="208">
        <v>0</v>
      </c>
      <c r="J29" s="101" t="s">
        <v>0</v>
      </c>
      <c r="K29" s="206">
        <v>6</v>
      </c>
      <c r="L29" s="148">
        <f>(V29*Price!$L$31)*$V$56</f>
        <v>904.75000000000023</v>
      </c>
      <c r="M29" s="1621">
        <f>(V29*Price!$M$31)*$V$56</f>
        <v>0</v>
      </c>
      <c r="N29" s="148">
        <f>(V29*Price!$N$31)*$V$56</f>
        <v>789.25000000000023</v>
      </c>
      <c r="O29" s="148">
        <f>(V29*Price!$O$31)*$V$56</f>
        <v>917.58333333333348</v>
      </c>
      <c r="P29" s="148">
        <f>(V29*Price!$P$31)*$V$56</f>
        <v>981.75000000000023</v>
      </c>
      <c r="Q29" s="148">
        <f>(V29*Price!$Q$31)*$V$56</f>
        <v>1001.0000000000002</v>
      </c>
      <c r="R29" s="148">
        <f>(V29*Price!$R$31)*$V$56</f>
        <v>1642.666666666667</v>
      </c>
      <c r="U29" s="2">
        <f t="shared" si="0"/>
        <v>2.916666666666667</v>
      </c>
      <c r="V29" s="2">
        <f t="shared" si="18"/>
        <v>5.8333333333333339</v>
      </c>
      <c r="W29" s="3">
        <f t="shared" si="15"/>
        <v>1.1666666666666667</v>
      </c>
      <c r="X29" s="2">
        <f t="shared" si="3"/>
        <v>5</v>
      </c>
      <c r="Z29" s="45">
        <f>U29*Price!$L$7</f>
        <v>183.75000000000003</v>
      </c>
      <c r="AA29" s="47">
        <f>U29*Price!$M$7</f>
        <v>218.75000000000003</v>
      </c>
      <c r="AB29" s="49">
        <f>U29*Price!$N$7</f>
        <v>312.08333333333337</v>
      </c>
      <c r="AC29" s="51">
        <f>U29*Price!$O$7</f>
        <v>341.25000000000006</v>
      </c>
      <c r="AD29" s="53">
        <f>U29*Price!$P$7</f>
        <v>455.00000000000006</v>
      </c>
      <c r="AE29" s="55">
        <f>U29*Price!$Q$7</f>
        <v>685.41666666666674</v>
      </c>
      <c r="AF29" s="57">
        <f>U29*Price!$R$7</f>
        <v>866.25000000000011</v>
      </c>
      <c r="AG29" s="2">
        <f>(V29*Price!$C$15)</f>
        <v>189.26250000000002</v>
      </c>
      <c r="AH29" s="1">
        <f>(W29*Price!$C$21)*2</f>
        <v>7.5705</v>
      </c>
      <c r="AI29" s="1">
        <f>(X29*Price!$C$21)*2</f>
        <v>32.445</v>
      </c>
      <c r="AJ29" s="2">
        <f>V29*Price!$H$15</f>
        <v>88.322500000000005</v>
      </c>
      <c r="AK29" s="1">
        <f>Price!$H$21</f>
        <v>17.304000000000002</v>
      </c>
      <c r="AL29" s="7">
        <f t="shared" si="13"/>
        <v>334.90449999999998</v>
      </c>
    </row>
    <row r="30" spans="1:38" x14ac:dyDescent="0.25">
      <c r="A30" s="100">
        <v>5</v>
      </c>
      <c r="B30" s="101" t="s">
        <v>0</v>
      </c>
      <c r="C30" s="102">
        <v>0</v>
      </c>
      <c r="D30" s="103" t="s">
        <v>1</v>
      </c>
      <c r="E30" s="69">
        <v>1</v>
      </c>
      <c r="F30" s="64" t="s">
        <v>0</v>
      </c>
      <c r="G30" s="67">
        <v>4</v>
      </c>
      <c r="H30" s="205" t="s">
        <v>1</v>
      </c>
      <c r="I30" s="208">
        <v>0</v>
      </c>
      <c r="J30" s="101" t="s">
        <v>0</v>
      </c>
      <c r="K30" s="206">
        <v>6</v>
      </c>
      <c r="L30" s="59">
        <f>(V30*Price!$L$31)*$V$56</f>
        <v>1034</v>
      </c>
      <c r="M30" s="1622">
        <f>(V30*Price!$M$31)*$V$56</f>
        <v>0</v>
      </c>
      <c r="N30" s="59">
        <f>(V30*Price!$N$31)*$V$56</f>
        <v>902</v>
      </c>
      <c r="O30" s="59">
        <f>(V30*Price!$O$31)*$V$56</f>
        <v>1048.6666666666667</v>
      </c>
      <c r="P30" s="59">
        <f>(V30*Price!$P$31)*$V$56</f>
        <v>1122</v>
      </c>
      <c r="Q30" s="59">
        <f>(V30*Price!$Q$31)*$V$56</f>
        <v>1144</v>
      </c>
      <c r="R30" s="59">
        <f>(V30*Price!$R$31)*$V$56</f>
        <v>1877.3333333333333</v>
      </c>
      <c r="U30" s="2">
        <f t="shared" si="0"/>
        <v>3.333333333333333</v>
      </c>
      <c r="V30" s="2">
        <f t="shared" si="18"/>
        <v>6.6666666666666661</v>
      </c>
      <c r="W30" s="3">
        <f t="shared" si="15"/>
        <v>1.3333333333333333</v>
      </c>
      <c r="X30" s="2">
        <f t="shared" si="3"/>
        <v>5</v>
      </c>
      <c r="Z30" s="45">
        <f>U30*Price!$L$7</f>
        <v>209.99999999999997</v>
      </c>
      <c r="AA30" s="47">
        <f>U30*Price!$M$7</f>
        <v>249.99999999999997</v>
      </c>
      <c r="AB30" s="49">
        <f>U30*Price!$N$7</f>
        <v>356.66666666666663</v>
      </c>
      <c r="AC30" s="51">
        <f>U30*Price!$O$7</f>
        <v>389.99999999999994</v>
      </c>
      <c r="AD30" s="53">
        <f>U30*Price!$P$7</f>
        <v>520</v>
      </c>
      <c r="AE30" s="55">
        <f>U30*Price!$Q$7</f>
        <v>783.33333333333326</v>
      </c>
      <c r="AF30" s="57">
        <f>U30*Price!$R$7</f>
        <v>989.99999999999989</v>
      </c>
      <c r="AG30" s="2">
        <f>(V30*Price!$C$15)</f>
        <v>216.29999999999998</v>
      </c>
      <c r="AH30" s="1">
        <f>(W30*Price!$C$21)*2</f>
        <v>8.6519999999999992</v>
      </c>
      <c r="AI30" s="1">
        <f>(X30*Price!$C$21)*2</f>
        <v>32.445</v>
      </c>
      <c r="AJ30" s="2">
        <f>V30*Price!$H$15</f>
        <v>100.94</v>
      </c>
      <c r="AK30" s="1">
        <f>Price!$H$21</f>
        <v>17.304000000000002</v>
      </c>
      <c r="AL30" s="7">
        <f t="shared" si="13"/>
        <v>375.64099999999996</v>
      </c>
    </row>
    <row r="31" spans="1:38" x14ac:dyDescent="0.25">
      <c r="A31" s="197">
        <v>5</v>
      </c>
      <c r="B31" s="150" t="s">
        <v>0</v>
      </c>
      <c r="C31" s="151">
        <v>6</v>
      </c>
      <c r="D31" s="152" t="s">
        <v>1</v>
      </c>
      <c r="E31" s="153">
        <v>1</v>
      </c>
      <c r="F31" s="150" t="s">
        <v>0</v>
      </c>
      <c r="G31" s="151">
        <v>0</v>
      </c>
      <c r="H31" s="198" t="s">
        <v>1</v>
      </c>
      <c r="I31" s="251">
        <v>0</v>
      </c>
      <c r="J31" s="150" t="s">
        <v>0</v>
      </c>
      <c r="K31" s="199">
        <v>6</v>
      </c>
      <c r="L31" s="148">
        <f>(V31*Price!$L$31)*$V$56</f>
        <v>853.05000000000007</v>
      </c>
      <c r="M31" s="1621">
        <f>(V31*Price!$M$31)*$V$56</f>
        <v>0</v>
      </c>
      <c r="N31" s="148">
        <f>(V31*Price!$N$31)*$V$56</f>
        <v>744.15000000000009</v>
      </c>
      <c r="O31" s="148">
        <f>(V31*Price!$O$31)*$V$56</f>
        <v>865.15000000000009</v>
      </c>
      <c r="P31" s="148">
        <f>(V31*Price!$P$31)*$V$56</f>
        <v>925.65000000000009</v>
      </c>
      <c r="Q31" s="148">
        <f>(V31*Price!$Q$31)*$V$56</f>
        <v>943.80000000000007</v>
      </c>
      <c r="R31" s="148">
        <f>(V31*Price!$R$31)*$V$56</f>
        <v>1548.8000000000002</v>
      </c>
      <c r="U31" s="2">
        <f t="shared" si="0"/>
        <v>2.75</v>
      </c>
      <c r="V31" s="2">
        <f t="shared" si="18"/>
        <v>5.5</v>
      </c>
      <c r="W31" s="3">
        <f t="shared" si="15"/>
        <v>1</v>
      </c>
      <c r="X31" s="2">
        <f t="shared" si="3"/>
        <v>5.5</v>
      </c>
      <c r="Z31" s="45">
        <f>U31*Price!$L$7</f>
        <v>173.25</v>
      </c>
      <c r="AA31" s="47">
        <f>U31*Price!$M$7</f>
        <v>206.25</v>
      </c>
      <c r="AB31" s="49">
        <f>U31*Price!$N$7</f>
        <v>294.25</v>
      </c>
      <c r="AC31" s="51">
        <f>U31*Price!$O$7</f>
        <v>321.75</v>
      </c>
      <c r="AD31" s="53">
        <f>U31*Price!$P$7</f>
        <v>429</v>
      </c>
      <c r="AE31" s="55">
        <f>U31*Price!$Q$7</f>
        <v>646.25</v>
      </c>
      <c r="AF31" s="57">
        <f>U31*Price!$R$7</f>
        <v>816.75</v>
      </c>
      <c r="AG31" s="2">
        <f>(V31*Price!$C$15)</f>
        <v>178.44749999999999</v>
      </c>
      <c r="AH31" s="1">
        <f>(W31*Price!$C$21)*2</f>
        <v>6.4889999999999999</v>
      </c>
      <c r="AI31" s="1">
        <f>(X31*Price!$C$21)*2</f>
        <v>35.689500000000002</v>
      </c>
      <c r="AJ31" s="2">
        <f>V31*Price!$H$15</f>
        <v>83.275499999999994</v>
      </c>
      <c r="AK31" s="1">
        <f>Price!$H$21</f>
        <v>17.304000000000002</v>
      </c>
      <c r="AL31" s="7">
        <f t="shared" si="13"/>
        <v>321.20550000000003</v>
      </c>
    </row>
    <row r="32" spans="1:38" x14ac:dyDescent="0.25">
      <c r="A32" s="100">
        <v>5</v>
      </c>
      <c r="B32" s="101" t="s">
        <v>0</v>
      </c>
      <c r="C32" s="102">
        <v>6</v>
      </c>
      <c r="D32" s="103" t="s">
        <v>1</v>
      </c>
      <c r="E32" s="69">
        <v>1</v>
      </c>
      <c r="F32" s="64" t="s">
        <v>0</v>
      </c>
      <c r="G32" s="67">
        <v>2</v>
      </c>
      <c r="H32" s="205" t="s">
        <v>1</v>
      </c>
      <c r="I32" s="208">
        <v>0</v>
      </c>
      <c r="J32" s="101" t="s">
        <v>0</v>
      </c>
      <c r="K32" s="206">
        <v>6</v>
      </c>
      <c r="L32" s="59">
        <f>(V32*Price!$L$31)*$V$56</f>
        <v>995.22500000000014</v>
      </c>
      <c r="M32" s="1622">
        <f>(V32*Price!$M$31)*$V$56</f>
        <v>0</v>
      </c>
      <c r="N32" s="59">
        <f>(V32*Price!$N$31)*$V$56</f>
        <v>868.17500000000007</v>
      </c>
      <c r="O32" s="59">
        <f>(V32*Price!$O$31)*$V$56</f>
        <v>1009.3416666666668</v>
      </c>
      <c r="P32" s="59">
        <f>(V32*Price!$P$31)*$V$56</f>
        <v>1079.9250000000002</v>
      </c>
      <c r="Q32" s="59">
        <f>(V32*Price!$Q$31)*$V$56</f>
        <v>1101.1000000000001</v>
      </c>
      <c r="R32" s="59">
        <f>(V32*Price!$R$31)*$V$56</f>
        <v>1806.9333333333336</v>
      </c>
      <c r="U32" s="2">
        <f t="shared" si="0"/>
        <v>3.2083333333333335</v>
      </c>
      <c r="V32" s="2">
        <f t="shared" si="18"/>
        <v>6.416666666666667</v>
      </c>
      <c r="W32" s="3">
        <f t="shared" si="15"/>
        <v>1.1666666666666667</v>
      </c>
      <c r="X32" s="2">
        <f t="shared" si="3"/>
        <v>5.5</v>
      </c>
      <c r="Z32" s="45">
        <f>U32*Price!$L$7</f>
        <v>202.125</v>
      </c>
      <c r="AA32" s="47">
        <f>U32*Price!$M$7</f>
        <v>240.625</v>
      </c>
      <c r="AB32" s="49">
        <f>U32*Price!$N$7</f>
        <v>343.29166666666669</v>
      </c>
      <c r="AC32" s="51">
        <f>U32*Price!$O$7</f>
        <v>375.375</v>
      </c>
      <c r="AD32" s="53">
        <f>U32*Price!$P$7</f>
        <v>500.5</v>
      </c>
      <c r="AE32" s="55">
        <f>U32*Price!$Q$7</f>
        <v>753.95833333333337</v>
      </c>
      <c r="AF32" s="57">
        <f>U32*Price!$R$7</f>
        <v>952.875</v>
      </c>
      <c r="AG32" s="2">
        <f>(V32*Price!$C$15)</f>
        <v>208.18875</v>
      </c>
      <c r="AH32" s="1">
        <f>(W32*Price!$C$21)*2</f>
        <v>7.5705</v>
      </c>
      <c r="AI32" s="1">
        <f>(X32*Price!$C$21)*2</f>
        <v>35.689500000000002</v>
      </c>
      <c r="AJ32" s="2">
        <f>V32*Price!$H$15</f>
        <v>97.154750000000007</v>
      </c>
      <c r="AK32" s="1">
        <f>Price!$H$21</f>
        <v>17.304000000000002</v>
      </c>
      <c r="AL32" s="7">
        <f t="shared" si="13"/>
        <v>365.90750000000003</v>
      </c>
    </row>
    <row r="33" spans="1:38" x14ac:dyDescent="0.25">
      <c r="A33" s="197">
        <v>6</v>
      </c>
      <c r="B33" s="150" t="s">
        <v>0</v>
      </c>
      <c r="C33" s="151">
        <v>0</v>
      </c>
      <c r="D33" s="152" t="s">
        <v>1</v>
      </c>
      <c r="E33" s="153">
        <v>1</v>
      </c>
      <c r="F33" s="150" t="s">
        <v>0</v>
      </c>
      <c r="G33" s="151">
        <v>0</v>
      </c>
      <c r="H33" s="198" t="s">
        <v>1</v>
      </c>
      <c r="I33" s="251">
        <v>0</v>
      </c>
      <c r="J33" s="150" t="s">
        <v>0</v>
      </c>
      <c r="K33" s="199">
        <v>6</v>
      </c>
      <c r="L33" s="148">
        <f>(V33*Price!$L$31)*$V$56</f>
        <v>930.6</v>
      </c>
      <c r="M33" s="1621">
        <f>(V33*Price!$M$31)*$V$56</f>
        <v>0</v>
      </c>
      <c r="N33" s="148">
        <f>(V33*Price!$N$31)*$V$56</f>
        <v>811.80000000000007</v>
      </c>
      <c r="O33" s="148">
        <f>(V33*Price!$O$31)*$V$56</f>
        <v>943.80000000000007</v>
      </c>
      <c r="P33" s="148">
        <f>(V33*Price!$P$31)*$V$56</f>
        <v>1009.8000000000001</v>
      </c>
      <c r="Q33" s="148">
        <f>(V33*Price!$Q$31)*$V$56</f>
        <v>1029.6000000000001</v>
      </c>
      <c r="R33" s="148">
        <f>(V33*Price!$R$31)*$V$56</f>
        <v>1689.6000000000001</v>
      </c>
      <c r="U33" s="2">
        <f t="shared" si="0"/>
        <v>3</v>
      </c>
      <c r="V33" s="2">
        <f t="shared" si="18"/>
        <v>6</v>
      </c>
      <c r="W33" s="3">
        <f t="shared" si="15"/>
        <v>1</v>
      </c>
      <c r="X33" s="2">
        <f t="shared" si="3"/>
        <v>6</v>
      </c>
      <c r="Z33" s="45">
        <f>U33*Price!$L$7</f>
        <v>189</v>
      </c>
      <c r="AA33" s="47">
        <f>U33*Price!$M$7</f>
        <v>225</v>
      </c>
      <c r="AB33" s="49">
        <f>U33*Price!$N$7</f>
        <v>321</v>
      </c>
      <c r="AC33" s="51">
        <f>U33*Price!$O$7</f>
        <v>351</v>
      </c>
      <c r="AD33" s="53">
        <f>U33*Price!$P$7</f>
        <v>468</v>
      </c>
      <c r="AE33" s="55">
        <f>U33*Price!$Q$7</f>
        <v>705</v>
      </c>
      <c r="AF33" s="57">
        <f>U33*Price!$R$7</f>
        <v>891</v>
      </c>
      <c r="AG33" s="2">
        <f>(V33*Price!$C$15)</f>
        <v>194.67000000000002</v>
      </c>
      <c r="AH33" s="1">
        <f>(W33*Price!$C$21)*2</f>
        <v>6.4889999999999999</v>
      </c>
      <c r="AI33" s="1">
        <f>(X33*Price!$C$21)*2</f>
        <v>38.933999999999997</v>
      </c>
      <c r="AJ33" s="2">
        <f>V33*Price!$H$15</f>
        <v>90.846000000000004</v>
      </c>
      <c r="AK33" s="1">
        <f>Price!$H$21</f>
        <v>17.304000000000002</v>
      </c>
      <c r="AL33" s="7">
        <f t="shared" si="13"/>
        <v>348.24300000000005</v>
      </c>
    </row>
    <row r="34" spans="1:38" x14ac:dyDescent="0.25">
      <c r="A34" s="100">
        <v>6</v>
      </c>
      <c r="B34" s="101" t="s">
        <v>0</v>
      </c>
      <c r="C34" s="102">
        <v>0</v>
      </c>
      <c r="D34" s="103" t="s">
        <v>1</v>
      </c>
      <c r="E34" s="69">
        <v>1</v>
      </c>
      <c r="F34" s="64" t="s">
        <v>0</v>
      </c>
      <c r="G34" s="67">
        <v>2</v>
      </c>
      <c r="H34" s="205" t="s">
        <v>1</v>
      </c>
      <c r="I34" s="208">
        <v>0</v>
      </c>
      <c r="J34" s="101" t="s">
        <v>0</v>
      </c>
      <c r="K34" s="206">
        <v>6</v>
      </c>
      <c r="L34" s="59">
        <f>(V34*Price!$L$31)*$V$56</f>
        <v>1085.7</v>
      </c>
      <c r="M34" s="1622">
        <f>(V34*Price!$M$31)*$V$56</f>
        <v>0</v>
      </c>
      <c r="N34" s="59">
        <f>(V34*Price!$N$31)*$V$56</f>
        <v>947.1</v>
      </c>
      <c r="O34" s="59">
        <f>(V34*Price!$O$31)*$V$56</f>
        <v>1101.1000000000001</v>
      </c>
      <c r="P34" s="59">
        <f>(V34*Price!$P$31)*$V$56</f>
        <v>1178.1000000000001</v>
      </c>
      <c r="Q34" s="59">
        <f>(V34*Price!$Q$31)*$V$56</f>
        <v>1201.2</v>
      </c>
      <c r="R34" s="59">
        <f>(V34*Price!$R$31)*$V$56</f>
        <v>1971.2000000000003</v>
      </c>
      <c r="U34" s="2">
        <f t="shared" si="0"/>
        <v>3.5</v>
      </c>
      <c r="V34" s="2">
        <f>((E34+(G34/12))*(A34+C34/12))</f>
        <v>7</v>
      </c>
      <c r="W34" s="3">
        <f t="shared" si="15"/>
        <v>1.1666666666666667</v>
      </c>
      <c r="X34" s="2">
        <f t="shared" si="3"/>
        <v>6</v>
      </c>
      <c r="Z34" s="45">
        <f>U34*Price!$L$7</f>
        <v>220.5</v>
      </c>
      <c r="AA34" s="47">
        <f>U34*Price!$M$7</f>
        <v>262.5</v>
      </c>
      <c r="AB34" s="49">
        <f>U34*Price!$N$7</f>
        <v>374.5</v>
      </c>
      <c r="AC34" s="51">
        <f>U34*Price!$O$7</f>
        <v>409.5</v>
      </c>
      <c r="AD34" s="53">
        <f>U34*Price!$P$7</f>
        <v>546</v>
      </c>
      <c r="AE34" s="55">
        <f>U34*Price!$Q$7</f>
        <v>822.5</v>
      </c>
      <c r="AF34" s="57">
        <f>U34*Price!$R$7</f>
        <v>1039.5</v>
      </c>
      <c r="AG34" s="2">
        <f>(V34*Price!$C$15)</f>
        <v>227.11500000000001</v>
      </c>
      <c r="AH34" s="1">
        <f>(W34*Price!$C$21)*2</f>
        <v>7.5705</v>
      </c>
      <c r="AI34" s="1">
        <f>(X34*Price!$C$21)*2</f>
        <v>38.933999999999997</v>
      </c>
      <c r="AJ34" s="2">
        <f>V34*Price!$H$15</f>
        <v>105.98699999999999</v>
      </c>
      <c r="AK34" s="1">
        <f>Price!$H$21</f>
        <v>17.304000000000002</v>
      </c>
      <c r="AL34" s="7">
        <f t="shared" si="13"/>
        <v>396.91049999999996</v>
      </c>
    </row>
    <row r="35" spans="1:38" hidden="1" x14ac:dyDescent="0.25">
      <c r="A35" s="41">
        <v>4</v>
      </c>
      <c r="B35" s="41" t="s">
        <v>0</v>
      </c>
      <c r="C35" s="73">
        <v>0</v>
      </c>
      <c r="D35" s="72" t="s">
        <v>1</v>
      </c>
      <c r="E35" s="74">
        <v>1</v>
      </c>
      <c r="F35" s="41" t="s">
        <v>0</v>
      </c>
      <c r="G35" s="73">
        <v>0</v>
      </c>
      <c r="H35" s="41" t="s">
        <v>1</v>
      </c>
      <c r="I35" s="74">
        <v>0</v>
      </c>
      <c r="J35" s="41" t="s">
        <v>0</v>
      </c>
      <c r="K35" s="73">
        <v>6</v>
      </c>
      <c r="L35" s="59">
        <f>V35*Price!$L$31</f>
        <v>564</v>
      </c>
      <c r="M35" s="1622">
        <f>V35*Price!$M$31</f>
        <v>0</v>
      </c>
      <c r="N35" s="59">
        <f>V35*Price!$N$31</f>
        <v>492</v>
      </c>
      <c r="O35" s="59">
        <f>V35*Price!$O$31</f>
        <v>572</v>
      </c>
      <c r="P35" s="59">
        <f>V35*Price!$P$31</f>
        <v>612</v>
      </c>
      <c r="Q35" s="59">
        <f>V35*Price!$Q$31</f>
        <v>624</v>
      </c>
      <c r="R35" s="59">
        <f>V35*Price!$R$31</f>
        <v>1024</v>
      </c>
      <c r="U35" s="2">
        <f t="shared" si="0"/>
        <v>2</v>
      </c>
      <c r="V35" s="2">
        <f t="shared" ref="V35:V54" si="19">((E35+(G35/12))*(A35+C35/12))</f>
        <v>4</v>
      </c>
      <c r="W35" s="3">
        <f t="shared" si="15"/>
        <v>1</v>
      </c>
      <c r="X35" s="2">
        <f t="shared" si="3"/>
        <v>4</v>
      </c>
      <c r="Z35" s="45">
        <f>U35*Price!$L$7</f>
        <v>126</v>
      </c>
      <c r="AA35" s="47">
        <f>U35*Price!$M$7</f>
        <v>150</v>
      </c>
      <c r="AB35" s="49">
        <f>U35*Price!$N$7</f>
        <v>214</v>
      </c>
      <c r="AC35" s="51">
        <f>U35*Price!$O$7</f>
        <v>234</v>
      </c>
      <c r="AD35" s="53">
        <f>U35*Price!$P$7</f>
        <v>312</v>
      </c>
      <c r="AE35" s="55">
        <f>U35*Price!$Q$7</f>
        <v>470</v>
      </c>
      <c r="AF35" s="57">
        <f>U35*Price!$R$7</f>
        <v>594</v>
      </c>
      <c r="AG35" s="2">
        <f>(V35*Price!$C$15)*2</f>
        <v>259.56</v>
      </c>
      <c r="AH35" s="1">
        <f>(W35*Price!$C$21)*2</f>
        <v>6.4889999999999999</v>
      </c>
      <c r="AI35" s="1">
        <f>(X35*Price!$C$21)*2</f>
        <v>25.956</v>
      </c>
      <c r="AJ35" s="2">
        <f>V35*Price!$H$15</f>
        <v>60.564</v>
      </c>
      <c r="AK35" s="1">
        <f>Price!$H$21</f>
        <v>17.304000000000002</v>
      </c>
      <c r="AL35" s="7">
        <f t="shared" si="13"/>
        <v>369.87300000000005</v>
      </c>
    </row>
    <row r="36" spans="1:38" hidden="1" x14ac:dyDescent="0.25">
      <c r="A36" s="41">
        <v>4</v>
      </c>
      <c r="B36" s="41" t="s">
        <v>0</v>
      </c>
      <c r="C36" s="73">
        <v>0</v>
      </c>
      <c r="D36" s="72" t="s">
        <v>1</v>
      </c>
      <c r="E36" s="74">
        <v>1</v>
      </c>
      <c r="F36" s="41" t="s">
        <v>0</v>
      </c>
      <c r="G36" s="73">
        <v>0</v>
      </c>
      <c r="H36" s="41" t="s">
        <v>1</v>
      </c>
      <c r="I36" s="74">
        <v>0</v>
      </c>
      <c r="J36" s="41" t="s">
        <v>0</v>
      </c>
      <c r="K36" s="73">
        <v>6</v>
      </c>
      <c r="L36" s="94">
        <f>V36*Price!$L$31</f>
        <v>564</v>
      </c>
      <c r="M36" s="1624">
        <f>V36*Price!$M$31</f>
        <v>0</v>
      </c>
      <c r="N36" s="94">
        <f>V36*Price!$N$31</f>
        <v>492</v>
      </c>
      <c r="O36" s="94">
        <f>V36*Price!$O$31</f>
        <v>572</v>
      </c>
      <c r="P36" s="94">
        <f>V36*Price!$P$31</f>
        <v>612</v>
      </c>
      <c r="Q36" s="94">
        <f>V36*Price!$Q$31</f>
        <v>624</v>
      </c>
      <c r="R36" s="94">
        <f>V36*Price!$R$31</f>
        <v>1024</v>
      </c>
      <c r="U36" s="2">
        <f t="shared" si="0"/>
        <v>2</v>
      </c>
      <c r="V36" s="2">
        <f t="shared" si="19"/>
        <v>4</v>
      </c>
      <c r="W36" s="3">
        <f t="shared" si="15"/>
        <v>1</v>
      </c>
      <c r="X36" s="2">
        <f t="shared" si="3"/>
        <v>4</v>
      </c>
      <c r="Z36" s="45">
        <f>U36*Price!$L$7</f>
        <v>126</v>
      </c>
      <c r="AA36" s="47">
        <f>U36*Price!$M$7</f>
        <v>150</v>
      </c>
      <c r="AB36" s="49">
        <f>U36*Price!$N$7</f>
        <v>214</v>
      </c>
      <c r="AC36" s="51">
        <f>U36*Price!$O$7</f>
        <v>234</v>
      </c>
      <c r="AD36" s="53">
        <f>U36*Price!$P$7</f>
        <v>312</v>
      </c>
      <c r="AE36" s="55">
        <f>U36*Price!$Q$7</f>
        <v>470</v>
      </c>
      <c r="AF36" s="57">
        <f>U36*Price!$R$7</f>
        <v>594</v>
      </c>
      <c r="AG36" s="2">
        <f>(V36*Price!$C$15)*2</f>
        <v>259.56</v>
      </c>
      <c r="AH36" s="1">
        <f>(W36*Price!$C$21)*2</f>
        <v>6.4889999999999999</v>
      </c>
      <c r="AI36" s="1">
        <f>(X36*Price!$C$21)*2</f>
        <v>25.956</v>
      </c>
      <c r="AJ36" s="2">
        <f>V36*Price!$H$15</f>
        <v>60.564</v>
      </c>
      <c r="AK36" s="1">
        <f>Price!$H$21</f>
        <v>17.304000000000002</v>
      </c>
      <c r="AL36" s="7">
        <f t="shared" si="13"/>
        <v>369.87300000000005</v>
      </c>
    </row>
    <row r="37" spans="1:38" x14ac:dyDescent="0.25">
      <c r="A37" s="1845" t="s">
        <v>29</v>
      </c>
      <c r="B37" s="1846"/>
      <c r="C37" s="1846"/>
      <c r="D37" s="1846"/>
      <c r="E37" s="1846"/>
      <c r="F37" s="1846"/>
      <c r="G37" s="1846"/>
      <c r="H37" s="1846"/>
      <c r="I37" s="1846"/>
      <c r="J37" s="1846"/>
      <c r="K37" s="1846"/>
      <c r="L37" s="239"/>
      <c r="M37" s="1620"/>
      <c r="N37" s="240"/>
      <c r="O37" s="240"/>
      <c r="P37" s="240"/>
      <c r="Q37" s="240"/>
      <c r="R37" s="241"/>
      <c r="U37" s="2"/>
      <c r="V37" s="2"/>
      <c r="W37" s="3"/>
      <c r="X37" s="2"/>
      <c r="Z37" s="45"/>
      <c r="AA37" s="47"/>
      <c r="AB37" s="49"/>
      <c r="AC37" s="51"/>
      <c r="AD37" s="53"/>
      <c r="AE37" s="55"/>
      <c r="AF37" s="57"/>
      <c r="AG37" s="2"/>
      <c r="AJ37" s="2"/>
      <c r="AL37" s="7"/>
    </row>
    <row r="38" spans="1:38" x14ac:dyDescent="0.25">
      <c r="A38" s="197">
        <v>2</v>
      </c>
      <c r="B38" s="150" t="s">
        <v>0</v>
      </c>
      <c r="C38" s="200">
        <v>10</v>
      </c>
      <c r="D38" s="152" t="s">
        <v>1</v>
      </c>
      <c r="E38" s="153">
        <v>1</v>
      </c>
      <c r="F38" s="150" t="s">
        <v>0</v>
      </c>
      <c r="G38" s="151">
        <v>0</v>
      </c>
      <c r="H38" s="198" t="s">
        <v>1</v>
      </c>
      <c r="I38" s="251">
        <v>0</v>
      </c>
      <c r="J38" s="150" t="s">
        <v>0</v>
      </c>
      <c r="K38" s="199">
        <v>8</v>
      </c>
      <c r="L38" s="148">
        <f>V38*Price!$L$32</f>
        <v>535.5</v>
      </c>
      <c r="M38" s="1621">
        <f>V38*Price!$M$32</f>
        <v>0</v>
      </c>
      <c r="N38" s="148">
        <f>V38*Price!$N$32</f>
        <v>396.66666666666669</v>
      </c>
      <c r="O38" s="148">
        <f>V38*Price!$O$32</f>
        <v>532.66666666666674</v>
      </c>
      <c r="P38" s="148">
        <f>V38*Price!$P$32</f>
        <v>552.5</v>
      </c>
      <c r="Q38" s="148">
        <f>V38*Price!$Q$32</f>
        <v>561</v>
      </c>
      <c r="R38" s="148">
        <f>V38*Price!$R$32</f>
        <v>954.83333333333337</v>
      </c>
      <c r="U38" s="2">
        <f t="shared" si="0"/>
        <v>1.8888888888888888</v>
      </c>
      <c r="V38" s="2">
        <f t="shared" si="19"/>
        <v>2.8333333333333335</v>
      </c>
      <c r="W38" s="3">
        <f t="shared" si="15"/>
        <v>1</v>
      </c>
      <c r="X38" s="2">
        <f t="shared" si="3"/>
        <v>2.8333333333333335</v>
      </c>
      <c r="Z38" s="45">
        <f>U38*Price!$L$7</f>
        <v>119</v>
      </c>
      <c r="AA38" s="47">
        <f>U38*Price!$M$7</f>
        <v>141.66666666666666</v>
      </c>
      <c r="AB38" s="49">
        <f>U38*Price!$N$7</f>
        <v>202.11111111111111</v>
      </c>
      <c r="AC38" s="51">
        <f>U38*Price!$O$7</f>
        <v>221</v>
      </c>
      <c r="AD38" s="53">
        <f>U38*Price!$P$7</f>
        <v>294.66666666666669</v>
      </c>
      <c r="AE38" s="55">
        <f>U38*Price!$Q$7</f>
        <v>443.88888888888886</v>
      </c>
      <c r="AF38" s="57">
        <f>U38*Price!$R$7</f>
        <v>561</v>
      </c>
      <c r="AG38" s="2">
        <f>(V38*Price!$C$15)</f>
        <v>91.927500000000009</v>
      </c>
      <c r="AH38" s="1">
        <f>(W38*Price!$C$22)*2</f>
        <v>6.4889999999999999</v>
      </c>
      <c r="AI38" s="1">
        <f>(X38*Price!$C$22)*2</f>
        <v>18.3855</v>
      </c>
      <c r="AJ38" s="2">
        <f>V38*Price!$H$15</f>
        <v>42.899500000000003</v>
      </c>
      <c r="AK38" s="1">
        <f>Price!$H$22</f>
        <v>19.466999999999999</v>
      </c>
      <c r="AL38" s="7">
        <f t="shared" si="13"/>
        <v>179.16849999999999</v>
      </c>
    </row>
    <row r="39" spans="1:38" x14ac:dyDescent="0.25">
      <c r="A39" s="100">
        <v>2</v>
      </c>
      <c r="B39" s="101" t="s">
        <v>0</v>
      </c>
      <c r="C39" s="207">
        <v>10</v>
      </c>
      <c r="D39" s="103" t="s">
        <v>1</v>
      </c>
      <c r="E39" s="69">
        <v>1</v>
      </c>
      <c r="F39" s="64" t="s">
        <v>0</v>
      </c>
      <c r="G39" s="67">
        <v>2</v>
      </c>
      <c r="H39" s="205" t="s">
        <v>1</v>
      </c>
      <c r="I39" s="208">
        <v>0</v>
      </c>
      <c r="J39" s="101" t="s">
        <v>0</v>
      </c>
      <c r="K39" s="206">
        <v>8</v>
      </c>
      <c r="L39" s="59">
        <f>V39*Price!$L$32</f>
        <v>624.75</v>
      </c>
      <c r="M39" s="1622">
        <f>V39*Price!$M$32</f>
        <v>0</v>
      </c>
      <c r="N39" s="59">
        <f>V39*Price!$N$32</f>
        <v>462.77777777777783</v>
      </c>
      <c r="O39" s="59">
        <f>V39*Price!$O$32</f>
        <v>621.44444444444446</v>
      </c>
      <c r="P39" s="59">
        <f>V39*Price!$P$32</f>
        <v>644.58333333333337</v>
      </c>
      <c r="Q39" s="59">
        <f>V39*Price!$Q$32</f>
        <v>654.5</v>
      </c>
      <c r="R39" s="59">
        <f>V39*Price!$R$32</f>
        <v>1113.9722222222224</v>
      </c>
      <c r="U39" s="2">
        <f t="shared" si="0"/>
        <v>2.2037037037037037</v>
      </c>
      <c r="V39" s="2">
        <f t="shared" si="19"/>
        <v>3.3055555555555558</v>
      </c>
      <c r="W39" s="3">
        <f t="shared" si="15"/>
        <v>1.1666666666666667</v>
      </c>
      <c r="X39" s="2">
        <f t="shared" si="3"/>
        <v>2.8333333333333335</v>
      </c>
      <c r="Z39" s="45">
        <f>U39*Price!$L$7</f>
        <v>138.83333333333334</v>
      </c>
      <c r="AA39" s="47">
        <f>U39*Price!$M$7</f>
        <v>165.27777777777777</v>
      </c>
      <c r="AB39" s="49">
        <f>U39*Price!$N$7</f>
        <v>235.7962962962963</v>
      </c>
      <c r="AC39" s="51">
        <f>U39*Price!$O$7</f>
        <v>257.83333333333331</v>
      </c>
      <c r="AD39" s="53">
        <f>U39*Price!$P$7</f>
        <v>343.77777777777777</v>
      </c>
      <c r="AE39" s="55">
        <f>U39*Price!$Q$7</f>
        <v>517.87037037037032</v>
      </c>
      <c r="AF39" s="57">
        <f>U39*Price!$R$7</f>
        <v>654.5</v>
      </c>
      <c r="AG39" s="2">
        <f>(V39*Price!$C$15)</f>
        <v>107.24875000000002</v>
      </c>
      <c r="AH39" s="1">
        <f>(W39*Price!$C$22)*2</f>
        <v>7.5705</v>
      </c>
      <c r="AI39" s="1">
        <f>(X39*Price!$C$22)*2</f>
        <v>18.3855</v>
      </c>
      <c r="AJ39" s="2">
        <f>V39*Price!$H$15</f>
        <v>50.049416666666673</v>
      </c>
      <c r="AK39" s="1">
        <f>Price!$H$22</f>
        <v>19.466999999999999</v>
      </c>
      <c r="AL39" s="7">
        <f t="shared" si="13"/>
        <v>202.7211666666667</v>
      </c>
    </row>
    <row r="40" spans="1:38" x14ac:dyDescent="0.25">
      <c r="A40" s="197">
        <v>3</v>
      </c>
      <c r="B40" s="150" t="s">
        <v>0</v>
      </c>
      <c r="C40" s="151">
        <v>0</v>
      </c>
      <c r="D40" s="152" t="s">
        <v>1</v>
      </c>
      <c r="E40" s="153">
        <v>1</v>
      </c>
      <c r="F40" s="150" t="s">
        <v>0</v>
      </c>
      <c r="G40" s="151">
        <v>0</v>
      </c>
      <c r="H40" s="198" t="s">
        <v>1</v>
      </c>
      <c r="I40" s="251">
        <v>0</v>
      </c>
      <c r="J40" s="150" t="s">
        <v>0</v>
      </c>
      <c r="K40" s="199">
        <v>8</v>
      </c>
      <c r="L40" s="148">
        <f>V40*Price!$L$32</f>
        <v>567</v>
      </c>
      <c r="M40" s="1621">
        <f>V40*Price!$M$32</f>
        <v>0</v>
      </c>
      <c r="N40" s="148">
        <f>V40*Price!$N$32</f>
        <v>420</v>
      </c>
      <c r="O40" s="148">
        <f>V40*Price!$O$32</f>
        <v>564</v>
      </c>
      <c r="P40" s="148">
        <f>V40*Price!$P$32</f>
        <v>585</v>
      </c>
      <c r="Q40" s="148">
        <f>V40*Price!$Q$32</f>
        <v>594</v>
      </c>
      <c r="R40" s="148">
        <f>V40*Price!$R$32</f>
        <v>1011</v>
      </c>
      <c r="U40" s="2">
        <f t="shared" si="0"/>
        <v>2</v>
      </c>
      <c r="V40" s="2">
        <f t="shared" si="19"/>
        <v>3</v>
      </c>
      <c r="W40" s="3">
        <f t="shared" si="15"/>
        <v>1</v>
      </c>
      <c r="X40" s="2">
        <f t="shared" si="3"/>
        <v>3</v>
      </c>
      <c r="Z40" s="45">
        <f>U40*Price!$L$7</f>
        <v>126</v>
      </c>
      <c r="AA40" s="47">
        <f>U40*Price!$M$7</f>
        <v>150</v>
      </c>
      <c r="AB40" s="49">
        <f>U40*Price!$N$7</f>
        <v>214</v>
      </c>
      <c r="AC40" s="51">
        <f>U40*Price!$O$7</f>
        <v>234</v>
      </c>
      <c r="AD40" s="53">
        <f>U40*Price!$P$7</f>
        <v>312</v>
      </c>
      <c r="AE40" s="55">
        <f>U40*Price!$Q$7</f>
        <v>470</v>
      </c>
      <c r="AF40" s="57">
        <f>U40*Price!$R$7</f>
        <v>594</v>
      </c>
      <c r="AG40" s="2">
        <f>(V40*Price!$C$15)</f>
        <v>97.335000000000008</v>
      </c>
      <c r="AH40" s="1">
        <f>(W40*Price!$C$22)*2</f>
        <v>6.4889999999999999</v>
      </c>
      <c r="AI40" s="1">
        <f>(X40*Price!$C$22)*2</f>
        <v>19.466999999999999</v>
      </c>
      <c r="AJ40" s="2">
        <f>V40*Price!$H$15</f>
        <v>45.423000000000002</v>
      </c>
      <c r="AK40" s="1">
        <f>Price!$H$22</f>
        <v>19.466999999999999</v>
      </c>
      <c r="AL40" s="7">
        <f t="shared" si="13"/>
        <v>188.18099999999998</v>
      </c>
    </row>
    <row r="41" spans="1:38" x14ac:dyDescent="0.25">
      <c r="A41" s="100">
        <v>3</v>
      </c>
      <c r="B41" s="101" t="s">
        <v>0</v>
      </c>
      <c r="C41" s="102">
        <v>0</v>
      </c>
      <c r="D41" s="103" t="s">
        <v>1</v>
      </c>
      <c r="E41" s="69">
        <v>1</v>
      </c>
      <c r="F41" s="64" t="s">
        <v>0</v>
      </c>
      <c r="G41" s="67">
        <v>2</v>
      </c>
      <c r="H41" s="205" t="s">
        <v>1</v>
      </c>
      <c r="I41" s="208">
        <v>0</v>
      </c>
      <c r="J41" s="101" t="s">
        <v>0</v>
      </c>
      <c r="K41" s="206">
        <v>8</v>
      </c>
      <c r="L41" s="59">
        <f>V41*Price!$L$32</f>
        <v>661.5</v>
      </c>
      <c r="M41" s="1622">
        <f>V41*Price!$M$32</f>
        <v>0</v>
      </c>
      <c r="N41" s="59">
        <f>V41*Price!$N$32</f>
        <v>490</v>
      </c>
      <c r="O41" s="59">
        <f>V41*Price!$O$32</f>
        <v>658</v>
      </c>
      <c r="P41" s="59">
        <f>V41*Price!$P$32</f>
        <v>682.5</v>
      </c>
      <c r="Q41" s="59">
        <f>V41*Price!$Q$32</f>
        <v>693</v>
      </c>
      <c r="R41" s="59">
        <f>V41*Price!$R$32</f>
        <v>1179.5</v>
      </c>
      <c r="U41" s="2">
        <f t="shared" si="0"/>
        <v>2.333333333333333</v>
      </c>
      <c r="V41" s="2">
        <f t="shared" si="19"/>
        <v>3.5</v>
      </c>
      <c r="W41" s="3">
        <f t="shared" si="15"/>
        <v>1.1666666666666667</v>
      </c>
      <c r="X41" s="2">
        <f t="shared" si="3"/>
        <v>3</v>
      </c>
      <c r="Z41" s="45">
        <f>U41*Price!$L$7</f>
        <v>146.99999999999997</v>
      </c>
      <c r="AA41" s="47">
        <f>U41*Price!$M$7</f>
        <v>174.99999999999997</v>
      </c>
      <c r="AB41" s="49">
        <f>U41*Price!$N$7</f>
        <v>249.66666666666663</v>
      </c>
      <c r="AC41" s="51">
        <f>U41*Price!$O$7</f>
        <v>272.99999999999994</v>
      </c>
      <c r="AD41" s="53">
        <f>U41*Price!$P$7</f>
        <v>363.99999999999994</v>
      </c>
      <c r="AE41" s="55">
        <f>U41*Price!$Q$7</f>
        <v>548.33333333333326</v>
      </c>
      <c r="AF41" s="57">
        <f>U41*Price!$R$7</f>
        <v>692.99999999999989</v>
      </c>
      <c r="AG41" s="2">
        <f>(V41*Price!$C$15)</f>
        <v>113.5575</v>
      </c>
      <c r="AH41" s="1">
        <f>(W41*Price!$C$22)*2</f>
        <v>7.5705</v>
      </c>
      <c r="AI41" s="1">
        <f>(X41*Price!$C$22)*2</f>
        <v>19.466999999999999</v>
      </c>
      <c r="AJ41" s="2">
        <f>V41*Price!$H$15</f>
        <v>52.993499999999997</v>
      </c>
      <c r="AK41" s="1">
        <f>Price!$H$22</f>
        <v>19.466999999999999</v>
      </c>
      <c r="AL41" s="7">
        <f t="shared" si="13"/>
        <v>213.05549999999999</v>
      </c>
    </row>
    <row r="42" spans="1:38" x14ac:dyDescent="0.25">
      <c r="A42" s="197">
        <v>3</v>
      </c>
      <c r="B42" s="150" t="s">
        <v>0</v>
      </c>
      <c r="C42" s="151">
        <v>4</v>
      </c>
      <c r="D42" s="152" t="s">
        <v>1</v>
      </c>
      <c r="E42" s="153">
        <v>1</v>
      </c>
      <c r="F42" s="150" t="s">
        <v>0</v>
      </c>
      <c r="G42" s="151">
        <v>0</v>
      </c>
      <c r="H42" s="198" t="s">
        <v>1</v>
      </c>
      <c r="I42" s="251">
        <v>0</v>
      </c>
      <c r="J42" s="150" t="s">
        <v>0</v>
      </c>
      <c r="K42" s="199">
        <v>8</v>
      </c>
      <c r="L42" s="148">
        <f>V42*Price!$L$32</f>
        <v>630</v>
      </c>
      <c r="M42" s="1621">
        <f>V42*Price!$M$32</f>
        <v>0</v>
      </c>
      <c r="N42" s="148">
        <f>V42*Price!$N$32</f>
        <v>466.66666666666669</v>
      </c>
      <c r="O42" s="148">
        <f>V42*Price!$O$32</f>
        <v>626.66666666666674</v>
      </c>
      <c r="P42" s="148">
        <f>V42*Price!$P$32</f>
        <v>650</v>
      </c>
      <c r="Q42" s="148">
        <f>V42*Price!$Q$32</f>
        <v>660</v>
      </c>
      <c r="R42" s="148">
        <f>V42*Price!$R$32</f>
        <v>1123.3333333333335</v>
      </c>
      <c r="U42" s="2">
        <f t="shared" si="0"/>
        <v>2.2222222222222223</v>
      </c>
      <c r="V42" s="2">
        <f t="shared" si="19"/>
        <v>3.3333333333333335</v>
      </c>
      <c r="W42" s="3">
        <f t="shared" si="15"/>
        <v>1</v>
      </c>
      <c r="X42" s="2">
        <f t="shared" si="3"/>
        <v>3.3333333333333335</v>
      </c>
      <c r="Z42" s="45">
        <f>U42*Price!$L$7</f>
        <v>140</v>
      </c>
      <c r="AA42" s="47">
        <f>U42*Price!$M$7</f>
        <v>166.66666666666669</v>
      </c>
      <c r="AB42" s="49">
        <f>U42*Price!$N$7</f>
        <v>237.7777777777778</v>
      </c>
      <c r="AC42" s="51">
        <f>U42*Price!$O$7</f>
        <v>260</v>
      </c>
      <c r="AD42" s="53">
        <f>U42*Price!$P$7</f>
        <v>346.66666666666669</v>
      </c>
      <c r="AE42" s="55">
        <f>U42*Price!$Q$7</f>
        <v>522.22222222222229</v>
      </c>
      <c r="AF42" s="57">
        <f>U42*Price!$R$7</f>
        <v>660</v>
      </c>
      <c r="AG42" s="2">
        <f>(V42*Price!$C$15)</f>
        <v>108.15</v>
      </c>
      <c r="AH42" s="1">
        <f>(W42*Price!$C$22)*2</f>
        <v>6.4889999999999999</v>
      </c>
      <c r="AI42" s="1">
        <f>(X42*Price!$C$22)*2</f>
        <v>21.63</v>
      </c>
      <c r="AJ42" s="2">
        <f>V42*Price!$H$15</f>
        <v>50.47</v>
      </c>
      <c r="AK42" s="1">
        <f>Price!$H$22</f>
        <v>19.466999999999999</v>
      </c>
      <c r="AL42" s="7">
        <f t="shared" si="13"/>
        <v>206.20600000000002</v>
      </c>
    </row>
    <row r="43" spans="1:38" x14ac:dyDescent="0.25">
      <c r="A43" s="100">
        <v>3</v>
      </c>
      <c r="B43" s="101" t="s">
        <v>0</v>
      </c>
      <c r="C43" s="102">
        <v>4</v>
      </c>
      <c r="D43" s="103" t="s">
        <v>1</v>
      </c>
      <c r="E43" s="69">
        <v>1</v>
      </c>
      <c r="F43" s="64" t="s">
        <v>0</v>
      </c>
      <c r="G43" s="67">
        <v>2</v>
      </c>
      <c r="H43" s="205" t="s">
        <v>1</v>
      </c>
      <c r="I43" s="208">
        <v>0</v>
      </c>
      <c r="J43" s="101" t="s">
        <v>0</v>
      </c>
      <c r="K43" s="206">
        <v>8</v>
      </c>
      <c r="L43" s="59">
        <f>V43*Price!$L$32</f>
        <v>735.00000000000011</v>
      </c>
      <c r="M43" s="1622">
        <f>V43*Price!$M$32</f>
        <v>0</v>
      </c>
      <c r="N43" s="59">
        <f>V43*Price!$N$32</f>
        <v>544.44444444444446</v>
      </c>
      <c r="O43" s="59">
        <f>V43*Price!$O$32</f>
        <v>731.1111111111112</v>
      </c>
      <c r="P43" s="59">
        <f>V43*Price!$P$32</f>
        <v>758.33333333333337</v>
      </c>
      <c r="Q43" s="59">
        <f>V43*Price!$Q$32</f>
        <v>770.00000000000011</v>
      </c>
      <c r="R43" s="59">
        <f>V43*Price!$R$32</f>
        <v>1310.5555555555557</v>
      </c>
      <c r="U43" s="2">
        <f t="shared" si="0"/>
        <v>2.5925925925925926</v>
      </c>
      <c r="V43" s="2">
        <f t="shared" si="19"/>
        <v>3.8888888888888893</v>
      </c>
      <c r="W43" s="3">
        <f t="shared" si="15"/>
        <v>1.1666666666666667</v>
      </c>
      <c r="X43" s="2">
        <f t="shared" si="3"/>
        <v>3.3333333333333335</v>
      </c>
      <c r="Z43" s="45">
        <f>U43*Price!$L$7</f>
        <v>163.33333333333334</v>
      </c>
      <c r="AA43" s="47">
        <f>U43*Price!$M$7</f>
        <v>194.44444444444443</v>
      </c>
      <c r="AB43" s="49">
        <f>U43*Price!$N$7</f>
        <v>277.40740740740739</v>
      </c>
      <c r="AC43" s="51">
        <f>U43*Price!$O$7</f>
        <v>303.33333333333331</v>
      </c>
      <c r="AD43" s="53">
        <f>U43*Price!$P$7</f>
        <v>404.44444444444446</v>
      </c>
      <c r="AE43" s="55">
        <f>U43*Price!$Q$7</f>
        <v>609.25925925925924</v>
      </c>
      <c r="AF43" s="57">
        <f>U43*Price!$R$7</f>
        <v>770</v>
      </c>
      <c r="AG43" s="2">
        <f>(V43*Price!$C$15)</f>
        <v>126.17500000000001</v>
      </c>
      <c r="AH43" s="1">
        <f>(W43*Price!$C$22)*2</f>
        <v>7.5705</v>
      </c>
      <c r="AI43" s="1">
        <f>(X43*Price!$C$22)*2</f>
        <v>21.63</v>
      </c>
      <c r="AJ43" s="2">
        <f>V43*Price!$H$15</f>
        <v>58.881666666666675</v>
      </c>
      <c r="AK43" s="1">
        <f>Price!$H$22</f>
        <v>19.466999999999999</v>
      </c>
      <c r="AL43" s="7">
        <f t="shared" si="13"/>
        <v>233.72416666666669</v>
      </c>
    </row>
    <row r="44" spans="1:38" x14ac:dyDescent="0.25">
      <c r="A44" s="197">
        <v>3</v>
      </c>
      <c r="B44" s="150" t="s">
        <v>0</v>
      </c>
      <c r="C44" s="151">
        <v>6</v>
      </c>
      <c r="D44" s="152" t="s">
        <v>1</v>
      </c>
      <c r="E44" s="153">
        <v>1</v>
      </c>
      <c r="F44" s="150" t="s">
        <v>0</v>
      </c>
      <c r="G44" s="151">
        <v>0</v>
      </c>
      <c r="H44" s="198" t="s">
        <v>1</v>
      </c>
      <c r="I44" s="251">
        <v>0</v>
      </c>
      <c r="J44" s="150" t="s">
        <v>0</v>
      </c>
      <c r="K44" s="199">
        <v>8</v>
      </c>
      <c r="L44" s="148">
        <f>V44*Price!$L$32</f>
        <v>661.5</v>
      </c>
      <c r="M44" s="1621">
        <f>V44*Price!$M$32</f>
        <v>0</v>
      </c>
      <c r="N44" s="148">
        <f>V44*Price!$N$32</f>
        <v>490</v>
      </c>
      <c r="O44" s="148">
        <f>V44*Price!$O$32</f>
        <v>658</v>
      </c>
      <c r="P44" s="148">
        <f>V44*Price!$P$32</f>
        <v>682.5</v>
      </c>
      <c r="Q44" s="148">
        <f>V44*Price!$Q$32</f>
        <v>693</v>
      </c>
      <c r="R44" s="148">
        <f>V44*Price!$R$32</f>
        <v>1179.5</v>
      </c>
      <c r="U44" s="2">
        <f t="shared" si="0"/>
        <v>2.333333333333333</v>
      </c>
      <c r="V44" s="2">
        <f t="shared" si="19"/>
        <v>3.5</v>
      </c>
      <c r="W44" s="3">
        <f t="shared" si="15"/>
        <v>1</v>
      </c>
      <c r="X44" s="2">
        <f t="shared" si="3"/>
        <v>3.5</v>
      </c>
      <c r="Z44" s="45">
        <f>U44*Price!$L$7</f>
        <v>146.99999999999997</v>
      </c>
      <c r="AA44" s="47">
        <f>U44*Price!$M$7</f>
        <v>174.99999999999997</v>
      </c>
      <c r="AB44" s="49">
        <f>U44*Price!$N$7</f>
        <v>249.66666666666663</v>
      </c>
      <c r="AC44" s="51">
        <f>U44*Price!$O$7</f>
        <v>272.99999999999994</v>
      </c>
      <c r="AD44" s="53">
        <f>U44*Price!$P$7</f>
        <v>363.99999999999994</v>
      </c>
      <c r="AE44" s="55">
        <f>U44*Price!$Q$7</f>
        <v>548.33333333333326</v>
      </c>
      <c r="AF44" s="57">
        <f>U44*Price!$R$7</f>
        <v>692.99999999999989</v>
      </c>
      <c r="AG44" s="2">
        <f>(V44*Price!$C$15)</f>
        <v>113.5575</v>
      </c>
      <c r="AH44" s="1">
        <f>(W44*Price!$C$22)*2</f>
        <v>6.4889999999999999</v>
      </c>
      <c r="AI44" s="1">
        <f>(X44*Price!$C$22)*2</f>
        <v>22.711500000000001</v>
      </c>
      <c r="AJ44" s="2">
        <f>V44*Price!$H$15</f>
        <v>52.993499999999997</v>
      </c>
      <c r="AK44" s="1">
        <f>Price!$H$22</f>
        <v>19.466999999999999</v>
      </c>
      <c r="AL44" s="7">
        <f t="shared" si="13"/>
        <v>215.21850000000001</v>
      </c>
    </row>
    <row r="45" spans="1:38" x14ac:dyDescent="0.25">
      <c r="A45" s="100">
        <v>3</v>
      </c>
      <c r="B45" s="101" t="s">
        <v>0</v>
      </c>
      <c r="C45" s="102">
        <v>6</v>
      </c>
      <c r="D45" s="103" t="s">
        <v>1</v>
      </c>
      <c r="E45" s="69">
        <v>1</v>
      </c>
      <c r="F45" s="64" t="s">
        <v>0</v>
      </c>
      <c r="G45" s="67">
        <v>2</v>
      </c>
      <c r="H45" s="205" t="s">
        <v>1</v>
      </c>
      <c r="I45" s="208">
        <v>0</v>
      </c>
      <c r="J45" s="101" t="s">
        <v>0</v>
      </c>
      <c r="K45" s="206">
        <v>8</v>
      </c>
      <c r="L45" s="59">
        <f>V45*Price!$L$32</f>
        <v>771.75000000000011</v>
      </c>
      <c r="M45" s="1622">
        <f>V45*Price!$M$32</f>
        <v>0</v>
      </c>
      <c r="N45" s="59">
        <f>V45*Price!$N$32</f>
        <v>571.66666666666674</v>
      </c>
      <c r="O45" s="59">
        <f>V45*Price!$O$32</f>
        <v>767.66666666666674</v>
      </c>
      <c r="P45" s="59">
        <f>V45*Price!$P$32</f>
        <v>796.25000000000011</v>
      </c>
      <c r="Q45" s="59">
        <f>V45*Price!$Q$32</f>
        <v>808.50000000000011</v>
      </c>
      <c r="R45" s="59">
        <f>V45*Price!$R$32</f>
        <v>1376.0833333333335</v>
      </c>
      <c r="U45" s="2">
        <f t="shared" si="0"/>
        <v>2.7222222222222223</v>
      </c>
      <c r="V45" s="2">
        <f t="shared" si="19"/>
        <v>4.0833333333333339</v>
      </c>
      <c r="W45" s="3">
        <f t="shared" si="15"/>
        <v>1.1666666666666667</v>
      </c>
      <c r="X45" s="2">
        <f t="shared" si="3"/>
        <v>3.5</v>
      </c>
      <c r="Z45" s="45">
        <f>U45*Price!$L$7</f>
        <v>171.5</v>
      </c>
      <c r="AA45" s="47">
        <f>U45*Price!$M$7</f>
        <v>204.16666666666669</v>
      </c>
      <c r="AB45" s="49">
        <f>U45*Price!$N$7</f>
        <v>291.27777777777777</v>
      </c>
      <c r="AC45" s="51">
        <f>U45*Price!$O$7</f>
        <v>318.5</v>
      </c>
      <c r="AD45" s="53">
        <f>U45*Price!$P$7</f>
        <v>424.66666666666669</v>
      </c>
      <c r="AE45" s="55">
        <f>U45*Price!$Q$7</f>
        <v>639.72222222222229</v>
      </c>
      <c r="AF45" s="57">
        <f>U45*Price!$R$7</f>
        <v>808.5</v>
      </c>
      <c r="AG45" s="2">
        <f>(V45*Price!$C$15)</f>
        <v>132.48375000000001</v>
      </c>
      <c r="AH45" s="1">
        <f>(W45*Price!$C$22)*2</f>
        <v>7.5705</v>
      </c>
      <c r="AI45" s="1">
        <f>(X45*Price!$C$22)*2</f>
        <v>22.711500000000001</v>
      </c>
      <c r="AJ45" s="2">
        <f>V45*Price!$H$15</f>
        <v>61.825750000000006</v>
      </c>
      <c r="AK45" s="1">
        <f>Price!$H$22</f>
        <v>19.466999999999999</v>
      </c>
      <c r="AL45" s="7">
        <f t="shared" si="13"/>
        <v>244.05850000000004</v>
      </c>
    </row>
    <row r="46" spans="1:38" x14ac:dyDescent="0.25">
      <c r="A46" s="197">
        <v>4</v>
      </c>
      <c r="B46" s="150" t="s">
        <v>0</v>
      </c>
      <c r="C46" s="151">
        <v>0</v>
      </c>
      <c r="D46" s="152" t="s">
        <v>1</v>
      </c>
      <c r="E46" s="153">
        <v>1</v>
      </c>
      <c r="F46" s="150" t="s">
        <v>0</v>
      </c>
      <c r="G46" s="151">
        <v>0</v>
      </c>
      <c r="H46" s="198" t="s">
        <v>1</v>
      </c>
      <c r="I46" s="251">
        <v>0</v>
      </c>
      <c r="J46" s="150" t="s">
        <v>0</v>
      </c>
      <c r="K46" s="199">
        <v>8</v>
      </c>
      <c r="L46" s="148">
        <f>V46*Price!$L$32</f>
        <v>756</v>
      </c>
      <c r="M46" s="1621">
        <f>V46*Price!$M$32</f>
        <v>0</v>
      </c>
      <c r="N46" s="148">
        <f>V46*Price!$N$32</f>
        <v>560</v>
      </c>
      <c r="O46" s="148">
        <f>V46*Price!$O$32</f>
        <v>752</v>
      </c>
      <c r="P46" s="148">
        <f>V46*Price!$P$32</f>
        <v>780</v>
      </c>
      <c r="Q46" s="148">
        <f>V46*Price!$Q$32</f>
        <v>792</v>
      </c>
      <c r="R46" s="148">
        <f>V46*Price!$R$32</f>
        <v>1348</v>
      </c>
      <c r="U46" s="2">
        <f t="shared" si="0"/>
        <v>2.6666666666666665</v>
      </c>
      <c r="V46" s="2">
        <f t="shared" si="19"/>
        <v>4</v>
      </c>
      <c r="W46" s="3">
        <f t="shared" si="15"/>
        <v>1</v>
      </c>
      <c r="X46" s="2">
        <f t="shared" si="3"/>
        <v>4</v>
      </c>
      <c r="Z46" s="45">
        <f>U46*Price!$L$7</f>
        <v>168</v>
      </c>
      <c r="AA46" s="47">
        <f>U46*Price!$M$7</f>
        <v>200</v>
      </c>
      <c r="AB46" s="49">
        <f>U46*Price!$N$7</f>
        <v>285.33333333333331</v>
      </c>
      <c r="AC46" s="51">
        <f>U46*Price!$O$7</f>
        <v>312</v>
      </c>
      <c r="AD46" s="53">
        <f>U46*Price!$P$7</f>
        <v>416</v>
      </c>
      <c r="AE46" s="55">
        <f>U46*Price!$Q$7</f>
        <v>626.66666666666663</v>
      </c>
      <c r="AF46" s="57">
        <f>U46*Price!$R$7</f>
        <v>792</v>
      </c>
      <c r="AG46" s="2">
        <f>(V46*Price!$C$15)</f>
        <v>129.78</v>
      </c>
      <c r="AH46" s="1">
        <f>(W46*Price!$C$22)*2</f>
        <v>6.4889999999999999</v>
      </c>
      <c r="AI46" s="1">
        <f>(X46*Price!$C$22)*2</f>
        <v>25.956</v>
      </c>
      <c r="AJ46" s="2">
        <f>V46*Price!$H$15</f>
        <v>60.564</v>
      </c>
      <c r="AK46" s="1">
        <f>Price!$H$22</f>
        <v>19.466999999999999</v>
      </c>
      <c r="AL46" s="7">
        <f t="shared" si="13"/>
        <v>242.25599999999997</v>
      </c>
    </row>
    <row r="47" spans="1:38" x14ac:dyDescent="0.25">
      <c r="A47" s="100">
        <v>4</v>
      </c>
      <c r="B47" s="101" t="s">
        <v>0</v>
      </c>
      <c r="C47" s="102">
        <v>0</v>
      </c>
      <c r="D47" s="103" t="s">
        <v>1</v>
      </c>
      <c r="E47" s="69">
        <v>1</v>
      </c>
      <c r="F47" s="64" t="s">
        <v>0</v>
      </c>
      <c r="G47" s="67">
        <v>2</v>
      </c>
      <c r="H47" s="205" t="s">
        <v>1</v>
      </c>
      <c r="I47" s="208">
        <v>0</v>
      </c>
      <c r="J47" s="101" t="s">
        <v>0</v>
      </c>
      <c r="K47" s="206">
        <v>8</v>
      </c>
      <c r="L47" s="59">
        <f>V47*Price!$L$32</f>
        <v>882</v>
      </c>
      <c r="M47" s="1622">
        <f>V47*Price!$M$32</f>
        <v>0</v>
      </c>
      <c r="N47" s="59">
        <f>V47*Price!$N$32</f>
        <v>653.33333333333337</v>
      </c>
      <c r="O47" s="59">
        <f>V47*Price!$O$32</f>
        <v>877.33333333333337</v>
      </c>
      <c r="P47" s="59">
        <f>V47*Price!$P$32</f>
        <v>910.00000000000011</v>
      </c>
      <c r="Q47" s="59">
        <f>V47*Price!$Q$32</f>
        <v>924.00000000000011</v>
      </c>
      <c r="R47" s="59">
        <f>V47*Price!$R$32</f>
        <v>1572.6666666666667</v>
      </c>
      <c r="U47" s="2">
        <f t="shared" si="0"/>
        <v>3.1111111111111112</v>
      </c>
      <c r="V47" s="2">
        <f t="shared" si="19"/>
        <v>4.666666666666667</v>
      </c>
      <c r="W47" s="3">
        <f t="shared" si="15"/>
        <v>1.1666666666666667</v>
      </c>
      <c r="X47" s="2">
        <f t="shared" si="3"/>
        <v>4</v>
      </c>
      <c r="Z47" s="45">
        <f>U47*Price!$L$7</f>
        <v>196</v>
      </c>
      <c r="AA47" s="47">
        <f>U47*Price!$M$7</f>
        <v>233.33333333333334</v>
      </c>
      <c r="AB47" s="49">
        <f>U47*Price!$N$7</f>
        <v>332.88888888888891</v>
      </c>
      <c r="AC47" s="51">
        <f>U47*Price!$O$7</f>
        <v>364</v>
      </c>
      <c r="AD47" s="53">
        <f>U47*Price!$P$7</f>
        <v>485.33333333333331</v>
      </c>
      <c r="AE47" s="55">
        <f>U47*Price!$Q$7</f>
        <v>731.11111111111109</v>
      </c>
      <c r="AF47" s="57">
        <f>U47*Price!$R$7</f>
        <v>924</v>
      </c>
      <c r="AG47" s="2">
        <f>(V47*Price!$C$15)</f>
        <v>151.41000000000003</v>
      </c>
      <c r="AH47" s="1">
        <f>(W47*Price!$C$22)*2</f>
        <v>7.5705</v>
      </c>
      <c r="AI47" s="1">
        <f>(X47*Price!$C$22)*2</f>
        <v>25.956</v>
      </c>
      <c r="AJ47" s="2">
        <f>V47*Price!$H$15</f>
        <v>70.658000000000001</v>
      </c>
      <c r="AK47" s="1">
        <f>Price!$H$22</f>
        <v>19.466999999999999</v>
      </c>
      <c r="AL47" s="7">
        <f t="shared" si="13"/>
        <v>275.06150000000002</v>
      </c>
    </row>
    <row r="48" spans="1:38" x14ac:dyDescent="0.25">
      <c r="A48" s="100">
        <v>4</v>
      </c>
      <c r="B48" s="101" t="s">
        <v>0</v>
      </c>
      <c r="C48" s="102">
        <v>0</v>
      </c>
      <c r="D48" s="103" t="s">
        <v>1</v>
      </c>
      <c r="E48" s="153">
        <v>1</v>
      </c>
      <c r="F48" s="150" t="s">
        <v>0</v>
      </c>
      <c r="G48" s="151">
        <v>4</v>
      </c>
      <c r="H48" s="205" t="s">
        <v>1</v>
      </c>
      <c r="I48" s="208">
        <v>0</v>
      </c>
      <c r="J48" s="101" t="s">
        <v>0</v>
      </c>
      <c r="K48" s="206">
        <v>8</v>
      </c>
      <c r="L48" s="148">
        <f>V48*Price!$L$32</f>
        <v>1008</v>
      </c>
      <c r="M48" s="1621">
        <f>V48*Price!$M$32</f>
        <v>0</v>
      </c>
      <c r="N48" s="148">
        <f>V48*Price!$N$32</f>
        <v>746.66666666666663</v>
      </c>
      <c r="O48" s="148">
        <f>V48*Price!$O$32</f>
        <v>1002.6666666666666</v>
      </c>
      <c r="P48" s="148">
        <f>V48*Price!$P$32</f>
        <v>1040</v>
      </c>
      <c r="Q48" s="148">
        <f>V48*Price!$Q$32</f>
        <v>1056</v>
      </c>
      <c r="R48" s="148">
        <f>V48*Price!$R$32</f>
        <v>1797.3333333333333</v>
      </c>
      <c r="U48" s="2">
        <f t="shared" si="0"/>
        <v>3.5555555555555554</v>
      </c>
      <c r="V48" s="2">
        <f t="shared" si="19"/>
        <v>5.333333333333333</v>
      </c>
      <c r="W48" s="3">
        <f t="shared" si="15"/>
        <v>1.3333333333333333</v>
      </c>
      <c r="X48" s="2">
        <f t="shared" si="3"/>
        <v>4</v>
      </c>
      <c r="Z48" s="45">
        <f>U48*Price!$L$7</f>
        <v>224</v>
      </c>
      <c r="AA48" s="47">
        <f>U48*Price!$M$7</f>
        <v>266.66666666666663</v>
      </c>
      <c r="AB48" s="49">
        <f>U48*Price!$N$7</f>
        <v>380.4444444444444</v>
      </c>
      <c r="AC48" s="51">
        <f>U48*Price!$O$7</f>
        <v>416</v>
      </c>
      <c r="AD48" s="53">
        <f>U48*Price!$P$7</f>
        <v>554.66666666666663</v>
      </c>
      <c r="AE48" s="55">
        <f>U48*Price!$Q$7</f>
        <v>835.55555555555554</v>
      </c>
      <c r="AF48" s="57">
        <f>U48*Price!$R$7</f>
        <v>1056</v>
      </c>
      <c r="AG48" s="2">
        <f>(V48*Price!$C$15)</f>
        <v>173.04</v>
      </c>
      <c r="AH48" s="1">
        <f>(W48*Price!$C$22)*2</f>
        <v>8.6519999999999992</v>
      </c>
      <c r="AI48" s="1">
        <f>(X48*Price!$C$22)*2</f>
        <v>25.956</v>
      </c>
      <c r="AJ48" s="2">
        <f>V48*Price!$H$15</f>
        <v>80.751999999999995</v>
      </c>
      <c r="AK48" s="1">
        <f>Price!$H$22</f>
        <v>19.466999999999999</v>
      </c>
      <c r="AL48" s="7">
        <f t="shared" si="13"/>
        <v>307.86699999999996</v>
      </c>
    </row>
    <row r="49" spans="1:38" x14ac:dyDescent="0.25">
      <c r="A49" s="16">
        <v>4</v>
      </c>
      <c r="B49" s="64" t="s">
        <v>0</v>
      </c>
      <c r="C49" s="67">
        <v>6</v>
      </c>
      <c r="D49" s="70" t="s">
        <v>1</v>
      </c>
      <c r="E49" s="69">
        <v>1</v>
      </c>
      <c r="F49" s="64" t="s">
        <v>0</v>
      </c>
      <c r="G49" s="67">
        <v>0</v>
      </c>
      <c r="H49" s="63" t="s">
        <v>1</v>
      </c>
      <c r="I49" s="17">
        <v>0</v>
      </c>
      <c r="J49" s="64" t="s">
        <v>0</v>
      </c>
      <c r="K49" s="68">
        <v>8</v>
      </c>
      <c r="L49" s="59">
        <f>V49*Price!$L$32</f>
        <v>850.5</v>
      </c>
      <c r="M49" s="1622">
        <f>V49*Price!$M$32</f>
        <v>0</v>
      </c>
      <c r="N49" s="59">
        <f>V49*Price!$N$32</f>
        <v>630</v>
      </c>
      <c r="O49" s="59">
        <f>V49*Price!$O$32</f>
        <v>846</v>
      </c>
      <c r="P49" s="59">
        <f>V49*Price!$P$32</f>
        <v>877.5</v>
      </c>
      <c r="Q49" s="59">
        <f>V49*Price!$Q$32</f>
        <v>891</v>
      </c>
      <c r="R49" s="59">
        <f>V49*Price!$R$32</f>
        <v>1516.5</v>
      </c>
      <c r="U49" s="2">
        <f t="shared" si="0"/>
        <v>3</v>
      </c>
      <c r="V49" s="2">
        <f t="shared" si="19"/>
        <v>4.5</v>
      </c>
      <c r="W49" s="3">
        <f t="shared" si="15"/>
        <v>1</v>
      </c>
      <c r="X49" s="2">
        <f t="shared" si="3"/>
        <v>4.5</v>
      </c>
      <c r="Z49" s="45">
        <f>U49*Price!$L$7</f>
        <v>189</v>
      </c>
      <c r="AA49" s="47">
        <f>U49*Price!$M$7</f>
        <v>225</v>
      </c>
      <c r="AB49" s="49">
        <f>U49*Price!$N$7</f>
        <v>321</v>
      </c>
      <c r="AC49" s="51">
        <f>U49*Price!$O$7</f>
        <v>351</v>
      </c>
      <c r="AD49" s="53">
        <f>U49*Price!$P$7</f>
        <v>468</v>
      </c>
      <c r="AE49" s="55">
        <f>U49*Price!$Q$7</f>
        <v>705</v>
      </c>
      <c r="AF49" s="57">
        <f>U49*Price!$R$7</f>
        <v>891</v>
      </c>
      <c r="AG49" s="2">
        <f>(V49*Price!$C$15)</f>
        <v>146.0025</v>
      </c>
      <c r="AH49" s="1">
        <f>(W49*Price!$C$22)*2</f>
        <v>6.4889999999999999</v>
      </c>
      <c r="AI49" s="1">
        <f>(X49*Price!$C$22)*2</f>
        <v>29.200499999999998</v>
      </c>
      <c r="AJ49" s="2">
        <f>V49*Price!$H$15</f>
        <v>68.134500000000003</v>
      </c>
      <c r="AK49" s="1">
        <f>Price!$H$22</f>
        <v>19.466999999999999</v>
      </c>
      <c r="AL49" s="7">
        <f t="shared" si="13"/>
        <v>269.29349999999999</v>
      </c>
    </row>
    <row r="50" spans="1:38" x14ac:dyDescent="0.25">
      <c r="A50" s="100">
        <v>4</v>
      </c>
      <c r="B50" s="101" t="s">
        <v>0</v>
      </c>
      <c r="C50" s="102">
        <v>6</v>
      </c>
      <c r="D50" s="103" t="s">
        <v>1</v>
      </c>
      <c r="E50" s="153">
        <v>1</v>
      </c>
      <c r="F50" s="150" t="s">
        <v>0</v>
      </c>
      <c r="G50" s="151">
        <v>2</v>
      </c>
      <c r="H50" s="205" t="s">
        <v>1</v>
      </c>
      <c r="I50" s="208">
        <v>0</v>
      </c>
      <c r="J50" s="101" t="s">
        <v>0</v>
      </c>
      <c r="K50" s="206">
        <v>8</v>
      </c>
      <c r="L50" s="148">
        <f>V50*Price!$L$32</f>
        <v>992.25</v>
      </c>
      <c r="M50" s="1621">
        <f>V50*Price!$M$32</f>
        <v>0</v>
      </c>
      <c r="N50" s="148">
        <f>V50*Price!$N$32</f>
        <v>735</v>
      </c>
      <c r="O50" s="148">
        <f>V50*Price!$O$32</f>
        <v>987</v>
      </c>
      <c r="P50" s="148">
        <f>V50*Price!$P$32</f>
        <v>1023.75</v>
      </c>
      <c r="Q50" s="148">
        <f>V50*Price!$Q$32</f>
        <v>1039.5</v>
      </c>
      <c r="R50" s="148">
        <f>V50*Price!$R$32</f>
        <v>1769.25</v>
      </c>
      <c r="U50" s="2">
        <f t="shared" si="0"/>
        <v>3.5</v>
      </c>
      <c r="V50" s="2">
        <f t="shared" si="19"/>
        <v>5.25</v>
      </c>
      <c r="W50" s="3">
        <f t="shared" si="15"/>
        <v>1.1666666666666667</v>
      </c>
      <c r="X50" s="2">
        <f t="shared" si="3"/>
        <v>4.5</v>
      </c>
      <c r="Z50" s="45">
        <f>U50*Price!$L$7</f>
        <v>220.5</v>
      </c>
      <c r="AA50" s="47">
        <f>U50*Price!$M$7</f>
        <v>262.5</v>
      </c>
      <c r="AB50" s="49">
        <f>U50*Price!$N$7</f>
        <v>374.5</v>
      </c>
      <c r="AC50" s="51">
        <f>U50*Price!$O$7</f>
        <v>409.5</v>
      </c>
      <c r="AD50" s="53">
        <f>U50*Price!$P$7</f>
        <v>546</v>
      </c>
      <c r="AE50" s="55">
        <f>U50*Price!$Q$7</f>
        <v>822.5</v>
      </c>
      <c r="AF50" s="57">
        <f>U50*Price!$R$7</f>
        <v>1039.5</v>
      </c>
      <c r="AG50" s="2">
        <f>(V50*Price!$C$15)</f>
        <v>170.33625000000001</v>
      </c>
      <c r="AH50" s="1">
        <f>(W50*Price!$C$22)*2</f>
        <v>7.5705</v>
      </c>
      <c r="AI50" s="1">
        <f>(X50*Price!$C$22)*2</f>
        <v>29.200499999999998</v>
      </c>
      <c r="AJ50" s="2">
        <f>V50*Price!$H$15</f>
        <v>79.490250000000003</v>
      </c>
      <c r="AK50" s="1">
        <f>Price!$H$22</f>
        <v>19.466999999999999</v>
      </c>
      <c r="AL50" s="7">
        <f t="shared" si="13"/>
        <v>306.06450000000001</v>
      </c>
    </row>
    <row r="51" spans="1:38" x14ac:dyDescent="0.25">
      <c r="A51" s="100">
        <v>4</v>
      </c>
      <c r="B51" s="101" t="s">
        <v>0</v>
      </c>
      <c r="C51" s="102">
        <v>6</v>
      </c>
      <c r="D51" s="103" t="s">
        <v>1</v>
      </c>
      <c r="E51" s="69">
        <v>1</v>
      </c>
      <c r="F51" s="64" t="s">
        <v>0</v>
      </c>
      <c r="G51" s="67">
        <v>4</v>
      </c>
      <c r="H51" s="205" t="s">
        <v>1</v>
      </c>
      <c r="I51" s="208">
        <v>0</v>
      </c>
      <c r="J51" s="101" t="s">
        <v>0</v>
      </c>
      <c r="K51" s="206">
        <v>8</v>
      </c>
      <c r="L51" s="59">
        <f>V51*Price!$L$32</f>
        <v>1134</v>
      </c>
      <c r="M51" s="1622">
        <f>V51*Price!$M$32</f>
        <v>0</v>
      </c>
      <c r="N51" s="59">
        <f>V51*Price!$N$32</f>
        <v>840</v>
      </c>
      <c r="O51" s="59">
        <f>V51*Price!$O$32</f>
        <v>1128</v>
      </c>
      <c r="P51" s="59">
        <f>V51*Price!$P$32</f>
        <v>1170</v>
      </c>
      <c r="Q51" s="59">
        <f>V51*Price!$Q$32</f>
        <v>1188</v>
      </c>
      <c r="R51" s="59">
        <f>V51*Price!$R$32</f>
        <v>2022</v>
      </c>
      <c r="U51" s="2">
        <f t="shared" si="0"/>
        <v>4</v>
      </c>
      <c r="V51" s="2">
        <f t="shared" si="19"/>
        <v>6</v>
      </c>
      <c r="W51" s="3">
        <f t="shared" si="15"/>
        <v>1.3333333333333333</v>
      </c>
      <c r="X51" s="2">
        <f t="shared" si="3"/>
        <v>4.5</v>
      </c>
      <c r="Z51" s="45">
        <f>U51*Price!$L$7</f>
        <v>252</v>
      </c>
      <c r="AA51" s="47">
        <f>U51*Price!$M$7</f>
        <v>300</v>
      </c>
      <c r="AB51" s="49">
        <f>U51*Price!$N$7</f>
        <v>428</v>
      </c>
      <c r="AC51" s="51">
        <f>U51*Price!$O$7</f>
        <v>468</v>
      </c>
      <c r="AD51" s="53">
        <f>U51*Price!$P$7</f>
        <v>624</v>
      </c>
      <c r="AE51" s="55">
        <f>U51*Price!$Q$7</f>
        <v>940</v>
      </c>
      <c r="AF51" s="57">
        <f>U51*Price!$R$7</f>
        <v>1188</v>
      </c>
      <c r="AG51" s="2">
        <f>(V51*Price!$C$15)</f>
        <v>194.67000000000002</v>
      </c>
      <c r="AH51" s="1">
        <f>(W51*Price!$C$22)*2</f>
        <v>8.6519999999999992</v>
      </c>
      <c r="AI51" s="1">
        <f>(X51*Price!$C$22)*2</f>
        <v>29.200499999999998</v>
      </c>
      <c r="AJ51" s="2">
        <f>V51*Price!$H$15</f>
        <v>90.846000000000004</v>
      </c>
      <c r="AK51" s="1">
        <f>Price!$H$22</f>
        <v>19.466999999999999</v>
      </c>
      <c r="AL51" s="7">
        <f t="shared" si="13"/>
        <v>342.83550000000002</v>
      </c>
    </row>
    <row r="52" spans="1:38" x14ac:dyDescent="0.25">
      <c r="A52" s="197">
        <v>5</v>
      </c>
      <c r="B52" s="150" t="s">
        <v>0</v>
      </c>
      <c r="C52" s="151">
        <v>0</v>
      </c>
      <c r="D52" s="152" t="s">
        <v>1</v>
      </c>
      <c r="E52" s="153">
        <v>1</v>
      </c>
      <c r="F52" s="150" t="s">
        <v>0</v>
      </c>
      <c r="G52" s="151">
        <v>2</v>
      </c>
      <c r="H52" s="198" t="s">
        <v>1</v>
      </c>
      <c r="I52" s="251">
        <v>0</v>
      </c>
      <c r="J52" s="150" t="s">
        <v>0</v>
      </c>
      <c r="K52" s="199">
        <v>8</v>
      </c>
      <c r="L52" s="148">
        <f>(V52*Price!$L$32)*$V$56</f>
        <v>1212.75</v>
      </c>
      <c r="M52" s="1621">
        <f>(V52*Price!$M$32)*$V$56</f>
        <v>0</v>
      </c>
      <c r="N52" s="148">
        <f>(V52*Price!$N$32)*$V$56</f>
        <v>898.33333333333348</v>
      </c>
      <c r="O52" s="148">
        <f>(V52*Price!$O$32)*$V$56</f>
        <v>1206.3333333333335</v>
      </c>
      <c r="P52" s="148">
        <f>(V52*Price!$P$32)*$V$56</f>
        <v>1251.2500000000005</v>
      </c>
      <c r="Q52" s="148">
        <f>(V52*Price!$Q$32)*$V$56</f>
        <v>1270.5000000000005</v>
      </c>
      <c r="R52" s="148">
        <f>(V52*Price!$R$32)*$V$56</f>
        <v>2162.416666666667</v>
      </c>
      <c r="U52" s="2">
        <f t="shared" si="0"/>
        <v>3.8888888888888893</v>
      </c>
      <c r="V52" s="2">
        <f t="shared" si="19"/>
        <v>5.8333333333333339</v>
      </c>
      <c r="W52" s="3">
        <f t="shared" si="15"/>
        <v>1.1666666666666667</v>
      </c>
      <c r="X52" s="2">
        <f t="shared" si="3"/>
        <v>5</v>
      </c>
      <c r="Z52" s="45">
        <f>U52*Price!$L$7</f>
        <v>245.00000000000003</v>
      </c>
      <c r="AA52" s="47">
        <f>U52*Price!$M$7</f>
        <v>291.66666666666669</v>
      </c>
      <c r="AB52" s="49">
        <f>U52*Price!$N$7</f>
        <v>416.11111111111114</v>
      </c>
      <c r="AC52" s="51">
        <f>U52*Price!$O$7</f>
        <v>455.00000000000006</v>
      </c>
      <c r="AD52" s="53">
        <f>U52*Price!$P$7</f>
        <v>606.66666666666674</v>
      </c>
      <c r="AE52" s="55">
        <f>U52*Price!$Q$7</f>
        <v>913.88888888888903</v>
      </c>
      <c r="AF52" s="57">
        <f>U52*Price!$R$7</f>
        <v>1155.0000000000002</v>
      </c>
      <c r="AG52" s="2">
        <f>(V52*Price!$C$15)</f>
        <v>189.26250000000002</v>
      </c>
      <c r="AH52" s="1">
        <f>(W52*Price!$C$22)*2</f>
        <v>7.5705</v>
      </c>
      <c r="AI52" s="1">
        <f>(X52*Price!$C$22)*2</f>
        <v>32.445</v>
      </c>
      <c r="AJ52" s="2">
        <f>V52*Price!$H$15</f>
        <v>88.322500000000005</v>
      </c>
      <c r="AK52" s="1">
        <f>Price!$H$22</f>
        <v>19.466999999999999</v>
      </c>
      <c r="AL52" s="7">
        <f t="shared" si="13"/>
        <v>337.0675</v>
      </c>
    </row>
    <row r="53" spans="1:38" x14ac:dyDescent="0.25">
      <c r="A53" s="16">
        <v>5</v>
      </c>
      <c r="B53" s="64" t="s">
        <v>0</v>
      </c>
      <c r="C53" s="67">
        <v>6</v>
      </c>
      <c r="D53" s="70" t="s">
        <v>1</v>
      </c>
      <c r="E53" s="69">
        <v>1</v>
      </c>
      <c r="F53" s="64" t="s">
        <v>0</v>
      </c>
      <c r="G53" s="67">
        <v>2</v>
      </c>
      <c r="H53" s="63" t="s">
        <v>1</v>
      </c>
      <c r="I53" s="17">
        <v>0</v>
      </c>
      <c r="J53" s="64" t="s">
        <v>0</v>
      </c>
      <c r="K53" s="68">
        <v>8</v>
      </c>
      <c r="L53" s="59">
        <f>(V53*Price!$L$32)*$V$56</f>
        <v>1334.0250000000001</v>
      </c>
      <c r="M53" s="1622">
        <f>(V53*Price!$M$32)*$V$56</f>
        <v>0</v>
      </c>
      <c r="N53" s="59">
        <f>(V53*Price!$N$32)*$V$56</f>
        <v>988.16666666666674</v>
      </c>
      <c r="O53" s="59">
        <f>(V53*Price!$O$32)*$V$56</f>
        <v>1326.9666666666669</v>
      </c>
      <c r="P53" s="59">
        <f>(V53*Price!$P$32)*$V$56</f>
        <v>1376.375</v>
      </c>
      <c r="Q53" s="59">
        <f>(V53*Price!$Q$32)*$V$56</f>
        <v>1397.5500000000002</v>
      </c>
      <c r="R53" s="59">
        <f>(V53*Price!$R$32)*$V$56</f>
        <v>2378.6583333333338</v>
      </c>
      <c r="U53" s="2">
        <f t="shared" si="0"/>
        <v>4.2777777777777777</v>
      </c>
      <c r="V53" s="2">
        <f t="shared" si="19"/>
        <v>6.416666666666667</v>
      </c>
      <c r="W53" s="3">
        <f t="shared" si="15"/>
        <v>1.1666666666666667</v>
      </c>
      <c r="X53" s="2">
        <f t="shared" si="3"/>
        <v>5.5</v>
      </c>
      <c r="Z53" s="45">
        <f>U53*Price!$L$7</f>
        <v>269.5</v>
      </c>
      <c r="AA53" s="47">
        <f>U53*Price!$M$7</f>
        <v>320.83333333333331</v>
      </c>
      <c r="AB53" s="49">
        <f>U53*Price!$N$7</f>
        <v>457.72222222222223</v>
      </c>
      <c r="AC53" s="51">
        <f>U53*Price!$O$7</f>
        <v>500.5</v>
      </c>
      <c r="AD53" s="53">
        <f>U53*Price!$P$7</f>
        <v>667.33333333333337</v>
      </c>
      <c r="AE53" s="55">
        <f>U53*Price!$Q$7</f>
        <v>1005.2777777777777</v>
      </c>
      <c r="AF53" s="57">
        <f>U53*Price!$R$7</f>
        <v>1270.5</v>
      </c>
      <c r="AG53" s="2">
        <f>(V53*Price!$C$15)</f>
        <v>208.18875</v>
      </c>
      <c r="AH53" s="1">
        <f>(W53*Price!$C$22)*2</f>
        <v>7.5705</v>
      </c>
      <c r="AI53" s="1">
        <f>(X53*Price!$C$22)*2</f>
        <v>35.689500000000002</v>
      </c>
      <c r="AJ53" s="2">
        <f>V53*Price!$H$15</f>
        <v>97.154750000000007</v>
      </c>
      <c r="AK53" s="1">
        <f>Price!$H$22</f>
        <v>19.466999999999999</v>
      </c>
      <c r="AL53" s="7">
        <f t="shared" si="13"/>
        <v>368.07050000000004</v>
      </c>
    </row>
    <row r="54" spans="1:38" x14ac:dyDescent="0.25">
      <c r="A54" s="197">
        <v>6</v>
      </c>
      <c r="B54" s="150" t="s">
        <v>0</v>
      </c>
      <c r="C54" s="151">
        <v>0</v>
      </c>
      <c r="D54" s="152" t="s">
        <v>1</v>
      </c>
      <c r="E54" s="153">
        <v>1</v>
      </c>
      <c r="F54" s="150" t="s">
        <v>0</v>
      </c>
      <c r="G54" s="151">
        <v>2</v>
      </c>
      <c r="H54" s="198" t="s">
        <v>1</v>
      </c>
      <c r="I54" s="251">
        <v>0</v>
      </c>
      <c r="J54" s="150" t="s">
        <v>0</v>
      </c>
      <c r="K54" s="199">
        <v>8</v>
      </c>
      <c r="L54" s="148">
        <f>(V54*Price!$L$32)*$V$56</f>
        <v>1455.3000000000002</v>
      </c>
      <c r="M54" s="1621">
        <f>(V54*Price!$M$32)*$V$56</f>
        <v>0</v>
      </c>
      <c r="N54" s="148">
        <f>(V54*Price!$N$32)*$V$56</f>
        <v>1078</v>
      </c>
      <c r="O54" s="148">
        <f>(V54*Price!$O$32)*$V$56</f>
        <v>1447.6000000000001</v>
      </c>
      <c r="P54" s="148">
        <f>(V54*Price!$P$32)*$V$56</f>
        <v>1501.5000000000002</v>
      </c>
      <c r="Q54" s="148">
        <f>(V54*Price!$Q$32)*$V$56</f>
        <v>1524.6000000000001</v>
      </c>
      <c r="R54" s="148">
        <f>(V54*Price!$R$32)*$V$56</f>
        <v>2594.9</v>
      </c>
      <c r="U54" s="2">
        <f t="shared" si="0"/>
        <v>4.6666666666666661</v>
      </c>
      <c r="V54" s="2">
        <f t="shared" si="19"/>
        <v>7</v>
      </c>
      <c r="W54" s="3">
        <f t="shared" si="15"/>
        <v>1.1666666666666667</v>
      </c>
      <c r="X54" s="2">
        <f t="shared" si="3"/>
        <v>6</v>
      </c>
      <c r="Z54" s="45">
        <f>U54*Price!$L$7</f>
        <v>293.99999999999994</v>
      </c>
      <c r="AA54" s="47">
        <f>U54*Price!$M$7</f>
        <v>349.99999999999994</v>
      </c>
      <c r="AB54" s="49">
        <f>U54*Price!$N$7</f>
        <v>499.33333333333326</v>
      </c>
      <c r="AC54" s="51">
        <f>U54*Price!$O$7</f>
        <v>545.99999999999989</v>
      </c>
      <c r="AD54" s="53">
        <f>U54*Price!$P$7</f>
        <v>727.99999999999989</v>
      </c>
      <c r="AE54" s="55">
        <f>U54*Price!$Q$7</f>
        <v>1096.6666666666665</v>
      </c>
      <c r="AF54" s="57">
        <f>U54*Price!$R$7</f>
        <v>1385.9999999999998</v>
      </c>
      <c r="AG54" s="2">
        <f>(V54*Price!$C$15)</f>
        <v>227.11500000000001</v>
      </c>
      <c r="AH54" s="1">
        <f>(W54*Price!$C$22)*2</f>
        <v>7.5705</v>
      </c>
      <c r="AI54" s="1">
        <f>(X54*Price!$C$22)*2</f>
        <v>38.933999999999997</v>
      </c>
      <c r="AJ54" s="2">
        <f>V54*Price!$H$15</f>
        <v>105.98699999999999</v>
      </c>
      <c r="AK54" s="1">
        <f>Price!$H$22</f>
        <v>19.466999999999999</v>
      </c>
      <c r="AL54" s="7">
        <f t="shared" si="13"/>
        <v>399.07349999999997</v>
      </c>
    </row>
    <row r="55" spans="1:38" ht="10.5" customHeight="1" x14ac:dyDescent="0.25"/>
    <row r="56" spans="1:38" ht="12" customHeight="1" x14ac:dyDescent="0.25">
      <c r="L56" s="1858"/>
      <c r="M56" s="1858"/>
      <c r="N56" s="1858"/>
      <c r="O56" s="1502"/>
      <c r="P56" s="11"/>
      <c r="Q56" s="11"/>
      <c r="R56" s="75"/>
      <c r="V56" s="1">
        <v>1.1000000000000001</v>
      </c>
    </row>
    <row r="57" spans="1:38" ht="12" customHeight="1" x14ac:dyDescent="0.25">
      <c r="L57" s="1858"/>
      <c r="M57" s="1858"/>
      <c r="N57" s="1858"/>
      <c r="O57" s="1502"/>
      <c r="P57" s="11"/>
      <c r="Q57" s="1503"/>
      <c r="R57" s="1501"/>
    </row>
    <row r="58" spans="1:38" ht="12" customHeight="1" x14ac:dyDescent="0.25">
      <c r="L58" s="1858"/>
      <c r="M58" s="1858"/>
      <c r="N58" s="1858"/>
      <c r="O58" s="1502"/>
      <c r="P58" s="11"/>
      <c r="Q58" s="1503"/>
      <c r="R58" s="1501"/>
    </row>
    <row r="59" spans="1:38" ht="12" customHeight="1" x14ac:dyDescent="0.25">
      <c r="L59" s="1858"/>
      <c r="M59" s="1859"/>
      <c r="N59" s="1859"/>
      <c r="O59" s="1501"/>
      <c r="P59" s="11"/>
      <c r="Q59" s="1503"/>
      <c r="R59" s="1501"/>
    </row>
    <row r="60" spans="1:38" x14ac:dyDescent="0.25">
      <c r="L60" s="11"/>
      <c r="M60" s="11"/>
      <c r="N60" s="11"/>
      <c r="O60" s="1501"/>
      <c r="P60" s="11"/>
      <c r="Q60" s="11"/>
      <c r="R60" s="11"/>
    </row>
  </sheetData>
  <mergeCells count="21">
    <mergeCell ref="R3:R5"/>
    <mergeCell ref="Z3:AF3"/>
    <mergeCell ref="Z4:AF4"/>
    <mergeCell ref="A7:K7"/>
    <mergeCell ref="A12:K12"/>
    <mergeCell ref="L56:N56"/>
    <mergeCell ref="L57:N57"/>
    <mergeCell ref="L58:N58"/>
    <mergeCell ref="L59:N59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  <mergeCell ref="A37:K37"/>
    <mergeCell ref="Q3:Q5"/>
  </mergeCells>
  <printOptions horizontalCentered="1" verticalCentered="1"/>
  <pageMargins left="0.75" right="0.25" top="0.25" bottom="0.25" header="0.3" footer="0.3"/>
  <pageSetup scale="8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F4312-C6FD-4F40-9478-ABBDDFFB00F3}">
  <sheetPr>
    <tabColor theme="7" tint="0.79998168889431442"/>
  </sheetPr>
  <dimension ref="A1:AL59"/>
  <sheetViews>
    <sheetView workbookViewId="0">
      <selection activeCell="L8" sqref="L8"/>
    </sheetView>
  </sheetViews>
  <sheetFormatPr defaultRowHeight="15" x14ac:dyDescent="0.25"/>
  <cols>
    <col min="1" max="1" width="1.7109375" style="8" customWidth="1"/>
    <col min="2" max="2" width="1" style="210" customWidth="1"/>
    <col min="3" max="3" width="2.7109375" style="66" customWidth="1"/>
    <col min="4" max="4" width="1.140625" style="210" customWidth="1"/>
    <col min="5" max="5" width="1.7109375" style="8" customWidth="1"/>
    <col min="6" max="6" width="1" style="65" customWidth="1"/>
    <col min="7" max="7" width="2.7109375" style="66" customWidth="1"/>
    <col min="8" max="8" width="1.140625" style="210" customWidth="1"/>
    <col min="9" max="9" width="1.7109375" style="8" customWidth="1"/>
    <col min="10" max="10" width="1" style="65" customWidth="1"/>
    <col min="11" max="11" width="1.7109375" style="8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0" style="1" hidden="1" customWidth="1"/>
    <col min="26" max="32" width="4.7109375" style="1" hidden="1" customWidth="1"/>
    <col min="33" max="38" width="9.140625" style="1" hidden="1" customWidth="1"/>
    <col min="39" max="40" width="0" style="1" hidden="1" customWidth="1"/>
    <col min="41" max="16384" width="9.140625" style="1"/>
  </cols>
  <sheetData>
    <row r="1" spans="1:38" ht="60" customHeight="1" thickBot="1" x14ac:dyDescent="0.25">
      <c r="A1" s="1860" t="s">
        <v>2</v>
      </c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49"/>
      <c r="M1" s="1850"/>
      <c r="N1" s="1851" t="s">
        <v>91</v>
      </c>
      <c r="O1" s="1852"/>
      <c r="P1" s="1852"/>
      <c r="Q1" s="1852"/>
      <c r="R1" s="1852"/>
      <c r="S1" s="11"/>
      <c r="T1" s="11"/>
      <c r="U1" s="11"/>
    </row>
    <row r="2" spans="1:38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8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  <c r="AI3" s="42"/>
      <c r="AJ3" s="42"/>
    </row>
    <row r="4" spans="1:38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40</v>
      </c>
      <c r="X4" s="4" t="s">
        <v>38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13</v>
      </c>
      <c r="AI4" s="4" t="s">
        <v>38</v>
      </c>
      <c r="AJ4" s="4" t="s">
        <v>39</v>
      </c>
      <c r="AK4" s="4" t="s">
        <v>16</v>
      </c>
    </row>
    <row r="5" spans="1:38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795"/>
      <c r="M5" s="1798"/>
      <c r="N5" s="1801"/>
      <c r="O5" s="1801"/>
      <c r="P5" s="1801"/>
      <c r="Q5" s="1801"/>
      <c r="R5" s="1807"/>
    </row>
    <row r="6" spans="1:38" ht="11.25" hidden="1" customHeight="1" x14ac:dyDescent="0.25">
      <c r="A6" s="8">
        <v>2</v>
      </c>
      <c r="B6" s="210" t="s">
        <v>0</v>
      </c>
      <c r="C6" s="66">
        <v>0</v>
      </c>
      <c r="D6" s="210" t="s">
        <v>1</v>
      </c>
      <c r="E6" s="8">
        <v>0</v>
      </c>
      <c r="F6" s="65" t="s">
        <v>0</v>
      </c>
      <c r="G6" s="66">
        <v>4</v>
      </c>
      <c r="H6" s="210" t="s">
        <v>1</v>
      </c>
      <c r="I6" s="8">
        <v>1</v>
      </c>
      <c r="J6" s="65" t="s">
        <v>0</v>
      </c>
      <c r="K6" s="8">
        <v>6</v>
      </c>
      <c r="U6" s="2">
        <f t="shared" ref="U6:U53" si="0">((A6+(C6/12))*(E6+G6/12))*(I6+K6/12)</f>
        <v>1</v>
      </c>
      <c r="V6" s="2">
        <f t="shared" ref="V6" si="1">((I6+(K6/12))*(A6+C6/12))</f>
        <v>3</v>
      </c>
      <c r="W6" s="3">
        <f t="shared" ref="W6" si="2">I6+(K6/12)</f>
        <v>1.5</v>
      </c>
      <c r="X6" s="1">
        <f t="shared" ref="X6:X53" si="3">A6+C6/12</f>
        <v>2</v>
      </c>
      <c r="AG6" s="1">
        <f>(V6*Price!C15)*2</f>
        <v>194.67000000000002</v>
      </c>
      <c r="AH6" s="1">
        <f>(W6*Price!C6)*2</f>
        <v>9.7334999999999994</v>
      </c>
      <c r="AI6" s="1">
        <f>X6*Price!C6</f>
        <v>6.4889999999999999</v>
      </c>
      <c r="AJ6" s="1">
        <f>X6*Price!F6</f>
        <v>23.1</v>
      </c>
      <c r="AK6" s="1">
        <f>Price!E15</f>
        <v>40.015500000000003</v>
      </c>
      <c r="AL6" s="1">
        <f>SUM(AG6:AK6)</f>
        <v>274.00800000000004</v>
      </c>
    </row>
    <row r="7" spans="1:38" ht="13.5" customHeight="1" x14ac:dyDescent="0.25">
      <c r="A7" s="1845" t="s">
        <v>37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8" ht="15.75" customHeight="1" thickBot="1" x14ac:dyDescent="0.3">
      <c r="A8" s="268">
        <v>1</v>
      </c>
      <c r="B8" s="265" t="s">
        <v>0</v>
      </c>
      <c r="C8" s="182">
        <v>8</v>
      </c>
      <c r="D8" s="183" t="s">
        <v>1</v>
      </c>
      <c r="E8" s="266">
        <v>0</v>
      </c>
      <c r="F8" s="184" t="s">
        <v>0</v>
      </c>
      <c r="G8" s="267">
        <v>10</v>
      </c>
      <c r="H8" s="183" t="s">
        <v>1</v>
      </c>
      <c r="I8" s="266">
        <v>0</v>
      </c>
      <c r="J8" s="184" t="s">
        <v>0</v>
      </c>
      <c r="K8" s="185">
        <v>4</v>
      </c>
      <c r="L8" s="186">
        <f>V8*Price!$L$40</f>
        <v>104.16666666666666</v>
      </c>
      <c r="M8" s="1623">
        <f>V8*Price!$M$40</f>
        <v>0</v>
      </c>
      <c r="N8" s="186">
        <f>Price!$N$42</f>
        <v>83</v>
      </c>
      <c r="O8" s="186">
        <f>V8*Price!$O$40</f>
        <v>119.44444444444444</v>
      </c>
      <c r="P8" s="186">
        <f>Price!$P$42</f>
        <v>101</v>
      </c>
      <c r="Q8" s="186">
        <f>Price!$Q$42</f>
        <v>142</v>
      </c>
      <c r="R8" s="186">
        <f>V8*Price!$R$40</f>
        <v>198.61111111111111</v>
      </c>
      <c r="U8" s="2">
        <f t="shared" si="0"/>
        <v>0.46296296296296291</v>
      </c>
      <c r="V8" s="22">
        <f>((E8+(G8/12))*(A8+C8/12))</f>
        <v>1.3888888888888888</v>
      </c>
      <c r="W8" s="3">
        <f>E8+(G8/12)</f>
        <v>0.83333333333333337</v>
      </c>
      <c r="X8" s="2">
        <f>A8+C8/12</f>
        <v>1.6666666666666665</v>
      </c>
      <c r="Z8" s="45">
        <f>U8*Price!$L$7</f>
        <v>29.166666666666664</v>
      </c>
      <c r="AA8" s="47">
        <f>U8*Price!$M$7</f>
        <v>34.722222222222221</v>
      </c>
      <c r="AB8" s="49">
        <f>U8*Price!$N$7</f>
        <v>49.537037037037031</v>
      </c>
      <c r="AC8" s="51">
        <f>U8*Price!$O$7</f>
        <v>54.166666666666657</v>
      </c>
      <c r="AD8" s="53">
        <f>U8*Price!$P$7</f>
        <v>72.222222222222214</v>
      </c>
      <c r="AE8" s="55">
        <f>U8*Price!$Q$7</f>
        <v>108.79629629629629</v>
      </c>
      <c r="AF8" s="57">
        <f>U8*Price!$R$7</f>
        <v>137.49999999999997</v>
      </c>
      <c r="AG8" s="2">
        <f>(V8*Price!$C$15)</f>
        <v>45.0625</v>
      </c>
      <c r="AH8" s="1">
        <f>(W8*Price!$C$28)*2</f>
        <v>5</v>
      </c>
      <c r="AI8" s="1">
        <f>(X8*Price!$C$28)*2</f>
        <v>10</v>
      </c>
      <c r="AJ8" s="2">
        <f>V8*Price!$H$15</f>
        <v>21.029166666666665</v>
      </c>
      <c r="AK8" s="1">
        <f>Price!$H$28</f>
        <v>0</v>
      </c>
      <c r="AL8" s="2">
        <f>SUM(AG8:AK8)</f>
        <v>81.091666666666669</v>
      </c>
    </row>
    <row r="9" spans="1:38" ht="15.75" hidden="1" customHeight="1" x14ac:dyDescent="0.25">
      <c r="A9" s="41">
        <v>1</v>
      </c>
      <c r="B9" s="72" t="s">
        <v>0</v>
      </c>
      <c r="C9" s="209">
        <v>10</v>
      </c>
      <c r="D9" s="75" t="s">
        <v>1</v>
      </c>
      <c r="E9" s="41">
        <v>1</v>
      </c>
      <c r="F9" s="74" t="s">
        <v>0</v>
      </c>
      <c r="G9" s="73">
        <v>0</v>
      </c>
      <c r="H9" s="75" t="s">
        <v>1</v>
      </c>
      <c r="I9" s="41">
        <v>0</v>
      </c>
      <c r="J9" s="74" t="s">
        <v>0</v>
      </c>
      <c r="K9" s="41">
        <v>4</v>
      </c>
      <c r="L9" s="59">
        <f>V9*Price!$L$40</f>
        <v>137.5</v>
      </c>
      <c r="M9" s="1622">
        <f>V9*Price!$M$40</f>
        <v>0</v>
      </c>
      <c r="N9" s="59">
        <f>V9*Price!$N$40</f>
        <v>135.66666666666669</v>
      </c>
      <c r="O9" s="59">
        <f>V9*Price!$O$40</f>
        <v>157.66666666666669</v>
      </c>
      <c r="P9" s="59">
        <f>V9*Price!$P$40</f>
        <v>187.00000000000003</v>
      </c>
      <c r="Q9" s="59">
        <f>V9*Price!$Q$40</f>
        <v>198.00000000000003</v>
      </c>
      <c r="R9" s="59">
        <f>V9*Price!$R$40</f>
        <v>262.16666666666669</v>
      </c>
      <c r="U9" s="2">
        <f t="shared" si="0"/>
        <v>0.61111111111111116</v>
      </c>
      <c r="V9" s="22">
        <f t="shared" ref="V9:V10" si="4">((E9+(G9/12))*(A9+C9/12))</f>
        <v>1.8333333333333335</v>
      </c>
      <c r="W9" s="3">
        <f t="shared" ref="W9:W10" si="5">E9+(G9/12)</f>
        <v>1</v>
      </c>
      <c r="X9" s="2">
        <f>A9+C9/12</f>
        <v>1.8333333333333335</v>
      </c>
      <c r="Z9" s="45">
        <f>U9*Price!$L$7</f>
        <v>38.5</v>
      </c>
      <c r="AA9" s="47">
        <f>U9*Price!$M$7</f>
        <v>45.833333333333336</v>
      </c>
      <c r="AB9" s="49">
        <f>U9*Price!$N$7</f>
        <v>65.3888888888889</v>
      </c>
      <c r="AC9" s="51">
        <f>U9*Price!$O$7</f>
        <v>71.5</v>
      </c>
      <c r="AD9" s="53">
        <f>U9*Price!$P$7</f>
        <v>95.333333333333343</v>
      </c>
      <c r="AE9" s="55">
        <f>U9*Price!$Q$7</f>
        <v>143.61111111111111</v>
      </c>
      <c r="AF9" s="57">
        <f>U9*Price!$R$7</f>
        <v>181.50000000000003</v>
      </c>
      <c r="AG9" s="2">
        <f>(V9*Price!$C$15)</f>
        <v>59.482500000000009</v>
      </c>
      <c r="AH9" s="1">
        <f>(W9*Price!$C$28)*2</f>
        <v>6</v>
      </c>
      <c r="AI9" s="1">
        <f>(X9*Price!$C$28)*2</f>
        <v>11</v>
      </c>
      <c r="AJ9" s="2">
        <f>V9*Price!$H$15</f>
        <v>27.758500000000002</v>
      </c>
      <c r="AK9" s="1">
        <f>Price!$H$28</f>
        <v>0</v>
      </c>
      <c r="AL9" s="2">
        <f>SUM(AG9:AK9)</f>
        <v>104.24100000000001</v>
      </c>
    </row>
    <row r="10" spans="1:38" x14ac:dyDescent="0.25">
      <c r="A10" s="197">
        <v>2</v>
      </c>
      <c r="B10" s="253" t="s">
        <v>0</v>
      </c>
      <c r="C10" s="151">
        <v>0</v>
      </c>
      <c r="D10" s="152" t="s">
        <v>1</v>
      </c>
      <c r="E10" s="251">
        <v>1</v>
      </c>
      <c r="F10" s="150" t="s">
        <v>0</v>
      </c>
      <c r="G10" s="151">
        <v>0</v>
      </c>
      <c r="H10" s="152" t="s">
        <v>1</v>
      </c>
      <c r="I10" s="251">
        <v>0</v>
      </c>
      <c r="J10" s="150" t="s">
        <v>0</v>
      </c>
      <c r="K10" s="154">
        <v>4</v>
      </c>
      <c r="L10" s="155">
        <f>V10*Price!$L$40</f>
        <v>150</v>
      </c>
      <c r="M10" s="1618">
        <f>V10*Price!$M$40</f>
        <v>0</v>
      </c>
      <c r="N10" s="155">
        <f>Price!$N$43</f>
        <v>121</v>
      </c>
      <c r="O10" s="155">
        <f>Price!$O$43</f>
        <v>169</v>
      </c>
      <c r="P10" s="155">
        <f>Price!$P$43</f>
        <v>146</v>
      </c>
      <c r="Q10" s="155">
        <f>Price!$Q$43</f>
        <v>146</v>
      </c>
      <c r="R10" s="155">
        <f>V10*Price!$R$40</f>
        <v>286</v>
      </c>
      <c r="U10" s="2">
        <f t="shared" si="0"/>
        <v>0.66666666666666663</v>
      </c>
      <c r="V10" s="22">
        <f t="shared" si="4"/>
        <v>2</v>
      </c>
      <c r="W10" s="3">
        <f t="shared" si="5"/>
        <v>1</v>
      </c>
      <c r="X10" s="1">
        <f t="shared" si="3"/>
        <v>2</v>
      </c>
      <c r="Z10" s="45">
        <f>U10*Price!$L$7</f>
        <v>42</v>
      </c>
      <c r="AA10" s="47">
        <f>U10*Price!$M$7</f>
        <v>50</v>
      </c>
      <c r="AB10" s="49">
        <f>U10*Price!$N$7</f>
        <v>71.333333333333329</v>
      </c>
      <c r="AC10" s="51">
        <f>U10*Price!$O$7</f>
        <v>78</v>
      </c>
      <c r="AD10" s="53">
        <f>U10*Price!$P$7</f>
        <v>104</v>
      </c>
      <c r="AE10" s="55">
        <f>U10*Price!$Q$7</f>
        <v>156.66666666666666</v>
      </c>
      <c r="AF10" s="57">
        <f>U10*Price!$R$7</f>
        <v>198</v>
      </c>
      <c r="AG10" s="2">
        <f>(V10*Price!$C$15)</f>
        <v>64.89</v>
      </c>
      <c r="AH10" s="1">
        <f>(W10*Price!$C$28)*2</f>
        <v>6</v>
      </c>
      <c r="AI10" s="1">
        <f>(X10*Price!$C$28)*2</f>
        <v>12</v>
      </c>
      <c r="AJ10" s="2">
        <f>V10*Price!$H$15</f>
        <v>30.282</v>
      </c>
      <c r="AK10" s="1">
        <f>Price!$H$28</f>
        <v>0</v>
      </c>
      <c r="AL10" s="7">
        <f t="shared" ref="AL10:AL53" si="6">SUM(AG10:AK10)</f>
        <v>113.172</v>
      </c>
    </row>
    <row r="11" spans="1:38" x14ac:dyDescent="0.25">
      <c r="A11" s="100">
        <v>2</v>
      </c>
      <c r="B11" s="242" t="s">
        <v>0</v>
      </c>
      <c r="C11" s="102">
        <v>0</v>
      </c>
      <c r="D11" s="103" t="s">
        <v>1</v>
      </c>
      <c r="E11" s="17">
        <v>1</v>
      </c>
      <c r="F11" s="64" t="s">
        <v>0</v>
      </c>
      <c r="G11" s="67">
        <v>2</v>
      </c>
      <c r="H11" s="103" t="s">
        <v>1</v>
      </c>
      <c r="I11" s="208">
        <v>0</v>
      </c>
      <c r="J11" s="101" t="s">
        <v>0</v>
      </c>
      <c r="K11" s="243">
        <v>4</v>
      </c>
      <c r="L11" s="21">
        <f>V11*Price!$L$40</f>
        <v>175</v>
      </c>
      <c r="M11" s="259">
        <f>V11*Price!$M$40</f>
        <v>0</v>
      </c>
      <c r="N11" s="21">
        <f>V11*Price!$N$40</f>
        <v>172.66666666666669</v>
      </c>
      <c r="O11" s="21">
        <f>V11*Price!$O$40</f>
        <v>200.66666666666669</v>
      </c>
      <c r="P11" s="21">
        <f>V11*Price!$P$40</f>
        <v>238.00000000000003</v>
      </c>
      <c r="Q11" s="21">
        <f>V11*Price!$Q$40</f>
        <v>252.00000000000003</v>
      </c>
      <c r="R11" s="21">
        <f>V11*Price!$R$40</f>
        <v>333.66666666666669</v>
      </c>
      <c r="U11" s="2">
        <f t="shared" si="0"/>
        <v>0.77777777777777779</v>
      </c>
      <c r="V11" s="22">
        <f>((E11+(G11/12))*(A11+C11/12))</f>
        <v>2.3333333333333335</v>
      </c>
      <c r="W11" s="3">
        <f>E11+(G11/12)</f>
        <v>1.1666666666666667</v>
      </c>
      <c r="X11" s="1">
        <f>A11+C11/12</f>
        <v>2</v>
      </c>
      <c r="Z11" s="45">
        <f>U11*Price!$L$7</f>
        <v>49</v>
      </c>
      <c r="AA11" s="47">
        <f>U11*Price!$M$7</f>
        <v>58.333333333333336</v>
      </c>
      <c r="AB11" s="49">
        <f>U11*Price!$N$7</f>
        <v>83.222222222222229</v>
      </c>
      <c r="AC11" s="51">
        <f>U11*Price!$O$7</f>
        <v>91</v>
      </c>
      <c r="AD11" s="53">
        <f>U11*Price!$P$7</f>
        <v>121.33333333333333</v>
      </c>
      <c r="AE11" s="55">
        <f>U11*Price!$Q$7</f>
        <v>182.77777777777777</v>
      </c>
      <c r="AF11" s="57">
        <f>U11*Price!$R$7</f>
        <v>231</v>
      </c>
      <c r="AG11" s="2">
        <f>(V11*Price!$C$15)</f>
        <v>75.705000000000013</v>
      </c>
      <c r="AH11" s="1">
        <f>(W11*Price!$C$28)*2</f>
        <v>7</v>
      </c>
      <c r="AI11" s="1">
        <f>(X11*Price!$C$28)*2</f>
        <v>12</v>
      </c>
      <c r="AJ11" s="2">
        <f>V11*Price!$H$15</f>
        <v>35.329000000000001</v>
      </c>
      <c r="AK11" s="1">
        <f>Price!$H$28</f>
        <v>0</v>
      </c>
      <c r="AL11" s="2">
        <f t="shared" si="6"/>
        <v>130.03400000000002</v>
      </c>
    </row>
    <row r="12" spans="1:38" ht="15.75" customHeight="1" x14ac:dyDescent="0.25">
      <c r="A12" s="197">
        <v>2</v>
      </c>
      <c r="B12" s="253" t="s">
        <v>0</v>
      </c>
      <c r="C12" s="151">
        <v>2</v>
      </c>
      <c r="D12" s="152" t="s">
        <v>1</v>
      </c>
      <c r="E12" s="251">
        <v>1</v>
      </c>
      <c r="F12" s="150" t="s">
        <v>0</v>
      </c>
      <c r="G12" s="151">
        <v>0</v>
      </c>
      <c r="H12" s="152" t="s">
        <v>1</v>
      </c>
      <c r="I12" s="251">
        <v>0</v>
      </c>
      <c r="J12" s="150" t="s">
        <v>0</v>
      </c>
      <c r="K12" s="154">
        <v>4</v>
      </c>
      <c r="L12" s="155">
        <f>V12*Price!$L$40</f>
        <v>162.5</v>
      </c>
      <c r="M12" s="1618">
        <f>V12*Price!$M$40</f>
        <v>0</v>
      </c>
      <c r="N12" s="155">
        <f>V12*Price!$N$40</f>
        <v>160.33333333333331</v>
      </c>
      <c r="O12" s="155">
        <f>V12*Price!$O$40</f>
        <v>186.33333333333331</v>
      </c>
      <c r="P12" s="155">
        <f>V12*Price!$P$40</f>
        <v>220.99999999999997</v>
      </c>
      <c r="Q12" s="155">
        <f>V12*Price!$Q$40</f>
        <v>233.99999999999997</v>
      </c>
      <c r="R12" s="155">
        <f>V12*Price!$R$40</f>
        <v>309.83333333333331</v>
      </c>
      <c r="U12" s="2">
        <f t="shared" si="0"/>
        <v>0.7222222222222221</v>
      </c>
      <c r="V12" s="22">
        <f>((E12+(G12/12))*(A12+C12/12))</f>
        <v>2.1666666666666665</v>
      </c>
      <c r="W12" s="3">
        <f t="shared" ref="W12:W53" si="7">E12+(G12/12)</f>
        <v>1</v>
      </c>
      <c r="X12" s="2">
        <f>A12+C12/12</f>
        <v>2.1666666666666665</v>
      </c>
      <c r="Z12" s="45">
        <f>U12*Price!$L$7</f>
        <v>45.499999999999993</v>
      </c>
      <c r="AA12" s="47">
        <f>U12*Price!$M$7</f>
        <v>54.166666666666657</v>
      </c>
      <c r="AB12" s="49">
        <f>U12*Price!$N$7</f>
        <v>77.277777777777771</v>
      </c>
      <c r="AC12" s="51">
        <f>U12*Price!$O$7</f>
        <v>84.499999999999986</v>
      </c>
      <c r="AD12" s="53">
        <f>U12*Price!$P$7</f>
        <v>112.66666666666664</v>
      </c>
      <c r="AE12" s="55">
        <f>U12*Price!$Q$7</f>
        <v>169.7222222222222</v>
      </c>
      <c r="AF12" s="57">
        <f>U12*Price!$R$7</f>
        <v>214.49999999999997</v>
      </c>
      <c r="AG12" s="2">
        <f>(V12*Price!$C$15)</f>
        <v>70.297499999999999</v>
      </c>
      <c r="AH12" s="1">
        <f>(W12*Price!$C$28)*2</f>
        <v>6</v>
      </c>
      <c r="AI12" s="1">
        <f>(X12*Price!$C$28)*2</f>
        <v>13</v>
      </c>
      <c r="AJ12" s="2">
        <f>V12*Price!$H$15</f>
        <v>32.805499999999995</v>
      </c>
      <c r="AK12" s="1">
        <f>Price!$H$28</f>
        <v>0</v>
      </c>
      <c r="AL12" s="2">
        <f>SUM(AG12:AK12)</f>
        <v>122.10299999999999</v>
      </c>
    </row>
    <row r="13" spans="1:38" x14ac:dyDescent="0.25">
      <c r="A13" s="100">
        <v>2</v>
      </c>
      <c r="B13" s="242" t="s">
        <v>0</v>
      </c>
      <c r="C13" s="102">
        <v>2</v>
      </c>
      <c r="D13" s="103" t="s">
        <v>1</v>
      </c>
      <c r="E13" s="17">
        <v>1</v>
      </c>
      <c r="F13" s="64" t="s">
        <v>0</v>
      </c>
      <c r="G13" s="67">
        <v>2</v>
      </c>
      <c r="H13" s="103" t="s">
        <v>1</v>
      </c>
      <c r="I13" s="208">
        <v>0</v>
      </c>
      <c r="J13" s="101" t="s">
        <v>0</v>
      </c>
      <c r="K13" s="243">
        <v>4</v>
      </c>
      <c r="L13" s="21">
        <f>V13*Price!$L$40</f>
        <v>189.58333333333331</v>
      </c>
      <c r="M13" s="259">
        <f>V13*Price!$M$40</f>
        <v>0</v>
      </c>
      <c r="N13" s="21">
        <f>V13*Price!$N$40</f>
        <v>187.05555555555554</v>
      </c>
      <c r="O13" s="21">
        <f>V13*Price!$O$40</f>
        <v>217.38888888888889</v>
      </c>
      <c r="P13" s="21">
        <f>V13*Price!$P$40</f>
        <v>257.83333333333331</v>
      </c>
      <c r="Q13" s="21">
        <f>V13*Price!$Q$40</f>
        <v>273</v>
      </c>
      <c r="R13" s="21">
        <f>V13*Price!$R$40</f>
        <v>361.47222222222223</v>
      </c>
      <c r="U13" s="2">
        <f t="shared" si="0"/>
        <v>0.84259259259259256</v>
      </c>
      <c r="V13" s="22">
        <f>((E13+(G13/12))*(A13+C13/12))</f>
        <v>2.5277777777777777</v>
      </c>
      <c r="W13" s="3">
        <f t="shared" si="7"/>
        <v>1.1666666666666667</v>
      </c>
      <c r="X13" s="2">
        <f t="shared" ref="X13" si="8">A13+C13/12</f>
        <v>2.1666666666666665</v>
      </c>
      <c r="Z13" s="45">
        <f>U13*Price!$L$7</f>
        <v>53.083333333333329</v>
      </c>
      <c r="AA13" s="47">
        <f>U13*Price!$M$7</f>
        <v>63.194444444444443</v>
      </c>
      <c r="AB13" s="49">
        <f>U13*Price!$N$7</f>
        <v>90.157407407407405</v>
      </c>
      <c r="AC13" s="51">
        <f>U13*Price!$O$7</f>
        <v>98.583333333333329</v>
      </c>
      <c r="AD13" s="53">
        <f>U13*Price!$P$7</f>
        <v>131.44444444444443</v>
      </c>
      <c r="AE13" s="55">
        <f>U13*Price!$Q$7</f>
        <v>198.00925925925924</v>
      </c>
      <c r="AF13" s="57">
        <f>U13*Price!$R$7</f>
        <v>250.25</v>
      </c>
      <c r="AG13" s="2">
        <f>(V13*Price!$C$15)</f>
        <v>82.013750000000002</v>
      </c>
      <c r="AH13" s="1">
        <f>(W13*Price!$C$28)*2</f>
        <v>7</v>
      </c>
      <c r="AI13" s="1">
        <f>(X13*Price!$C$28)*2</f>
        <v>13</v>
      </c>
      <c r="AJ13" s="2">
        <f>V13*Price!$H$15</f>
        <v>38.273083333333332</v>
      </c>
      <c r="AK13" s="1">
        <f>Price!$H$28</f>
        <v>0</v>
      </c>
      <c r="AL13" s="7">
        <f t="shared" ref="AL13:AL14" si="9">SUM(AG13:AK13)</f>
        <v>140.28683333333333</v>
      </c>
    </row>
    <row r="14" spans="1:38" x14ac:dyDescent="0.25">
      <c r="A14" s="197">
        <v>2</v>
      </c>
      <c r="B14" s="253" t="s">
        <v>0</v>
      </c>
      <c r="C14" s="151">
        <v>4</v>
      </c>
      <c r="D14" s="152" t="s">
        <v>1</v>
      </c>
      <c r="E14" s="251">
        <v>1</v>
      </c>
      <c r="F14" s="150" t="s">
        <v>0</v>
      </c>
      <c r="G14" s="151">
        <v>0</v>
      </c>
      <c r="H14" s="152" t="s">
        <v>1</v>
      </c>
      <c r="I14" s="251">
        <v>0</v>
      </c>
      <c r="J14" s="150" t="s">
        <v>0</v>
      </c>
      <c r="K14" s="154">
        <v>4</v>
      </c>
      <c r="L14" s="155">
        <f>V14*Price!$L$40</f>
        <v>175</v>
      </c>
      <c r="M14" s="1618">
        <f>V14*Price!$M$40</f>
        <v>0</v>
      </c>
      <c r="N14" s="155">
        <f>V14*Price!$N$40</f>
        <v>172.66666666666669</v>
      </c>
      <c r="O14" s="155">
        <f>V14*Price!$O$40</f>
        <v>200.66666666666669</v>
      </c>
      <c r="P14" s="155">
        <f>V14*Price!$P$40</f>
        <v>238.00000000000003</v>
      </c>
      <c r="Q14" s="155">
        <f>V14*Price!$Q$40</f>
        <v>252.00000000000003</v>
      </c>
      <c r="R14" s="155">
        <f>V14*Price!$R$40</f>
        <v>333.66666666666669</v>
      </c>
      <c r="U14" s="2">
        <f t="shared" si="0"/>
        <v>0.77777777777777779</v>
      </c>
      <c r="V14" s="22">
        <f t="shared" ref="V14:V32" si="10">((E14+(G14/12))*(A14+C14/12))</f>
        <v>2.3333333333333335</v>
      </c>
      <c r="W14" s="3">
        <f t="shared" si="7"/>
        <v>1</v>
      </c>
      <c r="X14" s="2">
        <f>A14+C14/12</f>
        <v>2.3333333333333335</v>
      </c>
      <c r="Z14" s="45">
        <f>U14*Price!$L$7</f>
        <v>49</v>
      </c>
      <c r="AA14" s="47">
        <f>U14*Price!$M$7</f>
        <v>58.333333333333336</v>
      </c>
      <c r="AB14" s="49">
        <f>U14*Price!$N$7</f>
        <v>83.222222222222229</v>
      </c>
      <c r="AC14" s="51">
        <f>U14*Price!$O$7</f>
        <v>91</v>
      </c>
      <c r="AD14" s="53">
        <f>U14*Price!$P$7</f>
        <v>121.33333333333333</v>
      </c>
      <c r="AE14" s="55">
        <f>U14*Price!$Q$7</f>
        <v>182.77777777777777</v>
      </c>
      <c r="AF14" s="57">
        <f>U14*Price!$R$7</f>
        <v>231</v>
      </c>
      <c r="AG14" s="2">
        <f>(V14*Price!$C$15)</f>
        <v>75.705000000000013</v>
      </c>
      <c r="AH14" s="1">
        <f>(W14*Price!$C$28)*2</f>
        <v>6</v>
      </c>
      <c r="AI14" s="1">
        <f>(X14*Price!$C$28)*2</f>
        <v>14</v>
      </c>
      <c r="AJ14" s="2">
        <f>V14*Price!$H$15</f>
        <v>35.329000000000001</v>
      </c>
      <c r="AK14" s="1">
        <f>Price!$H$28</f>
        <v>0</v>
      </c>
      <c r="AL14" s="2">
        <f t="shared" si="9"/>
        <v>131.03400000000002</v>
      </c>
    </row>
    <row r="15" spans="1:38" x14ac:dyDescent="0.25">
      <c r="A15" s="100">
        <v>2</v>
      </c>
      <c r="B15" s="242" t="s">
        <v>0</v>
      </c>
      <c r="C15" s="102">
        <v>4</v>
      </c>
      <c r="D15" s="103" t="s">
        <v>1</v>
      </c>
      <c r="E15" s="17">
        <v>1</v>
      </c>
      <c r="F15" s="64" t="s">
        <v>0</v>
      </c>
      <c r="G15" s="67">
        <v>2</v>
      </c>
      <c r="H15" s="103" t="s">
        <v>1</v>
      </c>
      <c r="I15" s="208">
        <v>0</v>
      </c>
      <c r="J15" s="101" t="s">
        <v>0</v>
      </c>
      <c r="K15" s="243">
        <v>4</v>
      </c>
      <c r="L15" s="21">
        <f>V15*Price!$L$40</f>
        <v>204.16666666666671</v>
      </c>
      <c r="M15" s="259">
        <f>V15*Price!$M$40</f>
        <v>0</v>
      </c>
      <c r="N15" s="21">
        <f>V15*Price!$N$40</f>
        <v>201.44444444444449</v>
      </c>
      <c r="O15" s="21">
        <f>V15*Price!$O$40</f>
        <v>234.11111111111117</v>
      </c>
      <c r="P15" s="21">
        <f>V15*Price!$P$40</f>
        <v>277.66666666666674</v>
      </c>
      <c r="Q15" s="21">
        <f>V15*Price!$Q$40</f>
        <v>294.00000000000006</v>
      </c>
      <c r="R15" s="21">
        <f>V15*Price!$R$40</f>
        <v>389.27777777777783</v>
      </c>
      <c r="U15" s="2">
        <f t="shared" si="0"/>
        <v>0.90740740740740755</v>
      </c>
      <c r="V15" s="22">
        <f t="shared" si="10"/>
        <v>2.7222222222222228</v>
      </c>
      <c r="W15" s="3">
        <f t="shared" si="7"/>
        <v>1.1666666666666667</v>
      </c>
      <c r="X15" s="2">
        <f t="shared" si="3"/>
        <v>2.3333333333333335</v>
      </c>
      <c r="Z15" s="45">
        <f>U15*Price!$L$7</f>
        <v>57.166666666666679</v>
      </c>
      <c r="AA15" s="47">
        <f>U15*Price!$M$7</f>
        <v>68.055555555555571</v>
      </c>
      <c r="AB15" s="49">
        <f>U15*Price!$N$7</f>
        <v>97.092592592592609</v>
      </c>
      <c r="AC15" s="51">
        <f>U15*Price!$O$7</f>
        <v>106.16666666666669</v>
      </c>
      <c r="AD15" s="53">
        <f>U15*Price!$P$7</f>
        <v>141.55555555555557</v>
      </c>
      <c r="AE15" s="55">
        <f>U15*Price!$Q$7</f>
        <v>213.24074074074076</v>
      </c>
      <c r="AF15" s="57">
        <f>U15*Price!$R$7</f>
        <v>269.50000000000006</v>
      </c>
      <c r="AG15" s="2">
        <f>(V15*Price!$C$15)</f>
        <v>88.322500000000019</v>
      </c>
      <c r="AH15" s="1">
        <f>(W15*Price!$C$28)*2</f>
        <v>7</v>
      </c>
      <c r="AI15" s="1">
        <f>(X15*Price!$C$28)*2</f>
        <v>14</v>
      </c>
      <c r="AJ15" s="2">
        <f>V15*Price!$H$15</f>
        <v>41.217166666666678</v>
      </c>
      <c r="AK15" s="1">
        <f>Price!$H$28</f>
        <v>0</v>
      </c>
      <c r="AL15" s="2">
        <f t="shared" si="6"/>
        <v>150.5396666666667</v>
      </c>
    </row>
    <row r="16" spans="1:38" x14ac:dyDescent="0.25">
      <c r="A16" s="100">
        <v>2</v>
      </c>
      <c r="B16" s="242" t="s">
        <v>0</v>
      </c>
      <c r="C16" s="102">
        <v>4</v>
      </c>
      <c r="D16" s="103" t="s">
        <v>1</v>
      </c>
      <c r="E16" s="17">
        <v>1</v>
      </c>
      <c r="F16" s="64" t="s">
        <v>0</v>
      </c>
      <c r="G16" s="67">
        <v>4</v>
      </c>
      <c r="H16" s="103" t="s">
        <v>1</v>
      </c>
      <c r="I16" s="208">
        <v>0</v>
      </c>
      <c r="J16" s="101" t="s">
        <v>0</v>
      </c>
      <c r="K16" s="243">
        <v>4</v>
      </c>
      <c r="L16" s="21">
        <f>V16*Price!$L$40</f>
        <v>233.33333333333334</v>
      </c>
      <c r="M16" s="259">
        <f>V16*Price!$M$40</f>
        <v>0</v>
      </c>
      <c r="N16" s="21">
        <f>V16*Price!$N$40</f>
        <v>230.22222222222223</v>
      </c>
      <c r="O16" s="21">
        <f>V16*Price!$O$40</f>
        <v>267.55555555555554</v>
      </c>
      <c r="P16" s="21">
        <f>V16*Price!$P$40</f>
        <v>317.33333333333331</v>
      </c>
      <c r="Q16" s="21">
        <f>V16*Price!$Q$40</f>
        <v>336</v>
      </c>
      <c r="R16" s="21">
        <f>V16*Price!$R$40</f>
        <v>444.88888888888891</v>
      </c>
      <c r="U16" s="2">
        <f t="shared" si="0"/>
        <v>1.037037037037037</v>
      </c>
      <c r="V16" s="22">
        <f t="shared" si="10"/>
        <v>3.1111111111111112</v>
      </c>
      <c r="W16" s="3">
        <f t="shared" si="7"/>
        <v>1.3333333333333333</v>
      </c>
      <c r="X16" s="2">
        <f t="shared" si="3"/>
        <v>2.3333333333333335</v>
      </c>
      <c r="Z16" s="45">
        <f>U16*Price!$L$7</f>
        <v>65.333333333333329</v>
      </c>
      <c r="AA16" s="47">
        <f>U16*Price!$M$7</f>
        <v>77.777777777777771</v>
      </c>
      <c r="AB16" s="49">
        <f>U16*Price!$N$7</f>
        <v>110.96296296296296</v>
      </c>
      <c r="AC16" s="51">
        <f>U16*Price!$O$7</f>
        <v>121.33333333333333</v>
      </c>
      <c r="AD16" s="53">
        <f>U16*Price!$P$7</f>
        <v>161.77777777777777</v>
      </c>
      <c r="AE16" s="55">
        <f>U16*Price!$Q$7</f>
        <v>243.7037037037037</v>
      </c>
      <c r="AF16" s="57">
        <f>U16*Price!$R$7</f>
        <v>308</v>
      </c>
      <c r="AG16" s="2">
        <f>(V16*Price!$C$15)</f>
        <v>100.94</v>
      </c>
      <c r="AH16" s="1">
        <f>(W16*Price!$C$28)*2</f>
        <v>8</v>
      </c>
      <c r="AI16" s="1">
        <f>(X16*Price!$C$28)*2</f>
        <v>14</v>
      </c>
      <c r="AJ16" s="2">
        <f>V16*Price!$H$15</f>
        <v>47.105333333333334</v>
      </c>
      <c r="AK16" s="1">
        <f>Price!$H$28</f>
        <v>0</v>
      </c>
      <c r="AL16" s="2">
        <f t="shared" si="6"/>
        <v>170.04533333333333</v>
      </c>
    </row>
    <row r="17" spans="1:38" x14ac:dyDescent="0.25">
      <c r="A17" s="197">
        <v>2</v>
      </c>
      <c r="B17" s="253" t="s">
        <v>0</v>
      </c>
      <c r="C17" s="151">
        <v>6</v>
      </c>
      <c r="D17" s="152" t="s">
        <v>1</v>
      </c>
      <c r="E17" s="251">
        <v>1</v>
      </c>
      <c r="F17" s="150" t="s">
        <v>0</v>
      </c>
      <c r="G17" s="151">
        <v>0</v>
      </c>
      <c r="H17" s="152" t="s">
        <v>1</v>
      </c>
      <c r="I17" s="251">
        <v>0</v>
      </c>
      <c r="J17" s="150" t="s">
        <v>0</v>
      </c>
      <c r="K17" s="154">
        <v>4</v>
      </c>
      <c r="L17" s="155">
        <f>V17*Price!$L$40</f>
        <v>187.5</v>
      </c>
      <c r="M17" s="1618">
        <f>V17*Price!$M$40</f>
        <v>0</v>
      </c>
      <c r="N17" s="155">
        <f>V17*Price!$N$40</f>
        <v>185</v>
      </c>
      <c r="O17" s="155">
        <f>V17*Price!$O$40</f>
        <v>215</v>
      </c>
      <c r="P17" s="155">
        <f>V17*Price!$P$40</f>
        <v>255</v>
      </c>
      <c r="Q17" s="155">
        <f>V17*Price!$Q$40</f>
        <v>270</v>
      </c>
      <c r="R17" s="155">
        <f>V17*Price!$R$40</f>
        <v>357.5</v>
      </c>
      <c r="U17" s="2">
        <f t="shared" si="0"/>
        <v>0.83333333333333326</v>
      </c>
      <c r="V17" s="22">
        <f t="shared" si="10"/>
        <v>2.5</v>
      </c>
      <c r="W17" s="3">
        <f t="shared" si="7"/>
        <v>1</v>
      </c>
      <c r="X17" s="1">
        <f t="shared" si="3"/>
        <v>2.5</v>
      </c>
      <c r="Z17" s="45">
        <f>U17*Price!$L$7</f>
        <v>52.499999999999993</v>
      </c>
      <c r="AA17" s="47">
        <f>U17*Price!$M$7</f>
        <v>62.499999999999993</v>
      </c>
      <c r="AB17" s="49">
        <f>U17*Price!$N$7</f>
        <v>89.166666666666657</v>
      </c>
      <c r="AC17" s="51">
        <f>U17*Price!$O$7</f>
        <v>97.499999999999986</v>
      </c>
      <c r="AD17" s="53">
        <f>U17*Price!$P$7</f>
        <v>130</v>
      </c>
      <c r="AE17" s="55">
        <f>U17*Price!$Q$7</f>
        <v>195.83333333333331</v>
      </c>
      <c r="AF17" s="57">
        <f>U17*Price!$R$7</f>
        <v>247.49999999999997</v>
      </c>
      <c r="AG17" s="2">
        <f>(V17*Price!$C$15)</f>
        <v>81.112499999999997</v>
      </c>
      <c r="AH17" s="1">
        <f>(W17*Price!$C$28)*2</f>
        <v>6</v>
      </c>
      <c r="AI17" s="1">
        <f>(X17*Price!$C$28)*2</f>
        <v>15</v>
      </c>
      <c r="AJ17" s="2">
        <f>V17*Price!$H$15</f>
        <v>37.852499999999999</v>
      </c>
      <c r="AK17" s="1">
        <f>Price!$H$28</f>
        <v>0</v>
      </c>
      <c r="AL17" s="7">
        <f t="shared" si="6"/>
        <v>139.965</v>
      </c>
    </row>
    <row r="18" spans="1:38" x14ac:dyDescent="0.25">
      <c r="A18" s="100">
        <v>2</v>
      </c>
      <c r="B18" s="242" t="s">
        <v>0</v>
      </c>
      <c r="C18" s="102">
        <v>6</v>
      </c>
      <c r="D18" s="103" t="s">
        <v>1</v>
      </c>
      <c r="E18" s="17">
        <v>1</v>
      </c>
      <c r="F18" s="64" t="s">
        <v>0</v>
      </c>
      <c r="G18" s="67">
        <v>2</v>
      </c>
      <c r="H18" s="103" t="s">
        <v>1</v>
      </c>
      <c r="I18" s="208">
        <v>0</v>
      </c>
      <c r="J18" s="101" t="s">
        <v>0</v>
      </c>
      <c r="K18" s="243">
        <v>4</v>
      </c>
      <c r="L18" s="21">
        <f>V18*Price!$L$40</f>
        <v>218.75000000000003</v>
      </c>
      <c r="M18" s="259">
        <f>V18*Price!$M$40</f>
        <v>0</v>
      </c>
      <c r="N18" s="21">
        <f>V18*Price!$N$40</f>
        <v>215.83333333333334</v>
      </c>
      <c r="O18" s="21">
        <f>V18*Price!$O$40</f>
        <v>250.83333333333337</v>
      </c>
      <c r="P18" s="21">
        <f>V18*Price!$P$40</f>
        <v>297.50000000000006</v>
      </c>
      <c r="Q18" s="21">
        <f>V18*Price!$Q$40</f>
        <v>315.00000000000006</v>
      </c>
      <c r="R18" s="21">
        <f>V18*Price!$R$40</f>
        <v>417.08333333333337</v>
      </c>
      <c r="U18" s="2">
        <f t="shared" si="0"/>
        <v>0.97222222222222232</v>
      </c>
      <c r="V18" s="22">
        <f t="shared" si="10"/>
        <v>2.916666666666667</v>
      </c>
      <c r="W18" s="3">
        <f t="shared" si="7"/>
        <v>1.1666666666666667</v>
      </c>
      <c r="X18" s="1">
        <f t="shared" si="3"/>
        <v>2.5</v>
      </c>
      <c r="Z18" s="45">
        <f>U18*Price!$L$7</f>
        <v>61.250000000000007</v>
      </c>
      <c r="AA18" s="47">
        <f>U18*Price!$M$7</f>
        <v>72.916666666666671</v>
      </c>
      <c r="AB18" s="49">
        <f>U18*Price!$N$7</f>
        <v>104.02777777777779</v>
      </c>
      <c r="AC18" s="51">
        <f>U18*Price!$O$7</f>
        <v>113.75000000000001</v>
      </c>
      <c r="AD18" s="53">
        <f>U18*Price!$P$7</f>
        <v>151.66666666666669</v>
      </c>
      <c r="AE18" s="55">
        <f>U18*Price!$Q$7</f>
        <v>228.47222222222226</v>
      </c>
      <c r="AF18" s="57">
        <f>U18*Price!$R$7</f>
        <v>288.75000000000006</v>
      </c>
      <c r="AG18" s="2">
        <f>(V18*Price!$C$15)</f>
        <v>94.631250000000009</v>
      </c>
      <c r="AH18" s="1">
        <f>(W18*Price!$C$28)*2</f>
        <v>7</v>
      </c>
      <c r="AI18" s="1">
        <f>(X18*Price!$C$28)*2</f>
        <v>15</v>
      </c>
      <c r="AJ18" s="2">
        <f>V18*Price!$H$15</f>
        <v>44.161250000000003</v>
      </c>
      <c r="AK18" s="1">
        <f>Price!$H$28</f>
        <v>0</v>
      </c>
      <c r="AL18" s="7">
        <f t="shared" si="6"/>
        <v>160.79250000000002</v>
      </c>
    </row>
    <row r="19" spans="1:38" x14ac:dyDescent="0.25">
      <c r="A19" s="100">
        <v>2</v>
      </c>
      <c r="B19" s="242" t="s">
        <v>0</v>
      </c>
      <c r="C19" s="102">
        <v>6</v>
      </c>
      <c r="D19" s="103" t="s">
        <v>1</v>
      </c>
      <c r="E19" s="17">
        <v>1</v>
      </c>
      <c r="F19" s="64" t="s">
        <v>0</v>
      </c>
      <c r="G19" s="67">
        <v>4</v>
      </c>
      <c r="H19" s="103" t="s">
        <v>1</v>
      </c>
      <c r="I19" s="208">
        <v>0</v>
      </c>
      <c r="J19" s="101" t="s">
        <v>0</v>
      </c>
      <c r="K19" s="243">
        <v>4</v>
      </c>
      <c r="L19" s="259">
        <f>V19*Price!$L$40</f>
        <v>249.99999999999997</v>
      </c>
      <c r="M19" s="259">
        <f>V19*Price!$M$40</f>
        <v>0</v>
      </c>
      <c r="N19" s="259">
        <f>V19*Price!$N$40</f>
        <v>246.66666666666666</v>
      </c>
      <c r="O19" s="259">
        <f>V19*Price!$O$40</f>
        <v>286.66666666666663</v>
      </c>
      <c r="P19" s="259">
        <f>V19*Price!$P$40</f>
        <v>339.99999999999994</v>
      </c>
      <c r="Q19" s="259">
        <f>V19*Price!$Q$40</f>
        <v>359.99999999999994</v>
      </c>
      <c r="R19" s="259">
        <f>V19*Price!$R$40</f>
        <v>476.66666666666663</v>
      </c>
      <c r="U19" s="2">
        <f t="shared" si="0"/>
        <v>1.1111111111111109</v>
      </c>
      <c r="V19" s="22">
        <f t="shared" si="10"/>
        <v>3.333333333333333</v>
      </c>
      <c r="W19" s="3">
        <f t="shared" si="7"/>
        <v>1.3333333333333333</v>
      </c>
      <c r="X19" s="2">
        <f t="shared" si="3"/>
        <v>2.5</v>
      </c>
      <c r="Z19" s="45">
        <f>U19*Price!$L$7</f>
        <v>69.999999999999986</v>
      </c>
      <c r="AA19" s="47">
        <f>U19*Price!$M$7</f>
        <v>83.333333333333314</v>
      </c>
      <c r="AB19" s="49">
        <f>U19*Price!$N$7</f>
        <v>118.88888888888887</v>
      </c>
      <c r="AC19" s="51">
        <f>U19*Price!$O$7</f>
        <v>129.99999999999997</v>
      </c>
      <c r="AD19" s="53">
        <f>U19*Price!$P$7</f>
        <v>173.33333333333331</v>
      </c>
      <c r="AE19" s="55">
        <f>U19*Price!$Q$7</f>
        <v>261.11111111111109</v>
      </c>
      <c r="AF19" s="57">
        <f>U19*Price!$R$7</f>
        <v>329.99999999999994</v>
      </c>
      <c r="AG19" s="2">
        <f>(V19*Price!$C$15)</f>
        <v>108.14999999999999</v>
      </c>
      <c r="AH19" s="1">
        <f>(W19*Price!$C$28)*2</f>
        <v>8</v>
      </c>
      <c r="AI19" s="1">
        <f>(X19*Price!$C$28)*2</f>
        <v>15</v>
      </c>
      <c r="AJ19" s="2">
        <f>V19*Price!$H$15</f>
        <v>50.47</v>
      </c>
      <c r="AK19" s="1">
        <f>Price!$H$28</f>
        <v>0</v>
      </c>
      <c r="AL19" s="7">
        <f t="shared" si="6"/>
        <v>181.61999999999998</v>
      </c>
    </row>
    <row r="20" spans="1:38" x14ac:dyDescent="0.25">
      <c r="A20" s="197">
        <v>2</v>
      </c>
      <c r="B20" s="253" t="s">
        <v>0</v>
      </c>
      <c r="C20" s="151">
        <v>8</v>
      </c>
      <c r="D20" s="152" t="s">
        <v>1</v>
      </c>
      <c r="E20" s="251">
        <v>1</v>
      </c>
      <c r="F20" s="150" t="s">
        <v>0</v>
      </c>
      <c r="G20" s="151">
        <v>0</v>
      </c>
      <c r="H20" s="152" t="s">
        <v>1</v>
      </c>
      <c r="I20" s="251">
        <v>0</v>
      </c>
      <c r="J20" s="150" t="s">
        <v>0</v>
      </c>
      <c r="K20" s="154">
        <v>4</v>
      </c>
      <c r="L20" s="155">
        <f>V20*Price!$L$40</f>
        <v>200</v>
      </c>
      <c r="M20" s="1618">
        <f>V20*Price!$M$40</f>
        <v>0</v>
      </c>
      <c r="N20" s="155">
        <f>V20*Price!$N$40</f>
        <v>197.33333333333331</v>
      </c>
      <c r="O20" s="155">
        <f>V20*Price!$O$40</f>
        <v>229.33333333333331</v>
      </c>
      <c r="P20" s="155">
        <f>V20*Price!$P$40</f>
        <v>272</v>
      </c>
      <c r="Q20" s="155">
        <f>V20*Price!$Q$40</f>
        <v>288</v>
      </c>
      <c r="R20" s="155">
        <f>V20*Price!$R$40</f>
        <v>381.33333333333331</v>
      </c>
      <c r="U20" s="2">
        <f t="shared" si="0"/>
        <v>0.88888888888888884</v>
      </c>
      <c r="V20" s="22">
        <f t="shared" si="10"/>
        <v>2.6666666666666665</v>
      </c>
      <c r="W20" s="3">
        <f t="shared" si="7"/>
        <v>1</v>
      </c>
      <c r="X20" s="2">
        <f t="shared" si="3"/>
        <v>2.6666666666666665</v>
      </c>
      <c r="Z20" s="45">
        <f>U20*Price!$L$7</f>
        <v>56</v>
      </c>
      <c r="AA20" s="47">
        <f>U20*Price!$M$7</f>
        <v>66.666666666666657</v>
      </c>
      <c r="AB20" s="49">
        <f>U20*Price!$N$7</f>
        <v>95.1111111111111</v>
      </c>
      <c r="AC20" s="51">
        <f>U20*Price!$O$7</f>
        <v>104</v>
      </c>
      <c r="AD20" s="53">
        <f>U20*Price!$P$7</f>
        <v>138.66666666666666</v>
      </c>
      <c r="AE20" s="55">
        <f>U20*Price!$Q$7</f>
        <v>208.88888888888889</v>
      </c>
      <c r="AF20" s="57">
        <f>U20*Price!$R$7</f>
        <v>264</v>
      </c>
      <c r="AG20" s="2">
        <f>(V20*Price!$C$15)</f>
        <v>86.52</v>
      </c>
      <c r="AH20" s="1">
        <f>(W20*Price!$C$28)*2</f>
        <v>6</v>
      </c>
      <c r="AI20" s="1">
        <f>(X20*Price!$C$28)*2</f>
        <v>16</v>
      </c>
      <c r="AJ20" s="2">
        <f>V20*Price!$H$15</f>
        <v>40.375999999999998</v>
      </c>
      <c r="AK20" s="1">
        <f>Price!$H$28</f>
        <v>0</v>
      </c>
      <c r="AL20" s="7">
        <f t="shared" si="6"/>
        <v>148.89599999999999</v>
      </c>
    </row>
    <row r="21" spans="1:38" x14ac:dyDescent="0.25">
      <c r="A21" s="100">
        <v>2</v>
      </c>
      <c r="B21" s="242" t="s">
        <v>0</v>
      </c>
      <c r="C21" s="102">
        <v>8</v>
      </c>
      <c r="D21" s="103" t="s">
        <v>1</v>
      </c>
      <c r="E21" s="17">
        <v>1</v>
      </c>
      <c r="F21" s="64" t="s">
        <v>0</v>
      </c>
      <c r="G21" s="67">
        <v>2</v>
      </c>
      <c r="H21" s="103" t="s">
        <v>1</v>
      </c>
      <c r="I21" s="208">
        <v>0</v>
      </c>
      <c r="J21" s="101" t="s">
        <v>0</v>
      </c>
      <c r="K21" s="243">
        <v>4</v>
      </c>
      <c r="L21" s="21">
        <f>V21*Price!$L$40</f>
        <v>233.33333333333334</v>
      </c>
      <c r="M21" s="259">
        <f>V21*Price!$M$40</f>
        <v>0</v>
      </c>
      <c r="N21" s="21">
        <f>V21*Price!$N$40</f>
        <v>230.22222222222223</v>
      </c>
      <c r="O21" s="21">
        <f>V21*Price!$O$40</f>
        <v>267.55555555555554</v>
      </c>
      <c r="P21" s="21">
        <f>V21*Price!$P$40</f>
        <v>317.33333333333331</v>
      </c>
      <c r="Q21" s="21">
        <f>V21*Price!$Q$40</f>
        <v>336</v>
      </c>
      <c r="R21" s="21">
        <f>V21*Price!$R$40</f>
        <v>444.88888888888891</v>
      </c>
      <c r="U21" s="2">
        <f t="shared" si="0"/>
        <v>1.037037037037037</v>
      </c>
      <c r="V21" s="22">
        <f t="shared" si="10"/>
        <v>3.1111111111111112</v>
      </c>
      <c r="W21" s="3">
        <f t="shared" si="7"/>
        <v>1.1666666666666667</v>
      </c>
      <c r="X21" s="2">
        <f t="shared" si="3"/>
        <v>2.6666666666666665</v>
      </c>
      <c r="Z21" s="45">
        <f>U21*Price!$L$7</f>
        <v>65.333333333333329</v>
      </c>
      <c r="AA21" s="47">
        <f>U21*Price!$M$7</f>
        <v>77.777777777777771</v>
      </c>
      <c r="AB21" s="49">
        <f>U21*Price!$N$7</f>
        <v>110.96296296296296</v>
      </c>
      <c r="AC21" s="51">
        <f>U21*Price!$O$7</f>
        <v>121.33333333333333</v>
      </c>
      <c r="AD21" s="53">
        <f>U21*Price!$P$7</f>
        <v>161.77777777777777</v>
      </c>
      <c r="AE21" s="55">
        <f>U21*Price!$Q$7</f>
        <v>243.7037037037037</v>
      </c>
      <c r="AF21" s="57">
        <f>U21*Price!$R$7</f>
        <v>308</v>
      </c>
      <c r="AG21" s="2">
        <f>(V21*Price!$C$15)</f>
        <v>100.94</v>
      </c>
      <c r="AH21" s="1">
        <f>(W21*Price!$C$28)*2</f>
        <v>7</v>
      </c>
      <c r="AI21" s="1">
        <f>(X21*Price!$C$28)*2</f>
        <v>16</v>
      </c>
      <c r="AJ21" s="2">
        <f>V21*Price!$H$15</f>
        <v>47.105333333333334</v>
      </c>
      <c r="AK21" s="1">
        <f>Price!$H$28</f>
        <v>0</v>
      </c>
      <c r="AL21" s="7">
        <f t="shared" si="6"/>
        <v>171.04533333333333</v>
      </c>
    </row>
    <row r="22" spans="1:38" x14ac:dyDescent="0.25">
      <c r="A22" s="100">
        <v>2</v>
      </c>
      <c r="B22" s="242" t="s">
        <v>0</v>
      </c>
      <c r="C22" s="102">
        <v>8</v>
      </c>
      <c r="D22" s="103" t="s">
        <v>1</v>
      </c>
      <c r="E22" s="17">
        <v>1</v>
      </c>
      <c r="F22" s="64" t="s">
        <v>0</v>
      </c>
      <c r="G22" s="67">
        <v>4</v>
      </c>
      <c r="H22" s="103" t="s">
        <v>1</v>
      </c>
      <c r="I22" s="208">
        <v>0</v>
      </c>
      <c r="J22" s="101" t="s">
        <v>0</v>
      </c>
      <c r="K22" s="243">
        <v>4</v>
      </c>
      <c r="L22" s="259">
        <f>V22*Price!$L$40</f>
        <v>266.66666666666663</v>
      </c>
      <c r="M22" s="259">
        <f>V22*Price!$M$40</f>
        <v>0</v>
      </c>
      <c r="N22" s="259">
        <f>V22*Price!$N$40</f>
        <v>263.11111111111109</v>
      </c>
      <c r="O22" s="259">
        <f>V22*Price!$O$40</f>
        <v>305.77777777777777</v>
      </c>
      <c r="P22" s="259">
        <f>V22*Price!$P$40</f>
        <v>362.66666666666663</v>
      </c>
      <c r="Q22" s="259">
        <f>V22*Price!$Q$40</f>
        <v>384</v>
      </c>
      <c r="R22" s="259">
        <f>V22*Price!$R$40</f>
        <v>508.4444444444444</v>
      </c>
      <c r="U22" s="2">
        <f t="shared" si="0"/>
        <v>1.1851851851851851</v>
      </c>
      <c r="V22" s="22">
        <f t="shared" si="10"/>
        <v>3.5555555555555554</v>
      </c>
      <c r="W22" s="3">
        <f t="shared" si="7"/>
        <v>1.3333333333333333</v>
      </c>
      <c r="X22" s="2">
        <f t="shared" si="3"/>
        <v>2.6666666666666665</v>
      </c>
      <c r="Z22" s="45">
        <f>U22*Price!$L$7</f>
        <v>74.666666666666657</v>
      </c>
      <c r="AA22" s="47">
        <f>U22*Price!$M$7</f>
        <v>88.888888888888886</v>
      </c>
      <c r="AB22" s="49">
        <f>U22*Price!$N$7</f>
        <v>126.81481481481481</v>
      </c>
      <c r="AC22" s="51">
        <f>U22*Price!$O$7</f>
        <v>138.66666666666666</v>
      </c>
      <c r="AD22" s="53">
        <f>U22*Price!$P$7</f>
        <v>184.88888888888889</v>
      </c>
      <c r="AE22" s="55">
        <f>U22*Price!$Q$7</f>
        <v>278.51851851851848</v>
      </c>
      <c r="AF22" s="57">
        <f>U22*Price!$R$7</f>
        <v>352</v>
      </c>
      <c r="AG22" s="2">
        <f>(V22*Price!$C$15)</f>
        <v>115.36</v>
      </c>
      <c r="AH22" s="1">
        <f>(W22*Price!$C$28)*2</f>
        <v>8</v>
      </c>
      <c r="AI22" s="1">
        <f>(X22*Price!$C$28)*2</f>
        <v>16</v>
      </c>
      <c r="AJ22" s="2">
        <f>V22*Price!$H$15</f>
        <v>53.834666666666664</v>
      </c>
      <c r="AK22" s="1">
        <f>Price!$H$28</f>
        <v>0</v>
      </c>
      <c r="AL22" s="7">
        <f t="shared" si="6"/>
        <v>193.19466666666668</v>
      </c>
    </row>
    <row r="23" spans="1:38" x14ac:dyDescent="0.25">
      <c r="A23" s="197">
        <v>2</v>
      </c>
      <c r="B23" s="252" t="s">
        <v>0</v>
      </c>
      <c r="C23" s="200">
        <v>10</v>
      </c>
      <c r="D23" s="152" t="s">
        <v>1</v>
      </c>
      <c r="E23" s="251">
        <v>1</v>
      </c>
      <c r="F23" s="153" t="s">
        <v>0</v>
      </c>
      <c r="G23" s="151">
        <v>0</v>
      </c>
      <c r="H23" s="152" t="s">
        <v>1</v>
      </c>
      <c r="I23" s="251">
        <v>0</v>
      </c>
      <c r="J23" s="153" t="s">
        <v>0</v>
      </c>
      <c r="K23" s="154">
        <v>4</v>
      </c>
      <c r="L23" s="155">
        <f>V23*Price!$L$40</f>
        <v>212.5</v>
      </c>
      <c r="M23" s="1618">
        <f>V23*Price!$M$40</f>
        <v>0</v>
      </c>
      <c r="N23" s="155">
        <f>V23*Price!$N$40</f>
        <v>209.66666666666669</v>
      </c>
      <c r="O23" s="155">
        <f>V23*Price!$O$40</f>
        <v>243.66666666666669</v>
      </c>
      <c r="P23" s="155">
        <f>V23*Price!$P$40</f>
        <v>289</v>
      </c>
      <c r="Q23" s="155">
        <f>V23*Price!$Q$40</f>
        <v>306</v>
      </c>
      <c r="R23" s="155">
        <f>V23*Price!$R$40</f>
        <v>405.16666666666669</v>
      </c>
      <c r="U23" s="2">
        <f t="shared" si="0"/>
        <v>0.94444444444444442</v>
      </c>
      <c r="V23" s="22">
        <f t="shared" si="10"/>
        <v>2.8333333333333335</v>
      </c>
      <c r="W23" s="3">
        <f t="shared" si="7"/>
        <v>1</v>
      </c>
      <c r="X23" s="2">
        <f t="shared" si="3"/>
        <v>2.8333333333333335</v>
      </c>
      <c r="Z23" s="45">
        <f>U23*Price!$L$7</f>
        <v>59.5</v>
      </c>
      <c r="AA23" s="47">
        <f>U23*Price!$M$7</f>
        <v>70.833333333333329</v>
      </c>
      <c r="AB23" s="49">
        <f>U23*Price!$N$7</f>
        <v>101.05555555555556</v>
      </c>
      <c r="AC23" s="51">
        <f>U23*Price!$O$7</f>
        <v>110.5</v>
      </c>
      <c r="AD23" s="53">
        <f>U23*Price!$P$7</f>
        <v>147.33333333333334</v>
      </c>
      <c r="AE23" s="55">
        <f>U23*Price!$Q$7</f>
        <v>221.94444444444443</v>
      </c>
      <c r="AF23" s="57">
        <f>U23*Price!$R$7</f>
        <v>280.5</v>
      </c>
      <c r="AG23" s="2">
        <f>(V23*Price!$C$15)</f>
        <v>91.927500000000009</v>
      </c>
      <c r="AH23" s="1">
        <f>(W23*Price!$C$28)*2</f>
        <v>6</v>
      </c>
      <c r="AI23" s="1">
        <f>(X23*Price!$C$28)*2</f>
        <v>17</v>
      </c>
      <c r="AJ23" s="2">
        <f>V23*Price!$H$15</f>
        <v>42.899500000000003</v>
      </c>
      <c r="AK23" s="1">
        <f>Price!$H$28</f>
        <v>0</v>
      </c>
      <c r="AL23" s="7">
        <f t="shared" si="6"/>
        <v>157.827</v>
      </c>
    </row>
    <row r="24" spans="1:38" x14ac:dyDescent="0.25">
      <c r="A24" s="100">
        <v>2</v>
      </c>
      <c r="B24" s="244" t="s">
        <v>0</v>
      </c>
      <c r="C24" s="207">
        <v>10</v>
      </c>
      <c r="D24" s="103" t="s">
        <v>1</v>
      </c>
      <c r="E24" s="17">
        <v>1</v>
      </c>
      <c r="F24" s="69" t="s">
        <v>0</v>
      </c>
      <c r="G24" s="67">
        <v>2</v>
      </c>
      <c r="H24" s="103" t="s">
        <v>1</v>
      </c>
      <c r="I24" s="208">
        <v>0</v>
      </c>
      <c r="J24" s="104" t="s">
        <v>0</v>
      </c>
      <c r="K24" s="243">
        <v>4</v>
      </c>
      <c r="L24" s="21">
        <f>V24*Price!$L$40</f>
        <v>247.91666666666669</v>
      </c>
      <c r="M24" s="259">
        <f>V24*Price!$M$40</f>
        <v>0</v>
      </c>
      <c r="N24" s="21">
        <f>V24*Price!$N$40</f>
        <v>244.61111111111114</v>
      </c>
      <c r="O24" s="21">
        <f>V24*Price!$O$40</f>
        <v>284.27777777777777</v>
      </c>
      <c r="P24" s="21">
        <f>V24*Price!$P$40</f>
        <v>337.16666666666669</v>
      </c>
      <c r="Q24" s="21">
        <f>V24*Price!$Q$40</f>
        <v>357</v>
      </c>
      <c r="R24" s="21">
        <f>V24*Price!$R$40</f>
        <v>472.69444444444446</v>
      </c>
      <c r="U24" s="2">
        <f t="shared" si="0"/>
        <v>1.1018518518518519</v>
      </c>
      <c r="V24" s="22">
        <f t="shared" si="10"/>
        <v>3.3055555555555558</v>
      </c>
      <c r="W24" s="3">
        <f t="shared" si="7"/>
        <v>1.1666666666666667</v>
      </c>
      <c r="X24" s="2">
        <f t="shared" si="3"/>
        <v>2.8333333333333335</v>
      </c>
      <c r="Z24" s="45">
        <f>U24*Price!$L$7</f>
        <v>69.416666666666671</v>
      </c>
      <c r="AA24" s="47">
        <f>U24*Price!$M$7</f>
        <v>82.638888888888886</v>
      </c>
      <c r="AB24" s="49">
        <f>U24*Price!$N$7</f>
        <v>117.89814814814815</v>
      </c>
      <c r="AC24" s="51">
        <f>U24*Price!$O$7</f>
        <v>128.91666666666666</v>
      </c>
      <c r="AD24" s="53">
        <f>U24*Price!$P$7</f>
        <v>171.88888888888889</v>
      </c>
      <c r="AE24" s="55">
        <f>U24*Price!$Q$7</f>
        <v>258.93518518518516</v>
      </c>
      <c r="AF24" s="57">
        <f>U24*Price!$R$7</f>
        <v>327.25</v>
      </c>
      <c r="AG24" s="2">
        <f>(V24*Price!$C$15)</f>
        <v>107.24875000000002</v>
      </c>
      <c r="AH24" s="1">
        <f>(W24*Price!$C$28)*2</f>
        <v>7</v>
      </c>
      <c r="AI24" s="1">
        <f>(X24*Price!$C$28)*2</f>
        <v>17</v>
      </c>
      <c r="AJ24" s="2">
        <f>V24*Price!$H$15</f>
        <v>50.049416666666673</v>
      </c>
      <c r="AK24" s="1">
        <f>Price!$H$28</f>
        <v>0</v>
      </c>
      <c r="AL24" s="7">
        <f t="shared" si="6"/>
        <v>181.2981666666667</v>
      </c>
    </row>
    <row r="25" spans="1:38" x14ac:dyDescent="0.25">
      <c r="A25" s="197">
        <v>3</v>
      </c>
      <c r="B25" s="253" t="s">
        <v>0</v>
      </c>
      <c r="C25" s="151">
        <v>0</v>
      </c>
      <c r="D25" s="152" t="s">
        <v>1</v>
      </c>
      <c r="E25" s="251">
        <v>1</v>
      </c>
      <c r="F25" s="150" t="s">
        <v>0</v>
      </c>
      <c r="G25" s="151">
        <v>0</v>
      </c>
      <c r="H25" s="152" t="s">
        <v>1</v>
      </c>
      <c r="I25" s="251">
        <v>0</v>
      </c>
      <c r="J25" s="150" t="s">
        <v>0</v>
      </c>
      <c r="K25" s="154">
        <v>4</v>
      </c>
      <c r="L25" s="155">
        <f>V25*Price!$L$40</f>
        <v>225</v>
      </c>
      <c r="M25" s="1618">
        <f>V25*Price!$M$40</f>
        <v>0</v>
      </c>
      <c r="N25" s="155">
        <f>V25*Price!$N$40</f>
        <v>222</v>
      </c>
      <c r="O25" s="155">
        <f>V25*Price!$O$40</f>
        <v>258</v>
      </c>
      <c r="P25" s="155">
        <f>V25*Price!$P$40</f>
        <v>306</v>
      </c>
      <c r="Q25" s="155">
        <f>V25*Price!$Q$40</f>
        <v>324</v>
      </c>
      <c r="R25" s="155">
        <f>V25*Price!$R$40</f>
        <v>429</v>
      </c>
      <c r="U25" s="2">
        <f t="shared" si="0"/>
        <v>1</v>
      </c>
      <c r="V25" s="22">
        <f t="shared" si="10"/>
        <v>3</v>
      </c>
      <c r="W25" s="3">
        <f t="shared" si="7"/>
        <v>1</v>
      </c>
      <c r="X25" s="2">
        <f t="shared" si="3"/>
        <v>3</v>
      </c>
      <c r="Z25" s="45">
        <f>U25*Price!$L$7</f>
        <v>63</v>
      </c>
      <c r="AA25" s="47">
        <f>U25*Price!$M$7</f>
        <v>75</v>
      </c>
      <c r="AB25" s="49">
        <f>U25*Price!$N$7</f>
        <v>107</v>
      </c>
      <c r="AC25" s="51">
        <f>U25*Price!$O$7</f>
        <v>117</v>
      </c>
      <c r="AD25" s="53">
        <f>U25*Price!$P$7</f>
        <v>156</v>
      </c>
      <c r="AE25" s="55">
        <f>U25*Price!$Q$7</f>
        <v>235</v>
      </c>
      <c r="AF25" s="57">
        <f>U25*Price!$R$7</f>
        <v>297</v>
      </c>
      <c r="AG25" s="2">
        <f>(V25*Price!$C$15)</f>
        <v>97.335000000000008</v>
      </c>
      <c r="AH25" s="1">
        <f>(W25*Price!$C$28)*2</f>
        <v>6</v>
      </c>
      <c r="AI25" s="1">
        <f>(X25*Price!$C$28)*2</f>
        <v>18</v>
      </c>
      <c r="AJ25" s="2">
        <f>V25*Price!$H$15</f>
        <v>45.423000000000002</v>
      </c>
      <c r="AK25" s="1">
        <f>Price!$H$28</f>
        <v>0</v>
      </c>
      <c r="AL25" s="7">
        <f t="shared" si="6"/>
        <v>166.75800000000001</v>
      </c>
    </row>
    <row r="26" spans="1:38" x14ac:dyDescent="0.25">
      <c r="A26" s="100">
        <v>3</v>
      </c>
      <c r="B26" s="242" t="s">
        <v>0</v>
      </c>
      <c r="C26" s="102">
        <v>0</v>
      </c>
      <c r="D26" s="103" t="s">
        <v>1</v>
      </c>
      <c r="E26" s="17">
        <v>1</v>
      </c>
      <c r="F26" s="64" t="s">
        <v>0</v>
      </c>
      <c r="G26" s="67">
        <v>2</v>
      </c>
      <c r="H26" s="103" t="s">
        <v>1</v>
      </c>
      <c r="I26" s="208">
        <v>0</v>
      </c>
      <c r="J26" s="101" t="s">
        <v>0</v>
      </c>
      <c r="K26" s="243">
        <v>4</v>
      </c>
      <c r="L26" s="21">
        <f>V26*Price!$L$40</f>
        <v>262.5</v>
      </c>
      <c r="M26" s="259">
        <f>V26*Price!$M$40</f>
        <v>0</v>
      </c>
      <c r="N26" s="21">
        <f>V26*Price!$N$40</f>
        <v>259</v>
      </c>
      <c r="O26" s="21">
        <f>V26*Price!$O$40</f>
        <v>301</v>
      </c>
      <c r="P26" s="21">
        <f>V26*Price!$P$40</f>
        <v>357</v>
      </c>
      <c r="Q26" s="21">
        <f>V26*Price!$Q$40</f>
        <v>378</v>
      </c>
      <c r="R26" s="21">
        <f>V26*Price!$R$40</f>
        <v>500.5</v>
      </c>
      <c r="U26" s="2">
        <f t="shared" si="0"/>
        <v>1.1666666666666665</v>
      </c>
      <c r="V26" s="22">
        <f t="shared" si="10"/>
        <v>3.5</v>
      </c>
      <c r="W26" s="3">
        <f t="shared" si="7"/>
        <v>1.1666666666666667</v>
      </c>
      <c r="X26" s="2">
        <f t="shared" si="3"/>
        <v>3</v>
      </c>
      <c r="Z26" s="45">
        <f>U26*Price!$L$7</f>
        <v>73.499999999999986</v>
      </c>
      <c r="AA26" s="47">
        <f>U26*Price!$M$7</f>
        <v>87.499999999999986</v>
      </c>
      <c r="AB26" s="49">
        <f>U26*Price!$N$7</f>
        <v>124.83333333333331</v>
      </c>
      <c r="AC26" s="51">
        <f>U26*Price!$O$7</f>
        <v>136.49999999999997</v>
      </c>
      <c r="AD26" s="53">
        <f>U26*Price!$P$7</f>
        <v>181.99999999999997</v>
      </c>
      <c r="AE26" s="55">
        <f>U26*Price!$Q$7</f>
        <v>274.16666666666663</v>
      </c>
      <c r="AF26" s="57">
        <f>U26*Price!$R$7</f>
        <v>346.49999999999994</v>
      </c>
      <c r="AG26" s="2">
        <f>(V26*Price!$C$15)</f>
        <v>113.5575</v>
      </c>
      <c r="AH26" s="1">
        <f>(W26*Price!$C$28)*2</f>
        <v>7</v>
      </c>
      <c r="AI26" s="1">
        <f>(X26*Price!$C$28)*2</f>
        <v>18</v>
      </c>
      <c r="AJ26" s="2">
        <f>V26*Price!$H$15</f>
        <v>52.993499999999997</v>
      </c>
      <c r="AK26" s="1">
        <f>Price!$H$28</f>
        <v>0</v>
      </c>
      <c r="AL26" s="7">
        <f t="shared" si="6"/>
        <v>191.55099999999999</v>
      </c>
    </row>
    <row r="27" spans="1:38" x14ac:dyDescent="0.25">
      <c r="A27" s="100">
        <v>3</v>
      </c>
      <c r="B27" s="242" t="s">
        <v>0</v>
      </c>
      <c r="C27" s="102">
        <v>0</v>
      </c>
      <c r="D27" s="103" t="s">
        <v>1</v>
      </c>
      <c r="E27" s="17">
        <v>1</v>
      </c>
      <c r="F27" s="64" t="s">
        <v>0</v>
      </c>
      <c r="G27" s="67">
        <v>4</v>
      </c>
      <c r="H27" s="103" t="s">
        <v>1</v>
      </c>
      <c r="I27" s="208">
        <v>0</v>
      </c>
      <c r="J27" s="101" t="s">
        <v>0</v>
      </c>
      <c r="K27" s="243">
        <v>4</v>
      </c>
      <c r="L27" s="259">
        <f>V27*Price!$L$40</f>
        <v>300</v>
      </c>
      <c r="M27" s="259">
        <f>V27*Price!$M$40</f>
        <v>0</v>
      </c>
      <c r="N27" s="259">
        <f>V27*Price!$N$40</f>
        <v>296</v>
      </c>
      <c r="O27" s="259">
        <f>V27*Price!$O$40</f>
        <v>344</v>
      </c>
      <c r="P27" s="259">
        <f>V27*Price!$P$40</f>
        <v>408</v>
      </c>
      <c r="Q27" s="259">
        <f>V27*Price!$Q$40</f>
        <v>432</v>
      </c>
      <c r="R27" s="259">
        <f>V27*Price!$R$40</f>
        <v>572</v>
      </c>
      <c r="U27" s="2">
        <f t="shared" si="0"/>
        <v>1.3333333333333333</v>
      </c>
      <c r="V27" s="22">
        <f t="shared" si="10"/>
        <v>4</v>
      </c>
      <c r="W27" s="3">
        <f t="shared" si="7"/>
        <v>1.3333333333333333</v>
      </c>
      <c r="X27" s="2">
        <f t="shared" si="3"/>
        <v>3</v>
      </c>
      <c r="Z27" s="45">
        <f>U27*Price!$L$7</f>
        <v>84</v>
      </c>
      <c r="AA27" s="47">
        <f>U27*Price!$M$7</f>
        <v>100</v>
      </c>
      <c r="AB27" s="49">
        <f>U27*Price!$N$7</f>
        <v>142.66666666666666</v>
      </c>
      <c r="AC27" s="51">
        <f>U27*Price!$O$7</f>
        <v>156</v>
      </c>
      <c r="AD27" s="53">
        <f>U27*Price!$P$7</f>
        <v>208</v>
      </c>
      <c r="AE27" s="55">
        <f>U27*Price!$Q$7</f>
        <v>313.33333333333331</v>
      </c>
      <c r="AF27" s="57">
        <f>U27*Price!$R$7</f>
        <v>396</v>
      </c>
      <c r="AG27" s="2">
        <f>(V27*Price!$C$15)</f>
        <v>129.78</v>
      </c>
      <c r="AH27" s="1">
        <f>(W27*Price!$C$28)*2</f>
        <v>8</v>
      </c>
      <c r="AI27" s="1">
        <f>(X27*Price!$C$28)*2</f>
        <v>18</v>
      </c>
      <c r="AJ27" s="2">
        <f>V27*Price!$H$15</f>
        <v>60.564</v>
      </c>
      <c r="AK27" s="1">
        <f>Price!$H$28</f>
        <v>0</v>
      </c>
      <c r="AL27" s="7">
        <f t="shared" si="6"/>
        <v>216.34399999999999</v>
      </c>
    </row>
    <row r="28" spans="1:38" x14ac:dyDescent="0.25">
      <c r="A28" s="197">
        <v>3</v>
      </c>
      <c r="B28" s="253" t="s">
        <v>0</v>
      </c>
      <c r="C28" s="151">
        <v>4</v>
      </c>
      <c r="D28" s="152" t="s">
        <v>1</v>
      </c>
      <c r="E28" s="251">
        <v>1</v>
      </c>
      <c r="F28" s="150" t="s">
        <v>0</v>
      </c>
      <c r="G28" s="151">
        <v>0</v>
      </c>
      <c r="H28" s="152" t="s">
        <v>1</v>
      </c>
      <c r="I28" s="251">
        <v>0</v>
      </c>
      <c r="J28" s="150" t="s">
        <v>0</v>
      </c>
      <c r="K28" s="154">
        <v>4</v>
      </c>
      <c r="L28" s="155">
        <f>V28*Price!$L$40</f>
        <v>250</v>
      </c>
      <c r="M28" s="1618">
        <f>V28*Price!$M$40</f>
        <v>0</v>
      </c>
      <c r="N28" s="155">
        <f>V28*Price!$N$40</f>
        <v>246.66666666666669</v>
      </c>
      <c r="O28" s="155">
        <f>V28*Price!$O$40</f>
        <v>286.66666666666669</v>
      </c>
      <c r="P28" s="155">
        <f>V28*Price!$P$40</f>
        <v>340</v>
      </c>
      <c r="Q28" s="155">
        <f>V28*Price!$Q$40</f>
        <v>360</v>
      </c>
      <c r="R28" s="155">
        <f>V28*Price!$R$40</f>
        <v>476.66666666666669</v>
      </c>
      <c r="U28" s="2">
        <f t="shared" si="0"/>
        <v>1.1111111111111112</v>
      </c>
      <c r="V28" s="22">
        <f t="shared" si="10"/>
        <v>3.3333333333333335</v>
      </c>
      <c r="W28" s="3">
        <f t="shared" si="7"/>
        <v>1</v>
      </c>
      <c r="X28" s="2">
        <f t="shared" si="3"/>
        <v>3.3333333333333335</v>
      </c>
      <c r="Z28" s="45">
        <f>U28*Price!$L$7</f>
        <v>70</v>
      </c>
      <c r="AA28" s="47">
        <f>U28*Price!$M$7</f>
        <v>83.333333333333343</v>
      </c>
      <c r="AB28" s="49">
        <f>U28*Price!$N$7</f>
        <v>118.8888888888889</v>
      </c>
      <c r="AC28" s="51">
        <f>U28*Price!$O$7</f>
        <v>130</v>
      </c>
      <c r="AD28" s="53">
        <f>U28*Price!$P$7</f>
        <v>173.33333333333334</v>
      </c>
      <c r="AE28" s="55">
        <f>U28*Price!$Q$7</f>
        <v>261.11111111111114</v>
      </c>
      <c r="AF28" s="57">
        <f>U28*Price!$R$7</f>
        <v>330</v>
      </c>
      <c r="AG28" s="2">
        <f>(V28*Price!$C$15)</f>
        <v>108.15</v>
      </c>
      <c r="AH28" s="1">
        <f>(W28*Price!$C$28)*2</f>
        <v>6</v>
      </c>
      <c r="AI28" s="1">
        <f>(X28*Price!$C$28)*2</f>
        <v>20</v>
      </c>
      <c r="AJ28" s="2">
        <f>V28*Price!$H$15</f>
        <v>50.47</v>
      </c>
      <c r="AK28" s="1">
        <f>Price!$H$28</f>
        <v>0</v>
      </c>
      <c r="AL28" s="7">
        <f t="shared" si="6"/>
        <v>184.62</v>
      </c>
    </row>
    <row r="29" spans="1:38" x14ac:dyDescent="0.25">
      <c r="A29" s="100">
        <v>3</v>
      </c>
      <c r="B29" s="242" t="s">
        <v>0</v>
      </c>
      <c r="C29" s="102">
        <v>4</v>
      </c>
      <c r="D29" s="103" t="s">
        <v>1</v>
      </c>
      <c r="E29" s="17">
        <v>1</v>
      </c>
      <c r="F29" s="64" t="s">
        <v>0</v>
      </c>
      <c r="G29" s="67">
        <v>2</v>
      </c>
      <c r="H29" s="103" t="s">
        <v>1</v>
      </c>
      <c r="I29" s="208">
        <v>0</v>
      </c>
      <c r="J29" s="101" t="s">
        <v>0</v>
      </c>
      <c r="K29" s="243">
        <v>4</v>
      </c>
      <c r="L29" s="21">
        <f>V29*Price!$L$40</f>
        <v>291.66666666666669</v>
      </c>
      <c r="M29" s="259">
        <f>V29*Price!$M$40</f>
        <v>0</v>
      </c>
      <c r="N29" s="21">
        <f>V29*Price!$N$40</f>
        <v>287.77777777777783</v>
      </c>
      <c r="O29" s="21">
        <f>V29*Price!$O$40</f>
        <v>334.44444444444446</v>
      </c>
      <c r="P29" s="21">
        <f>V29*Price!$P$40</f>
        <v>396.66666666666669</v>
      </c>
      <c r="Q29" s="21">
        <f>V29*Price!$Q$40</f>
        <v>420.00000000000006</v>
      </c>
      <c r="R29" s="21">
        <f>V29*Price!$R$40</f>
        <v>556.1111111111112</v>
      </c>
      <c r="U29" s="2">
        <f t="shared" si="0"/>
        <v>1.2962962962962963</v>
      </c>
      <c r="V29" s="22">
        <f t="shared" si="10"/>
        <v>3.8888888888888893</v>
      </c>
      <c r="W29" s="3">
        <f t="shared" si="7"/>
        <v>1.1666666666666667</v>
      </c>
      <c r="X29" s="2">
        <f t="shared" si="3"/>
        <v>3.3333333333333335</v>
      </c>
      <c r="Z29" s="45">
        <f>U29*Price!$L$7</f>
        <v>81.666666666666671</v>
      </c>
      <c r="AA29" s="47">
        <f>U29*Price!$M$7</f>
        <v>97.222222222222214</v>
      </c>
      <c r="AB29" s="49">
        <f>U29*Price!$N$7</f>
        <v>138.7037037037037</v>
      </c>
      <c r="AC29" s="51">
        <f>U29*Price!$O$7</f>
        <v>151.66666666666666</v>
      </c>
      <c r="AD29" s="53">
        <f>U29*Price!$P$7</f>
        <v>202.22222222222223</v>
      </c>
      <c r="AE29" s="55">
        <f>U29*Price!$Q$7</f>
        <v>304.62962962962962</v>
      </c>
      <c r="AF29" s="57">
        <f>U29*Price!$R$7</f>
        <v>385</v>
      </c>
      <c r="AG29" s="2">
        <f>(V29*Price!$C$15)</f>
        <v>126.17500000000001</v>
      </c>
      <c r="AH29" s="1">
        <f>(W29*Price!$C$28)*2</f>
        <v>7</v>
      </c>
      <c r="AI29" s="1">
        <f>(X29*Price!$C$28)*2</f>
        <v>20</v>
      </c>
      <c r="AJ29" s="2">
        <f>V29*Price!$H$15</f>
        <v>58.881666666666675</v>
      </c>
      <c r="AK29" s="1">
        <f>Price!$H$28</f>
        <v>0</v>
      </c>
      <c r="AL29" s="7">
        <f t="shared" si="6"/>
        <v>212.05666666666667</v>
      </c>
    </row>
    <row r="30" spans="1:38" x14ac:dyDescent="0.25">
      <c r="A30" s="197">
        <v>3</v>
      </c>
      <c r="B30" s="253" t="s">
        <v>0</v>
      </c>
      <c r="C30" s="151">
        <v>6</v>
      </c>
      <c r="D30" s="152" t="s">
        <v>1</v>
      </c>
      <c r="E30" s="251">
        <v>1</v>
      </c>
      <c r="F30" s="150" t="s">
        <v>0</v>
      </c>
      <c r="G30" s="151">
        <v>0</v>
      </c>
      <c r="H30" s="152" t="s">
        <v>1</v>
      </c>
      <c r="I30" s="251">
        <v>0</v>
      </c>
      <c r="J30" s="150" t="s">
        <v>0</v>
      </c>
      <c r="K30" s="154">
        <v>4</v>
      </c>
      <c r="L30" s="155">
        <f>V30*Price!$L$40</f>
        <v>262.5</v>
      </c>
      <c r="M30" s="1618">
        <f>V30*Price!$M$40</f>
        <v>0</v>
      </c>
      <c r="N30" s="155">
        <f>V30*Price!$N$40</f>
        <v>259</v>
      </c>
      <c r="O30" s="155">
        <f>V30*Price!$O$40</f>
        <v>301</v>
      </c>
      <c r="P30" s="155">
        <f>V30*Price!$P$40</f>
        <v>357</v>
      </c>
      <c r="Q30" s="155">
        <f>V30*Price!$Q$40</f>
        <v>378</v>
      </c>
      <c r="R30" s="155">
        <f>V30*Price!$R$40</f>
        <v>500.5</v>
      </c>
      <c r="U30" s="2">
        <f t="shared" si="0"/>
        <v>1.1666666666666665</v>
      </c>
      <c r="V30" s="22">
        <f t="shared" si="10"/>
        <v>3.5</v>
      </c>
      <c r="W30" s="3">
        <f t="shared" si="7"/>
        <v>1</v>
      </c>
      <c r="X30" s="2">
        <f t="shared" si="3"/>
        <v>3.5</v>
      </c>
      <c r="Z30" s="45">
        <f>U30*Price!$L$7</f>
        <v>73.499999999999986</v>
      </c>
      <c r="AA30" s="47">
        <f>U30*Price!$M$7</f>
        <v>87.499999999999986</v>
      </c>
      <c r="AB30" s="49">
        <f>U30*Price!$N$7</f>
        <v>124.83333333333331</v>
      </c>
      <c r="AC30" s="51">
        <f>U30*Price!$O$7</f>
        <v>136.49999999999997</v>
      </c>
      <c r="AD30" s="53">
        <f>U30*Price!$P$7</f>
        <v>181.99999999999997</v>
      </c>
      <c r="AE30" s="55">
        <f>U30*Price!$Q$7</f>
        <v>274.16666666666663</v>
      </c>
      <c r="AF30" s="57">
        <f>U30*Price!$R$7</f>
        <v>346.49999999999994</v>
      </c>
      <c r="AG30" s="2">
        <f>(V30*Price!$C$15)</f>
        <v>113.5575</v>
      </c>
      <c r="AH30" s="1">
        <f>(W30*Price!$C$28)*2</f>
        <v>6</v>
      </c>
      <c r="AI30" s="1">
        <f>(X30*Price!$C$28)*2</f>
        <v>21</v>
      </c>
      <c r="AJ30" s="2">
        <f>V30*Price!$H$15</f>
        <v>52.993499999999997</v>
      </c>
      <c r="AK30" s="1">
        <f>Price!$H$28</f>
        <v>0</v>
      </c>
      <c r="AL30" s="7">
        <f t="shared" si="6"/>
        <v>193.55099999999999</v>
      </c>
    </row>
    <row r="31" spans="1:38" x14ac:dyDescent="0.25">
      <c r="A31" s="100">
        <v>3</v>
      </c>
      <c r="B31" s="242" t="s">
        <v>0</v>
      </c>
      <c r="C31" s="102">
        <v>6</v>
      </c>
      <c r="D31" s="103" t="s">
        <v>1</v>
      </c>
      <c r="E31" s="17">
        <v>1</v>
      </c>
      <c r="F31" s="64" t="s">
        <v>0</v>
      </c>
      <c r="G31" s="67">
        <v>2</v>
      </c>
      <c r="H31" s="103" t="s">
        <v>1</v>
      </c>
      <c r="I31" s="208">
        <v>0</v>
      </c>
      <c r="J31" s="101" t="s">
        <v>0</v>
      </c>
      <c r="K31" s="243">
        <v>4</v>
      </c>
      <c r="L31" s="21">
        <f>V31*Price!$L$40</f>
        <v>306.25000000000006</v>
      </c>
      <c r="M31" s="259">
        <f>V31*Price!$M$40</f>
        <v>0</v>
      </c>
      <c r="N31" s="21">
        <f>V31*Price!$N$40</f>
        <v>302.16666666666669</v>
      </c>
      <c r="O31" s="21">
        <f>V31*Price!$O$40</f>
        <v>351.16666666666674</v>
      </c>
      <c r="P31" s="21">
        <f>V31*Price!$P$40</f>
        <v>416.50000000000006</v>
      </c>
      <c r="Q31" s="21">
        <f>V31*Price!$Q$40</f>
        <v>441.00000000000006</v>
      </c>
      <c r="R31" s="21">
        <f>V31*Price!$R$40</f>
        <v>583.91666666666674</v>
      </c>
      <c r="U31" s="2">
        <f t="shared" si="0"/>
        <v>1.3611111111111112</v>
      </c>
      <c r="V31" s="22">
        <f t="shared" si="10"/>
        <v>4.0833333333333339</v>
      </c>
      <c r="W31" s="3">
        <f t="shared" si="7"/>
        <v>1.1666666666666667</v>
      </c>
      <c r="X31" s="2">
        <f t="shared" si="3"/>
        <v>3.5</v>
      </c>
      <c r="Z31" s="45">
        <f>U31*Price!$L$7</f>
        <v>85.75</v>
      </c>
      <c r="AA31" s="47">
        <f>U31*Price!$M$7</f>
        <v>102.08333333333334</v>
      </c>
      <c r="AB31" s="49">
        <f>U31*Price!$N$7</f>
        <v>145.63888888888889</v>
      </c>
      <c r="AC31" s="51">
        <f>U31*Price!$O$7</f>
        <v>159.25</v>
      </c>
      <c r="AD31" s="53">
        <f>U31*Price!$P$7</f>
        <v>212.33333333333334</v>
      </c>
      <c r="AE31" s="55">
        <f>U31*Price!$Q$7</f>
        <v>319.86111111111114</v>
      </c>
      <c r="AF31" s="57">
        <f>U31*Price!$R$7</f>
        <v>404.25</v>
      </c>
      <c r="AG31" s="2">
        <f>(V31*Price!$C$15)</f>
        <v>132.48375000000001</v>
      </c>
      <c r="AH31" s="1">
        <f>(W31*Price!$C$28)*2</f>
        <v>7</v>
      </c>
      <c r="AI31" s="1">
        <f>(X31*Price!$C$28)*2</f>
        <v>21</v>
      </c>
      <c r="AJ31" s="2">
        <f>V31*Price!$H$15</f>
        <v>61.825750000000006</v>
      </c>
      <c r="AK31" s="1">
        <f>Price!$H$28</f>
        <v>0</v>
      </c>
      <c r="AL31" s="7">
        <f t="shared" si="6"/>
        <v>222.30950000000001</v>
      </c>
    </row>
    <row r="32" spans="1:38" x14ac:dyDescent="0.25">
      <c r="A32" s="100">
        <v>3</v>
      </c>
      <c r="B32" s="242" t="s">
        <v>0</v>
      </c>
      <c r="C32" s="102">
        <v>6</v>
      </c>
      <c r="D32" s="103" t="s">
        <v>1</v>
      </c>
      <c r="E32" s="17">
        <v>1</v>
      </c>
      <c r="F32" s="64" t="s">
        <v>0</v>
      </c>
      <c r="G32" s="67">
        <v>4</v>
      </c>
      <c r="H32" s="103" t="s">
        <v>1</v>
      </c>
      <c r="I32" s="208">
        <v>0</v>
      </c>
      <c r="J32" s="101" t="s">
        <v>0</v>
      </c>
      <c r="K32" s="243">
        <v>4</v>
      </c>
      <c r="L32" s="259">
        <f>V32*Price!$L$40</f>
        <v>349.99999999999994</v>
      </c>
      <c r="M32" s="259">
        <f>V32*Price!$M$40</f>
        <v>0</v>
      </c>
      <c r="N32" s="259">
        <f>V32*Price!$N$40</f>
        <v>345.33333333333331</v>
      </c>
      <c r="O32" s="259">
        <f>V32*Price!$O$40</f>
        <v>401.33333333333326</v>
      </c>
      <c r="P32" s="259">
        <f>V32*Price!$P$40</f>
        <v>475.99999999999994</v>
      </c>
      <c r="Q32" s="259">
        <f>V32*Price!$Q$40</f>
        <v>503.99999999999994</v>
      </c>
      <c r="R32" s="259">
        <f>V32*Price!$R$40</f>
        <v>667.33333333333326</v>
      </c>
      <c r="U32" s="2">
        <f t="shared" si="0"/>
        <v>1.5555555555555554</v>
      </c>
      <c r="V32" s="22">
        <f t="shared" si="10"/>
        <v>4.6666666666666661</v>
      </c>
      <c r="W32" s="3">
        <f t="shared" si="7"/>
        <v>1.3333333333333333</v>
      </c>
      <c r="X32" s="2">
        <f t="shared" si="3"/>
        <v>3.5</v>
      </c>
      <c r="Z32" s="45">
        <f>U32*Price!$L$7</f>
        <v>97.999999999999986</v>
      </c>
      <c r="AA32" s="47">
        <f>U32*Price!$M$7</f>
        <v>116.66666666666666</v>
      </c>
      <c r="AB32" s="49">
        <f>U32*Price!$N$7</f>
        <v>166.44444444444443</v>
      </c>
      <c r="AC32" s="51">
        <f>U32*Price!$O$7</f>
        <v>181.99999999999997</v>
      </c>
      <c r="AD32" s="53">
        <f>U32*Price!$P$7</f>
        <v>242.66666666666663</v>
      </c>
      <c r="AE32" s="55">
        <f>U32*Price!$Q$7</f>
        <v>365.55555555555549</v>
      </c>
      <c r="AF32" s="57">
        <f>U32*Price!$R$7</f>
        <v>461.99999999999994</v>
      </c>
      <c r="AG32" s="2">
        <f>(V32*Price!$C$15)</f>
        <v>151.40999999999997</v>
      </c>
      <c r="AH32" s="1">
        <f>(W32*Price!$C$28)*2</f>
        <v>8</v>
      </c>
      <c r="AI32" s="1">
        <f>(X32*Price!$C$28)*2</f>
        <v>21</v>
      </c>
      <c r="AJ32" s="2">
        <f>V32*Price!$H$15</f>
        <v>70.657999999999987</v>
      </c>
      <c r="AK32" s="1">
        <f>Price!$H$28</f>
        <v>0</v>
      </c>
      <c r="AL32" s="7">
        <f t="shared" si="6"/>
        <v>251.06799999999996</v>
      </c>
    </row>
    <row r="33" spans="1:38" x14ac:dyDescent="0.25">
      <c r="A33" s="197">
        <v>3</v>
      </c>
      <c r="B33" s="253" t="s">
        <v>0</v>
      </c>
      <c r="C33" s="151">
        <v>8</v>
      </c>
      <c r="D33" s="152" t="s">
        <v>1</v>
      </c>
      <c r="E33" s="251">
        <v>1</v>
      </c>
      <c r="F33" s="150" t="s">
        <v>0</v>
      </c>
      <c r="G33" s="151">
        <v>0</v>
      </c>
      <c r="H33" s="152" t="s">
        <v>1</v>
      </c>
      <c r="I33" s="251">
        <v>0</v>
      </c>
      <c r="J33" s="150" t="s">
        <v>0</v>
      </c>
      <c r="K33" s="154">
        <v>4</v>
      </c>
      <c r="L33" s="155">
        <f>V33*Price!$L$40</f>
        <v>275</v>
      </c>
      <c r="M33" s="1618">
        <f>V33*Price!$M$40</f>
        <v>0</v>
      </c>
      <c r="N33" s="155">
        <f>V33*Price!$N$40</f>
        <v>271.33333333333331</v>
      </c>
      <c r="O33" s="155">
        <f>V33*Price!$O$40</f>
        <v>315.33333333333331</v>
      </c>
      <c r="P33" s="155">
        <f>V33*Price!$P$40</f>
        <v>374</v>
      </c>
      <c r="Q33" s="155">
        <f>V33*Price!$Q$40</f>
        <v>396</v>
      </c>
      <c r="R33" s="155">
        <f>V33*Price!$R$40</f>
        <v>524.33333333333326</v>
      </c>
      <c r="U33" s="2">
        <f t="shared" si="0"/>
        <v>1.2222222222222221</v>
      </c>
      <c r="V33" s="22">
        <f>((E33+(G33/12))*(A33+C33/12))</f>
        <v>3.6666666666666665</v>
      </c>
      <c r="W33" s="3">
        <f t="shared" si="7"/>
        <v>1</v>
      </c>
      <c r="X33" s="2">
        <f t="shared" si="3"/>
        <v>3.6666666666666665</v>
      </c>
      <c r="Z33" s="45">
        <f>U33*Price!$L$7</f>
        <v>76.999999999999986</v>
      </c>
      <c r="AA33" s="47">
        <f>U33*Price!$M$7</f>
        <v>91.666666666666657</v>
      </c>
      <c r="AB33" s="49">
        <f>U33*Price!$N$7</f>
        <v>130.77777777777777</v>
      </c>
      <c r="AC33" s="51">
        <f>U33*Price!$O$7</f>
        <v>142.99999999999997</v>
      </c>
      <c r="AD33" s="53">
        <f>U33*Price!$P$7</f>
        <v>190.66666666666666</v>
      </c>
      <c r="AE33" s="55">
        <f>U33*Price!$Q$7</f>
        <v>287.22222222222217</v>
      </c>
      <c r="AF33" s="57">
        <f>U33*Price!$R$7</f>
        <v>362.99999999999994</v>
      </c>
      <c r="AG33" s="2">
        <f>(V33*Price!$C$15)</f>
        <v>118.96499999999999</v>
      </c>
      <c r="AH33" s="1">
        <f>(W33*Price!$C$28)*2</f>
        <v>6</v>
      </c>
      <c r="AI33" s="1">
        <f>(X33*Price!$C$28)*2</f>
        <v>22</v>
      </c>
      <c r="AJ33" s="2">
        <f>V33*Price!$H$15</f>
        <v>55.516999999999996</v>
      </c>
      <c r="AK33" s="1">
        <f>Price!$H$28</f>
        <v>0</v>
      </c>
      <c r="AL33" s="7">
        <f t="shared" si="6"/>
        <v>202.48199999999997</v>
      </c>
    </row>
    <row r="34" spans="1:38" ht="15" hidden="1" customHeight="1" x14ac:dyDescent="0.25">
      <c r="A34" s="16">
        <v>4</v>
      </c>
      <c r="B34" s="77" t="s">
        <v>0</v>
      </c>
      <c r="C34" s="67">
        <v>0</v>
      </c>
      <c r="D34" s="70" t="s">
        <v>1</v>
      </c>
      <c r="E34" s="17">
        <v>1</v>
      </c>
      <c r="F34" s="64" t="s">
        <v>0</v>
      </c>
      <c r="G34" s="67">
        <v>0</v>
      </c>
      <c r="H34" s="70" t="s">
        <v>1</v>
      </c>
      <c r="I34" s="17">
        <v>0</v>
      </c>
      <c r="J34" s="64" t="s">
        <v>0</v>
      </c>
      <c r="K34" s="18">
        <v>6</v>
      </c>
      <c r="L34" s="21">
        <f>V34*Price!$L$40</f>
        <v>300</v>
      </c>
      <c r="M34" s="259">
        <f>V34*Price!$M$40</f>
        <v>0</v>
      </c>
      <c r="N34" s="21">
        <f>V34*Price!$N$40</f>
        <v>296</v>
      </c>
      <c r="O34" s="21">
        <f>V34*Price!$O$40</f>
        <v>344</v>
      </c>
      <c r="P34" s="21">
        <f>V34*Price!$P$40</f>
        <v>408</v>
      </c>
      <c r="Q34" s="21">
        <f>V34*Price!$Q$40</f>
        <v>432</v>
      </c>
      <c r="R34" s="21">
        <f>V34*Price!$R$40</f>
        <v>572</v>
      </c>
      <c r="U34" s="2">
        <f t="shared" si="0"/>
        <v>2</v>
      </c>
      <c r="V34" s="22">
        <f t="shared" ref="V34:V53" si="11">((E34+(G34/12))*(A34+C34/12))</f>
        <v>4</v>
      </c>
      <c r="W34" s="3">
        <f t="shared" si="7"/>
        <v>1</v>
      </c>
      <c r="X34" s="2">
        <f t="shared" si="3"/>
        <v>4</v>
      </c>
      <c r="Z34" s="45">
        <f>U34*Price!$L$7</f>
        <v>126</v>
      </c>
      <c r="AA34" s="47">
        <f>U34*Price!$M$7</f>
        <v>150</v>
      </c>
      <c r="AB34" s="49">
        <f>U34*Price!$N$7</f>
        <v>214</v>
      </c>
      <c r="AC34" s="51">
        <f>U34*Price!$O$7</f>
        <v>234</v>
      </c>
      <c r="AD34" s="53">
        <f>U34*Price!$P$7</f>
        <v>312</v>
      </c>
      <c r="AE34" s="55">
        <f>U34*Price!$Q$7</f>
        <v>470</v>
      </c>
      <c r="AF34" s="57">
        <f>U34*Price!$R$7</f>
        <v>594</v>
      </c>
      <c r="AG34" s="2">
        <f>(V34*Price!$C$15)*2</f>
        <v>259.56</v>
      </c>
      <c r="AH34" s="1">
        <f>(W34*Price!$C$28)*2</f>
        <v>6</v>
      </c>
      <c r="AI34" s="1">
        <f>(X34*Price!$C$28)*2</f>
        <v>24</v>
      </c>
      <c r="AJ34" s="2">
        <f>V34*Price!$H$15</f>
        <v>60.564</v>
      </c>
      <c r="AK34" s="1">
        <f>Price!$H$28</f>
        <v>0</v>
      </c>
      <c r="AL34" s="7">
        <f t="shared" si="6"/>
        <v>350.12400000000002</v>
      </c>
    </row>
    <row r="35" spans="1:38" ht="15" hidden="1" customHeight="1" x14ac:dyDescent="0.25">
      <c r="A35" s="16">
        <v>4</v>
      </c>
      <c r="B35" s="77" t="s">
        <v>0</v>
      </c>
      <c r="C35" s="67">
        <v>0</v>
      </c>
      <c r="D35" s="70" t="s">
        <v>1</v>
      </c>
      <c r="E35" s="17">
        <v>1</v>
      </c>
      <c r="F35" s="64" t="s">
        <v>0</v>
      </c>
      <c r="G35" s="67">
        <v>0</v>
      </c>
      <c r="H35" s="70" t="s">
        <v>1</v>
      </c>
      <c r="I35" s="17">
        <v>0</v>
      </c>
      <c r="J35" s="64" t="s">
        <v>0</v>
      </c>
      <c r="K35" s="18">
        <v>6</v>
      </c>
      <c r="L35" s="21">
        <f>V35*Price!$L$40</f>
        <v>300</v>
      </c>
      <c r="M35" s="259">
        <f>V35*Price!$M$40</f>
        <v>0</v>
      </c>
      <c r="N35" s="21">
        <f>V35*Price!$N$40</f>
        <v>296</v>
      </c>
      <c r="O35" s="21">
        <f>V35*Price!$O$40</f>
        <v>344</v>
      </c>
      <c r="P35" s="21">
        <f>V35*Price!$P$40</f>
        <v>408</v>
      </c>
      <c r="Q35" s="21">
        <f>V35*Price!$Q$40</f>
        <v>432</v>
      </c>
      <c r="R35" s="21">
        <f>V35*Price!$R$40</f>
        <v>572</v>
      </c>
      <c r="U35" s="2">
        <f t="shared" si="0"/>
        <v>2</v>
      </c>
      <c r="V35" s="22">
        <f t="shared" si="11"/>
        <v>4</v>
      </c>
      <c r="W35" s="3">
        <f t="shared" si="7"/>
        <v>1</v>
      </c>
      <c r="X35" s="2">
        <f t="shared" si="3"/>
        <v>4</v>
      </c>
      <c r="Z35" s="45">
        <f>U35*Price!$L$7</f>
        <v>126</v>
      </c>
      <c r="AA35" s="47">
        <f>U35*Price!$M$7</f>
        <v>150</v>
      </c>
      <c r="AB35" s="49">
        <f>U35*Price!$N$7</f>
        <v>214</v>
      </c>
      <c r="AC35" s="51">
        <f>U35*Price!$O$7</f>
        <v>234</v>
      </c>
      <c r="AD35" s="53">
        <f>U35*Price!$P$7</f>
        <v>312</v>
      </c>
      <c r="AE35" s="55">
        <f>U35*Price!$Q$7</f>
        <v>470</v>
      </c>
      <c r="AF35" s="57">
        <f>U35*Price!$R$7</f>
        <v>594</v>
      </c>
      <c r="AG35" s="2">
        <f>(V35*Price!$C$15)*2</f>
        <v>259.56</v>
      </c>
      <c r="AH35" s="1">
        <f>(W35*Price!$C$28)*2</f>
        <v>6</v>
      </c>
      <c r="AI35" s="1">
        <f>(X35*Price!$C$28)*2</f>
        <v>24</v>
      </c>
      <c r="AJ35" s="2">
        <f>V35*Price!$H$15</f>
        <v>60.564</v>
      </c>
      <c r="AK35" s="1">
        <f>Price!$H$28</f>
        <v>0</v>
      </c>
      <c r="AL35" s="7">
        <f t="shared" si="6"/>
        <v>350.12400000000002</v>
      </c>
    </row>
    <row r="36" spans="1:38" ht="15" hidden="1" customHeight="1" x14ac:dyDescent="0.25">
      <c r="A36" s="16" t="s">
        <v>29</v>
      </c>
      <c r="B36" s="77"/>
      <c r="C36" s="67"/>
      <c r="D36" s="70"/>
      <c r="E36" s="17"/>
      <c r="F36" s="64"/>
      <c r="G36" s="67"/>
      <c r="H36" s="70"/>
      <c r="I36" s="17"/>
      <c r="J36" s="64"/>
      <c r="K36" s="18"/>
      <c r="L36" s="21">
        <f>V36*Price!$L$40</f>
        <v>0</v>
      </c>
      <c r="M36" s="259">
        <f>V36*Price!$M$40</f>
        <v>0</v>
      </c>
      <c r="N36" s="21">
        <f>V36*Price!$N$40</f>
        <v>0</v>
      </c>
      <c r="O36" s="21">
        <f>V36*Price!$O$40</f>
        <v>0</v>
      </c>
      <c r="P36" s="21">
        <f>V36*Price!$P$40</f>
        <v>0</v>
      </c>
      <c r="Q36" s="21">
        <f>V36*Price!$Q$40</f>
        <v>0</v>
      </c>
      <c r="R36" s="21">
        <f>V36*Price!$R$40</f>
        <v>0</v>
      </c>
      <c r="U36" s="2"/>
      <c r="V36" s="22"/>
      <c r="W36" s="3"/>
      <c r="X36" s="2"/>
      <c r="Z36" s="45">
        <f>U36*Price!$L$7</f>
        <v>0</v>
      </c>
      <c r="AA36" s="47">
        <f>U36*Price!$M$7</f>
        <v>0</v>
      </c>
      <c r="AB36" s="49">
        <f>U36*Price!$N$7</f>
        <v>0</v>
      </c>
      <c r="AC36" s="51">
        <f>U36*Price!$O$7</f>
        <v>0</v>
      </c>
      <c r="AD36" s="53">
        <f>U36*Price!$P$7</f>
        <v>0</v>
      </c>
      <c r="AE36" s="55">
        <f>U36*Price!$Q$7</f>
        <v>0</v>
      </c>
      <c r="AF36" s="57">
        <f>U36*Price!$R$7</f>
        <v>0</v>
      </c>
      <c r="AG36" s="2"/>
      <c r="AH36" s="1">
        <f>(W36*Price!$C$28)*2</f>
        <v>0</v>
      </c>
      <c r="AI36" s="1">
        <f>(X36*Price!$C$28)*2</f>
        <v>0</v>
      </c>
      <c r="AJ36" s="2"/>
      <c r="AK36" s="1">
        <f>Price!$H$28</f>
        <v>0</v>
      </c>
      <c r="AL36" s="7"/>
    </row>
    <row r="37" spans="1:38" x14ac:dyDescent="0.25">
      <c r="A37" s="100">
        <v>3</v>
      </c>
      <c r="B37" s="242" t="s">
        <v>0</v>
      </c>
      <c r="C37" s="102">
        <v>8</v>
      </c>
      <c r="D37" s="103" t="s">
        <v>1</v>
      </c>
      <c r="E37" s="17">
        <v>1</v>
      </c>
      <c r="F37" s="64" t="s">
        <v>0</v>
      </c>
      <c r="G37" s="67">
        <v>2</v>
      </c>
      <c r="H37" s="103" t="s">
        <v>1</v>
      </c>
      <c r="I37" s="208">
        <v>0</v>
      </c>
      <c r="J37" s="101" t="s">
        <v>0</v>
      </c>
      <c r="K37" s="243">
        <v>4</v>
      </c>
      <c r="L37" s="21">
        <f>V37*Price!$L$40</f>
        <v>320.83333333333331</v>
      </c>
      <c r="M37" s="259">
        <f>V37*Price!$M$40</f>
        <v>0</v>
      </c>
      <c r="N37" s="21">
        <f>V37*Price!$N$40</f>
        <v>316.55555555555554</v>
      </c>
      <c r="O37" s="21">
        <f>V37*Price!$O$40</f>
        <v>367.88888888888886</v>
      </c>
      <c r="P37" s="21">
        <f>V37*Price!$P$40</f>
        <v>436.33333333333331</v>
      </c>
      <c r="Q37" s="21">
        <f>V37*Price!$Q$40</f>
        <v>462</v>
      </c>
      <c r="R37" s="21">
        <f>V37*Price!$R$40</f>
        <v>611.72222222222217</v>
      </c>
      <c r="U37" s="2">
        <f t="shared" si="0"/>
        <v>1.4259259259259258</v>
      </c>
      <c r="V37" s="22">
        <f t="shared" si="11"/>
        <v>4.2777777777777777</v>
      </c>
      <c r="W37" s="3">
        <f t="shared" si="7"/>
        <v>1.1666666666666667</v>
      </c>
      <c r="X37" s="2">
        <f t="shared" si="3"/>
        <v>3.6666666666666665</v>
      </c>
      <c r="Z37" s="45">
        <f>U37*Price!$L$7</f>
        <v>89.833333333333329</v>
      </c>
      <c r="AA37" s="47">
        <f>U37*Price!$M$7</f>
        <v>106.94444444444444</v>
      </c>
      <c r="AB37" s="49">
        <f>U37*Price!$N$7</f>
        <v>152.57407407407408</v>
      </c>
      <c r="AC37" s="51">
        <f>U37*Price!$O$7</f>
        <v>166.83333333333331</v>
      </c>
      <c r="AD37" s="53">
        <f>U37*Price!$P$7</f>
        <v>222.44444444444443</v>
      </c>
      <c r="AE37" s="55">
        <f>U37*Price!$Q$7</f>
        <v>335.09259259259255</v>
      </c>
      <c r="AF37" s="57">
        <f>U37*Price!$R$7</f>
        <v>423.49999999999994</v>
      </c>
      <c r="AG37" s="2">
        <f>(V37*Price!$C$15)</f>
        <v>138.79249999999999</v>
      </c>
      <c r="AH37" s="1">
        <f>(W37*Price!$C$28)*2</f>
        <v>7</v>
      </c>
      <c r="AI37" s="1">
        <f>(X37*Price!$C$28)*2</f>
        <v>22</v>
      </c>
      <c r="AJ37" s="2">
        <f>V37*Price!$H$15</f>
        <v>64.769833333333338</v>
      </c>
      <c r="AK37" s="1">
        <f>Price!$H$28</f>
        <v>0</v>
      </c>
      <c r="AL37" s="7">
        <f t="shared" si="6"/>
        <v>232.56233333333333</v>
      </c>
    </row>
    <row r="38" spans="1:38" x14ac:dyDescent="0.25">
      <c r="A38" s="100">
        <v>3</v>
      </c>
      <c r="B38" s="242" t="s">
        <v>0</v>
      </c>
      <c r="C38" s="102">
        <v>8</v>
      </c>
      <c r="D38" s="103" t="s">
        <v>1</v>
      </c>
      <c r="E38" s="17">
        <v>1</v>
      </c>
      <c r="F38" s="64" t="s">
        <v>0</v>
      </c>
      <c r="G38" s="67">
        <v>4</v>
      </c>
      <c r="H38" s="103" t="s">
        <v>1</v>
      </c>
      <c r="I38" s="208">
        <v>0</v>
      </c>
      <c r="J38" s="101" t="s">
        <v>0</v>
      </c>
      <c r="K38" s="243">
        <v>4</v>
      </c>
      <c r="L38" s="259">
        <f>V38*Price!$L$40</f>
        <v>366.66666666666663</v>
      </c>
      <c r="M38" s="259">
        <f>V38*Price!$M$40</f>
        <v>0</v>
      </c>
      <c r="N38" s="259">
        <f>V38*Price!$N$40</f>
        <v>361.77777777777771</v>
      </c>
      <c r="O38" s="259">
        <f>V38*Price!$O$40</f>
        <v>420.4444444444444</v>
      </c>
      <c r="P38" s="259">
        <f>V38*Price!$P$40</f>
        <v>498.66666666666663</v>
      </c>
      <c r="Q38" s="259">
        <f>V38*Price!$Q$40</f>
        <v>528</v>
      </c>
      <c r="R38" s="259">
        <f>V38*Price!$R$40</f>
        <v>699.11111111111109</v>
      </c>
      <c r="U38" s="2">
        <f t="shared" si="0"/>
        <v>1.6296296296296293</v>
      </c>
      <c r="V38" s="22">
        <f t="shared" si="11"/>
        <v>4.8888888888888884</v>
      </c>
      <c r="W38" s="3">
        <f t="shared" si="7"/>
        <v>1.3333333333333333</v>
      </c>
      <c r="X38" s="2">
        <f t="shared" si="3"/>
        <v>3.6666666666666665</v>
      </c>
      <c r="Z38" s="45">
        <f>U38*Price!$L$7</f>
        <v>102.66666666666664</v>
      </c>
      <c r="AA38" s="47">
        <f>U38*Price!$M$7</f>
        <v>122.2222222222222</v>
      </c>
      <c r="AB38" s="49">
        <f>U38*Price!$N$7</f>
        <v>174.37037037037032</v>
      </c>
      <c r="AC38" s="51">
        <f>U38*Price!$O$7</f>
        <v>190.66666666666663</v>
      </c>
      <c r="AD38" s="53">
        <f>U38*Price!$P$7</f>
        <v>254.22222222222217</v>
      </c>
      <c r="AE38" s="55">
        <f>U38*Price!$Q$7</f>
        <v>382.96296296296288</v>
      </c>
      <c r="AF38" s="57">
        <f>U38*Price!$R$7</f>
        <v>483.99999999999989</v>
      </c>
      <c r="AG38" s="2">
        <f>(V38*Price!$C$15)</f>
        <v>158.61999999999998</v>
      </c>
      <c r="AH38" s="1">
        <f>(W38*Price!$C$28)*2</f>
        <v>8</v>
      </c>
      <c r="AI38" s="1">
        <f>(X38*Price!$C$28)*2</f>
        <v>22</v>
      </c>
      <c r="AJ38" s="2">
        <f>V38*Price!$H$15</f>
        <v>74.022666666666666</v>
      </c>
      <c r="AK38" s="1">
        <f>Price!$H$28</f>
        <v>0</v>
      </c>
      <c r="AL38" s="7">
        <f t="shared" si="6"/>
        <v>262.64266666666663</v>
      </c>
    </row>
    <row r="39" spans="1:38" x14ac:dyDescent="0.25">
      <c r="A39" s="197">
        <v>4</v>
      </c>
      <c r="B39" s="253" t="s">
        <v>0</v>
      </c>
      <c r="C39" s="151">
        <v>0</v>
      </c>
      <c r="D39" s="152" t="s">
        <v>1</v>
      </c>
      <c r="E39" s="251">
        <v>1</v>
      </c>
      <c r="F39" s="150" t="s">
        <v>0</v>
      </c>
      <c r="G39" s="151">
        <v>0</v>
      </c>
      <c r="H39" s="152" t="s">
        <v>1</v>
      </c>
      <c r="I39" s="251">
        <v>0</v>
      </c>
      <c r="J39" s="150" t="s">
        <v>0</v>
      </c>
      <c r="K39" s="154">
        <v>4</v>
      </c>
      <c r="L39" s="155">
        <f>V39*Price!$L$40</f>
        <v>300</v>
      </c>
      <c r="M39" s="1618">
        <f>V39*Price!$M$40</f>
        <v>0</v>
      </c>
      <c r="N39" s="155">
        <f>V39*Price!$N$40</f>
        <v>296</v>
      </c>
      <c r="O39" s="155">
        <f>V39*Price!$O$40</f>
        <v>344</v>
      </c>
      <c r="P39" s="155">
        <f>V39*Price!$P$40</f>
        <v>408</v>
      </c>
      <c r="Q39" s="155">
        <f>V39*Price!$Q$40</f>
        <v>432</v>
      </c>
      <c r="R39" s="155">
        <f>V39*Price!$R$40</f>
        <v>572</v>
      </c>
      <c r="U39" s="2">
        <f t="shared" si="0"/>
        <v>1.3333333333333333</v>
      </c>
      <c r="V39" s="22">
        <f t="shared" si="11"/>
        <v>4</v>
      </c>
      <c r="W39" s="3">
        <f t="shared" si="7"/>
        <v>1</v>
      </c>
      <c r="X39" s="2">
        <f t="shared" si="3"/>
        <v>4</v>
      </c>
      <c r="Z39" s="45">
        <f>U39*Price!$L$7</f>
        <v>84</v>
      </c>
      <c r="AA39" s="47">
        <f>U39*Price!$M$7</f>
        <v>100</v>
      </c>
      <c r="AB39" s="49">
        <f>U39*Price!$N$7</f>
        <v>142.66666666666666</v>
      </c>
      <c r="AC39" s="51">
        <f>U39*Price!$O$7</f>
        <v>156</v>
      </c>
      <c r="AD39" s="53">
        <f>U39*Price!$P$7</f>
        <v>208</v>
      </c>
      <c r="AE39" s="55">
        <f>U39*Price!$Q$7</f>
        <v>313.33333333333331</v>
      </c>
      <c r="AF39" s="57">
        <f>U39*Price!$R$7</f>
        <v>396</v>
      </c>
      <c r="AG39" s="2">
        <f>(V39*Price!$C$15)</f>
        <v>129.78</v>
      </c>
      <c r="AH39" s="1">
        <f>(W39*Price!$C$28)*2</f>
        <v>6</v>
      </c>
      <c r="AI39" s="1">
        <f>(X39*Price!$C$28)*2</f>
        <v>24</v>
      </c>
      <c r="AJ39" s="2">
        <f>V39*Price!$H$15</f>
        <v>60.564</v>
      </c>
      <c r="AK39" s="1">
        <f>Price!$H$28</f>
        <v>0</v>
      </c>
      <c r="AL39" s="7">
        <f t="shared" si="6"/>
        <v>220.34399999999999</v>
      </c>
    </row>
    <row r="40" spans="1:38" x14ac:dyDescent="0.25">
      <c r="A40" s="100">
        <v>4</v>
      </c>
      <c r="B40" s="242" t="s">
        <v>0</v>
      </c>
      <c r="C40" s="102">
        <v>0</v>
      </c>
      <c r="D40" s="103" t="s">
        <v>1</v>
      </c>
      <c r="E40" s="17">
        <v>1</v>
      </c>
      <c r="F40" s="64" t="s">
        <v>0</v>
      </c>
      <c r="G40" s="67">
        <v>2</v>
      </c>
      <c r="H40" s="103" t="s">
        <v>1</v>
      </c>
      <c r="I40" s="208">
        <v>0</v>
      </c>
      <c r="J40" s="101" t="s">
        <v>0</v>
      </c>
      <c r="K40" s="243">
        <v>4</v>
      </c>
      <c r="L40" s="21">
        <f>V40*Price!$L$40</f>
        <v>350</v>
      </c>
      <c r="M40" s="259">
        <f>V40*Price!$M$40</f>
        <v>0</v>
      </c>
      <c r="N40" s="21">
        <f>V40*Price!$N$40</f>
        <v>345.33333333333337</v>
      </c>
      <c r="O40" s="21">
        <f>V40*Price!$O$40</f>
        <v>401.33333333333337</v>
      </c>
      <c r="P40" s="21">
        <f>V40*Price!$P$40</f>
        <v>476.00000000000006</v>
      </c>
      <c r="Q40" s="21">
        <f>V40*Price!$Q$40</f>
        <v>504.00000000000006</v>
      </c>
      <c r="R40" s="21">
        <f>V40*Price!$R$40</f>
        <v>667.33333333333337</v>
      </c>
      <c r="U40" s="2">
        <f t="shared" si="0"/>
        <v>1.5555555555555556</v>
      </c>
      <c r="V40" s="22">
        <f t="shared" si="11"/>
        <v>4.666666666666667</v>
      </c>
      <c r="W40" s="3">
        <f t="shared" si="7"/>
        <v>1.1666666666666667</v>
      </c>
      <c r="X40" s="2">
        <f t="shared" si="3"/>
        <v>4</v>
      </c>
      <c r="Z40" s="45">
        <f>U40*Price!$L$7</f>
        <v>98</v>
      </c>
      <c r="AA40" s="47">
        <f>U40*Price!$M$7</f>
        <v>116.66666666666667</v>
      </c>
      <c r="AB40" s="49">
        <f>U40*Price!$N$7</f>
        <v>166.44444444444446</v>
      </c>
      <c r="AC40" s="51">
        <f>U40*Price!$O$7</f>
        <v>182</v>
      </c>
      <c r="AD40" s="53">
        <f>U40*Price!$P$7</f>
        <v>242.66666666666666</v>
      </c>
      <c r="AE40" s="55">
        <f>U40*Price!$Q$7</f>
        <v>365.55555555555554</v>
      </c>
      <c r="AF40" s="57">
        <f>U40*Price!$R$7</f>
        <v>462</v>
      </c>
      <c r="AG40" s="2">
        <f>(V40*Price!$C$15)</f>
        <v>151.41000000000003</v>
      </c>
      <c r="AH40" s="1">
        <f>(W40*Price!$C$28)*2</f>
        <v>7</v>
      </c>
      <c r="AI40" s="1">
        <f>(X40*Price!$C$28)*2</f>
        <v>24</v>
      </c>
      <c r="AJ40" s="2">
        <f>V40*Price!$H$15</f>
        <v>70.658000000000001</v>
      </c>
      <c r="AK40" s="1">
        <f>Price!$H$28</f>
        <v>0</v>
      </c>
      <c r="AL40" s="7">
        <f t="shared" si="6"/>
        <v>253.06800000000004</v>
      </c>
    </row>
    <row r="41" spans="1:38" x14ac:dyDescent="0.25">
      <c r="A41" s="100">
        <v>4</v>
      </c>
      <c r="B41" s="242" t="s">
        <v>0</v>
      </c>
      <c r="C41" s="102">
        <v>0</v>
      </c>
      <c r="D41" s="103" t="s">
        <v>1</v>
      </c>
      <c r="E41" s="17">
        <v>1</v>
      </c>
      <c r="F41" s="64" t="s">
        <v>0</v>
      </c>
      <c r="G41" s="67">
        <v>4</v>
      </c>
      <c r="H41" s="103" t="s">
        <v>1</v>
      </c>
      <c r="I41" s="208">
        <v>0</v>
      </c>
      <c r="J41" s="101" t="s">
        <v>0</v>
      </c>
      <c r="K41" s="243">
        <v>4</v>
      </c>
      <c r="L41" s="259">
        <f>V41*Price!$L$40</f>
        <v>400</v>
      </c>
      <c r="M41" s="259">
        <f>V41*Price!$M$40</f>
        <v>0</v>
      </c>
      <c r="N41" s="259">
        <f>V41*Price!$N$40</f>
        <v>394.66666666666663</v>
      </c>
      <c r="O41" s="259">
        <f>V41*Price!$O$40</f>
        <v>458.66666666666663</v>
      </c>
      <c r="P41" s="259">
        <f>V41*Price!$P$40</f>
        <v>544</v>
      </c>
      <c r="Q41" s="259">
        <f>V41*Price!$Q$40</f>
        <v>576</v>
      </c>
      <c r="R41" s="259">
        <f>V41*Price!$R$40</f>
        <v>762.66666666666663</v>
      </c>
      <c r="U41" s="2">
        <f t="shared" si="0"/>
        <v>1.7777777777777777</v>
      </c>
      <c r="V41" s="22">
        <f t="shared" si="11"/>
        <v>5.333333333333333</v>
      </c>
      <c r="W41" s="3">
        <f t="shared" si="7"/>
        <v>1.3333333333333333</v>
      </c>
      <c r="X41" s="2">
        <f t="shared" si="3"/>
        <v>4</v>
      </c>
      <c r="Z41" s="45">
        <f>U41*Price!$L$7</f>
        <v>112</v>
      </c>
      <c r="AA41" s="47">
        <f>U41*Price!$M$7</f>
        <v>133.33333333333331</v>
      </c>
      <c r="AB41" s="49">
        <f>U41*Price!$N$7</f>
        <v>190.2222222222222</v>
      </c>
      <c r="AC41" s="51">
        <f>U41*Price!$O$7</f>
        <v>208</v>
      </c>
      <c r="AD41" s="53">
        <f>U41*Price!$P$7</f>
        <v>277.33333333333331</v>
      </c>
      <c r="AE41" s="55">
        <f>U41*Price!$Q$7</f>
        <v>417.77777777777777</v>
      </c>
      <c r="AF41" s="57">
        <f>U41*Price!$R$7</f>
        <v>528</v>
      </c>
      <c r="AG41" s="2">
        <f>(V41*Price!$C$15)</f>
        <v>173.04</v>
      </c>
      <c r="AH41" s="1">
        <f>(W41*Price!$C$28)*2</f>
        <v>8</v>
      </c>
      <c r="AI41" s="1">
        <f>(X41*Price!$C$28)*2</f>
        <v>24</v>
      </c>
      <c r="AJ41" s="2">
        <f>V41*Price!$H$15</f>
        <v>80.751999999999995</v>
      </c>
      <c r="AK41" s="1">
        <f>Price!$H$28</f>
        <v>0</v>
      </c>
      <c r="AL41" s="7">
        <f t="shared" si="6"/>
        <v>285.79199999999997</v>
      </c>
    </row>
    <row r="42" spans="1:38" x14ac:dyDescent="0.25">
      <c r="A42" s="197">
        <v>4</v>
      </c>
      <c r="B42" s="253" t="s">
        <v>0</v>
      </c>
      <c r="C42" s="151">
        <v>2</v>
      </c>
      <c r="D42" s="152" t="s">
        <v>1</v>
      </c>
      <c r="E42" s="251">
        <v>1</v>
      </c>
      <c r="F42" s="150" t="s">
        <v>0</v>
      </c>
      <c r="G42" s="151">
        <v>0</v>
      </c>
      <c r="H42" s="152" t="s">
        <v>1</v>
      </c>
      <c r="I42" s="251">
        <v>0</v>
      </c>
      <c r="J42" s="150" t="s">
        <v>0</v>
      </c>
      <c r="K42" s="154">
        <v>4</v>
      </c>
      <c r="L42" s="260">
        <f>V42*Price!$L$40</f>
        <v>312.5</v>
      </c>
      <c r="M42" s="260">
        <f>V42*Price!$M$40</f>
        <v>0</v>
      </c>
      <c r="N42" s="260">
        <f>V42*Price!$N$40</f>
        <v>308.33333333333337</v>
      </c>
      <c r="O42" s="260">
        <f>V42*Price!$O$40</f>
        <v>358.33333333333337</v>
      </c>
      <c r="P42" s="260">
        <f>V42*Price!$P$40</f>
        <v>425.00000000000006</v>
      </c>
      <c r="Q42" s="260">
        <f>V42*Price!$Q$40</f>
        <v>450.00000000000006</v>
      </c>
      <c r="R42" s="260">
        <f>V42*Price!$R$40</f>
        <v>595.83333333333337</v>
      </c>
      <c r="U42" s="2">
        <f t="shared" si="0"/>
        <v>1.3888888888888888</v>
      </c>
      <c r="V42" s="22">
        <f t="shared" si="11"/>
        <v>4.166666666666667</v>
      </c>
      <c r="W42" s="3">
        <f t="shared" si="7"/>
        <v>1</v>
      </c>
      <c r="X42" s="2">
        <f t="shared" si="3"/>
        <v>4.166666666666667</v>
      </c>
      <c r="Z42" s="45">
        <f>U42*Price!$L$7</f>
        <v>87.5</v>
      </c>
      <c r="AA42" s="47">
        <f>U42*Price!$M$7</f>
        <v>104.16666666666666</v>
      </c>
      <c r="AB42" s="49">
        <f>U42*Price!$N$7</f>
        <v>148.61111111111111</v>
      </c>
      <c r="AC42" s="51">
        <f>U42*Price!$O$7</f>
        <v>162.5</v>
      </c>
      <c r="AD42" s="53">
        <f>U42*Price!$P$7</f>
        <v>216.66666666666666</v>
      </c>
      <c r="AE42" s="55">
        <f>U42*Price!$Q$7</f>
        <v>326.38888888888886</v>
      </c>
      <c r="AF42" s="57">
        <f>U42*Price!$R$7</f>
        <v>412.5</v>
      </c>
      <c r="AG42" s="2">
        <f>(V42*Price!$C$15)</f>
        <v>135.1875</v>
      </c>
      <c r="AH42" s="1">
        <f>(W42*Price!$C$28)*2</f>
        <v>6</v>
      </c>
      <c r="AI42" s="1">
        <f>(X42*Price!$C$28)*2</f>
        <v>25</v>
      </c>
      <c r="AJ42" s="2">
        <f>V42*Price!$H$15</f>
        <v>63.087500000000006</v>
      </c>
      <c r="AK42" s="1">
        <f>Price!$H$28</f>
        <v>0</v>
      </c>
      <c r="AL42" s="7">
        <f t="shared" si="6"/>
        <v>229.27500000000001</v>
      </c>
    </row>
    <row r="43" spans="1:38" x14ac:dyDescent="0.25">
      <c r="A43" s="100">
        <v>4</v>
      </c>
      <c r="B43" s="242" t="s">
        <v>0</v>
      </c>
      <c r="C43" s="102">
        <v>2</v>
      </c>
      <c r="D43" s="103" t="s">
        <v>1</v>
      </c>
      <c r="E43" s="17">
        <v>1</v>
      </c>
      <c r="F43" s="64" t="s">
        <v>0</v>
      </c>
      <c r="G43" s="67">
        <v>2</v>
      </c>
      <c r="H43" s="103" t="s">
        <v>1</v>
      </c>
      <c r="I43" s="208">
        <v>0</v>
      </c>
      <c r="J43" s="101" t="s">
        <v>0</v>
      </c>
      <c r="K43" s="243">
        <v>4</v>
      </c>
      <c r="L43" s="259">
        <f>V43*Price!$L$40</f>
        <v>364.58333333333337</v>
      </c>
      <c r="M43" s="259">
        <f>V43*Price!$M$40</f>
        <v>0</v>
      </c>
      <c r="N43" s="259">
        <f>V43*Price!$N$40</f>
        <v>359.72222222222229</v>
      </c>
      <c r="O43" s="259">
        <f>V43*Price!$O$40</f>
        <v>418.0555555555556</v>
      </c>
      <c r="P43" s="259">
        <f>V43*Price!$P$40</f>
        <v>495.83333333333337</v>
      </c>
      <c r="Q43" s="259">
        <f>V43*Price!$Q$40</f>
        <v>525</v>
      </c>
      <c r="R43" s="259">
        <f>V43*Price!$R$40</f>
        <v>695.13888888888891</v>
      </c>
      <c r="U43" s="2">
        <f t="shared" si="0"/>
        <v>1.6203703703703705</v>
      </c>
      <c r="V43" s="22">
        <f t="shared" si="11"/>
        <v>4.8611111111111116</v>
      </c>
      <c r="W43" s="3">
        <f t="shared" si="7"/>
        <v>1.1666666666666667</v>
      </c>
      <c r="X43" s="2">
        <f t="shared" si="3"/>
        <v>4.166666666666667</v>
      </c>
      <c r="Z43" s="45">
        <f>U43*Price!$L$7</f>
        <v>102.08333333333334</v>
      </c>
      <c r="AA43" s="47">
        <f>U43*Price!$M$7</f>
        <v>121.52777777777779</v>
      </c>
      <c r="AB43" s="49">
        <f>U43*Price!$N$7</f>
        <v>173.37962962962965</v>
      </c>
      <c r="AC43" s="51">
        <f>U43*Price!$O$7</f>
        <v>189.58333333333334</v>
      </c>
      <c r="AD43" s="53">
        <f>U43*Price!$P$7</f>
        <v>252.7777777777778</v>
      </c>
      <c r="AE43" s="55">
        <f>U43*Price!$Q$7</f>
        <v>380.78703703703707</v>
      </c>
      <c r="AF43" s="57">
        <f>U43*Price!$R$7</f>
        <v>481.25</v>
      </c>
      <c r="AG43" s="2">
        <f>(V43*Price!$C$15)</f>
        <v>157.71875000000003</v>
      </c>
      <c r="AH43" s="1">
        <f>(W43*Price!$C$28)*2</f>
        <v>7</v>
      </c>
      <c r="AI43" s="1">
        <f>(X43*Price!$C$28)*2</f>
        <v>25</v>
      </c>
      <c r="AJ43" s="2">
        <f>V43*Price!$H$15</f>
        <v>73.60208333333334</v>
      </c>
      <c r="AK43" s="1">
        <f>Price!$H$28</f>
        <v>0</v>
      </c>
      <c r="AL43" s="7">
        <f t="shared" si="6"/>
        <v>263.32083333333338</v>
      </c>
    </row>
    <row r="44" spans="1:38" x14ac:dyDescent="0.25">
      <c r="A44" s="100">
        <v>4</v>
      </c>
      <c r="B44" s="242" t="s">
        <v>0</v>
      </c>
      <c r="C44" s="102">
        <v>2</v>
      </c>
      <c r="D44" s="103" t="s">
        <v>1</v>
      </c>
      <c r="E44" s="17">
        <v>1</v>
      </c>
      <c r="F44" s="64" t="s">
        <v>0</v>
      </c>
      <c r="G44" s="67">
        <v>4</v>
      </c>
      <c r="H44" s="103" t="s">
        <v>1</v>
      </c>
      <c r="I44" s="208">
        <v>0</v>
      </c>
      <c r="J44" s="101" t="s">
        <v>0</v>
      </c>
      <c r="K44" s="243">
        <v>4</v>
      </c>
      <c r="L44" s="259">
        <f>V44*Price!$L$40</f>
        <v>416.66666666666663</v>
      </c>
      <c r="M44" s="259">
        <f>V44*Price!$M$40</f>
        <v>0</v>
      </c>
      <c r="N44" s="259">
        <f>V44*Price!$N$40</f>
        <v>411.11111111111109</v>
      </c>
      <c r="O44" s="259">
        <f>V44*Price!$O$40</f>
        <v>477.77777777777777</v>
      </c>
      <c r="P44" s="259">
        <f>V44*Price!$P$40</f>
        <v>566.66666666666663</v>
      </c>
      <c r="Q44" s="259">
        <f>V44*Price!$Q$40</f>
        <v>600</v>
      </c>
      <c r="R44" s="259">
        <f>V44*Price!$R$40</f>
        <v>794.44444444444446</v>
      </c>
      <c r="U44" s="2">
        <f t="shared" si="0"/>
        <v>1.8518518518518516</v>
      </c>
      <c r="V44" s="22">
        <f t="shared" si="11"/>
        <v>5.5555555555555554</v>
      </c>
      <c r="W44" s="3">
        <f t="shared" si="7"/>
        <v>1.3333333333333333</v>
      </c>
      <c r="X44" s="2">
        <f t="shared" si="3"/>
        <v>4.166666666666667</v>
      </c>
      <c r="Z44" s="45">
        <f>U44*Price!$L$7</f>
        <v>116.66666666666666</v>
      </c>
      <c r="AA44" s="47">
        <f>U44*Price!$M$7</f>
        <v>138.88888888888889</v>
      </c>
      <c r="AB44" s="49">
        <f>U44*Price!$N$7</f>
        <v>198.14814814814812</v>
      </c>
      <c r="AC44" s="51">
        <f>U44*Price!$O$7</f>
        <v>216.66666666666663</v>
      </c>
      <c r="AD44" s="53">
        <f>U44*Price!$P$7</f>
        <v>288.88888888888886</v>
      </c>
      <c r="AE44" s="55">
        <f>U44*Price!$Q$7</f>
        <v>435.18518518518516</v>
      </c>
      <c r="AF44" s="57">
        <f>U44*Price!$R$7</f>
        <v>549.99999999999989</v>
      </c>
      <c r="AG44" s="2">
        <f>(V44*Price!$C$15)</f>
        <v>180.25</v>
      </c>
      <c r="AH44" s="1">
        <f>(W44*Price!$C$28)*2</f>
        <v>8</v>
      </c>
      <c r="AI44" s="1">
        <f>(X44*Price!$C$28)*2</f>
        <v>25</v>
      </c>
      <c r="AJ44" s="2">
        <f>V44*Price!$H$15</f>
        <v>84.11666666666666</v>
      </c>
      <c r="AK44" s="1">
        <f>Price!$H$28</f>
        <v>0</v>
      </c>
      <c r="AL44" s="7">
        <f t="shared" si="6"/>
        <v>297.36666666666667</v>
      </c>
    </row>
    <row r="45" spans="1:38" x14ac:dyDescent="0.25">
      <c r="A45" s="197">
        <v>4</v>
      </c>
      <c r="B45" s="253" t="s">
        <v>0</v>
      </c>
      <c r="C45" s="151">
        <v>4</v>
      </c>
      <c r="D45" s="152" t="s">
        <v>1</v>
      </c>
      <c r="E45" s="251">
        <v>1</v>
      </c>
      <c r="F45" s="150" t="s">
        <v>0</v>
      </c>
      <c r="G45" s="151">
        <v>0</v>
      </c>
      <c r="H45" s="152" t="s">
        <v>1</v>
      </c>
      <c r="I45" s="251">
        <v>0</v>
      </c>
      <c r="J45" s="150" t="s">
        <v>0</v>
      </c>
      <c r="K45" s="154">
        <v>4</v>
      </c>
      <c r="L45" s="260">
        <f>V45*Price!$L$40</f>
        <v>325</v>
      </c>
      <c r="M45" s="260">
        <f>V45*Price!$M$40</f>
        <v>0</v>
      </c>
      <c r="N45" s="260">
        <f>V45*Price!$N$40</f>
        <v>320.66666666666663</v>
      </c>
      <c r="O45" s="260">
        <f>V45*Price!$O$40</f>
        <v>372.66666666666663</v>
      </c>
      <c r="P45" s="260">
        <f>V45*Price!$P$40</f>
        <v>441.99999999999994</v>
      </c>
      <c r="Q45" s="260">
        <f>V45*Price!$Q$40</f>
        <v>467.99999999999994</v>
      </c>
      <c r="R45" s="260">
        <f>V45*Price!$R$40</f>
        <v>619.66666666666663</v>
      </c>
      <c r="U45" s="2">
        <f t="shared" si="0"/>
        <v>1.4444444444444442</v>
      </c>
      <c r="V45" s="22">
        <f t="shared" si="11"/>
        <v>4.333333333333333</v>
      </c>
      <c r="W45" s="3">
        <f t="shared" si="7"/>
        <v>1</v>
      </c>
      <c r="X45" s="2">
        <f t="shared" si="3"/>
        <v>4.333333333333333</v>
      </c>
      <c r="Z45" s="45">
        <f>U45*Price!$L$7</f>
        <v>90.999999999999986</v>
      </c>
      <c r="AA45" s="47">
        <f>U45*Price!$M$7</f>
        <v>108.33333333333331</v>
      </c>
      <c r="AB45" s="49">
        <f>U45*Price!$N$7</f>
        <v>154.55555555555554</v>
      </c>
      <c r="AC45" s="51">
        <f>U45*Price!$O$7</f>
        <v>168.99999999999997</v>
      </c>
      <c r="AD45" s="53">
        <f>U45*Price!$P$7</f>
        <v>225.33333333333329</v>
      </c>
      <c r="AE45" s="55">
        <f>U45*Price!$Q$7</f>
        <v>339.4444444444444</v>
      </c>
      <c r="AF45" s="57">
        <f>U45*Price!$R$7</f>
        <v>428.99999999999994</v>
      </c>
      <c r="AG45" s="2">
        <f>(V45*Price!$C$15)</f>
        <v>140.595</v>
      </c>
      <c r="AH45" s="1">
        <f>(W45*Price!$C$28)*2</f>
        <v>6</v>
      </c>
      <c r="AI45" s="1">
        <f>(X45*Price!$C$28)*2</f>
        <v>26</v>
      </c>
      <c r="AJ45" s="2">
        <f>V45*Price!$H$15</f>
        <v>65.61099999999999</v>
      </c>
      <c r="AK45" s="1">
        <f>Price!$H$28</f>
        <v>0</v>
      </c>
      <c r="AL45" s="7">
        <f t="shared" si="6"/>
        <v>238.20599999999999</v>
      </c>
    </row>
    <row r="46" spans="1:38" x14ac:dyDescent="0.25">
      <c r="A46" s="100">
        <v>4</v>
      </c>
      <c r="B46" s="242" t="s">
        <v>0</v>
      </c>
      <c r="C46" s="102">
        <v>4</v>
      </c>
      <c r="D46" s="103" t="s">
        <v>1</v>
      </c>
      <c r="E46" s="17">
        <v>1</v>
      </c>
      <c r="F46" s="64" t="s">
        <v>0</v>
      </c>
      <c r="G46" s="67">
        <v>2</v>
      </c>
      <c r="H46" s="103" t="s">
        <v>1</v>
      </c>
      <c r="I46" s="208">
        <v>0</v>
      </c>
      <c r="J46" s="101" t="s">
        <v>0</v>
      </c>
      <c r="K46" s="243">
        <v>4</v>
      </c>
      <c r="L46" s="259">
        <f>V46*Price!$L$40</f>
        <v>379.16666666666663</v>
      </c>
      <c r="M46" s="259">
        <f>V46*Price!$M$40</f>
        <v>0</v>
      </c>
      <c r="N46" s="259">
        <f>V46*Price!$N$40</f>
        <v>374.11111111111109</v>
      </c>
      <c r="O46" s="259">
        <f>V46*Price!$O$40</f>
        <v>434.77777777777777</v>
      </c>
      <c r="P46" s="259">
        <f>V46*Price!$P$40</f>
        <v>515.66666666666663</v>
      </c>
      <c r="Q46" s="259">
        <f>V46*Price!$Q$40</f>
        <v>546</v>
      </c>
      <c r="R46" s="259">
        <f>V46*Price!$R$40</f>
        <v>722.94444444444446</v>
      </c>
      <c r="U46" s="2">
        <f t="shared" si="0"/>
        <v>1.6851851851851851</v>
      </c>
      <c r="V46" s="22">
        <f t="shared" si="11"/>
        <v>5.0555555555555554</v>
      </c>
      <c r="W46" s="3">
        <f t="shared" si="7"/>
        <v>1.1666666666666667</v>
      </c>
      <c r="X46" s="2">
        <f t="shared" si="3"/>
        <v>4.333333333333333</v>
      </c>
      <c r="Z46" s="45">
        <f>U46*Price!$L$7</f>
        <v>106.16666666666666</v>
      </c>
      <c r="AA46" s="47">
        <f>U46*Price!$M$7</f>
        <v>126.38888888888889</v>
      </c>
      <c r="AB46" s="49">
        <f>U46*Price!$N$7</f>
        <v>180.31481481481481</v>
      </c>
      <c r="AC46" s="51">
        <f>U46*Price!$O$7</f>
        <v>197.16666666666666</v>
      </c>
      <c r="AD46" s="53">
        <f>U46*Price!$P$7</f>
        <v>262.88888888888886</v>
      </c>
      <c r="AE46" s="55">
        <f>U46*Price!$Q$7</f>
        <v>396.01851851851848</v>
      </c>
      <c r="AF46" s="57">
        <f>U46*Price!$R$7</f>
        <v>500.5</v>
      </c>
      <c r="AG46" s="2">
        <f>(V46*Price!$C$15)</f>
        <v>164.0275</v>
      </c>
      <c r="AH46" s="1">
        <f>(W46*Price!$C$28)*2</f>
        <v>7</v>
      </c>
      <c r="AI46" s="1">
        <f>(X46*Price!$C$28)*2</f>
        <v>26</v>
      </c>
      <c r="AJ46" s="2">
        <f>V46*Price!$H$15</f>
        <v>76.546166666666664</v>
      </c>
      <c r="AK46" s="1">
        <f>Price!$H$28</f>
        <v>0</v>
      </c>
      <c r="AL46" s="7">
        <f t="shared" si="6"/>
        <v>273.57366666666667</v>
      </c>
    </row>
    <row r="47" spans="1:38" x14ac:dyDescent="0.25">
      <c r="A47" s="100">
        <v>4</v>
      </c>
      <c r="B47" s="242" t="s">
        <v>0</v>
      </c>
      <c r="C47" s="102">
        <v>4</v>
      </c>
      <c r="D47" s="103" t="s">
        <v>1</v>
      </c>
      <c r="E47" s="17">
        <v>1</v>
      </c>
      <c r="F47" s="64" t="s">
        <v>0</v>
      </c>
      <c r="G47" s="67">
        <v>4</v>
      </c>
      <c r="H47" s="103" t="s">
        <v>1</v>
      </c>
      <c r="I47" s="208">
        <v>0</v>
      </c>
      <c r="J47" s="101" t="s">
        <v>0</v>
      </c>
      <c r="K47" s="243">
        <v>4</v>
      </c>
      <c r="L47" s="259">
        <f>V47*Price!$L$40</f>
        <v>433.33333333333326</v>
      </c>
      <c r="M47" s="259">
        <f>V47*Price!$M$40</f>
        <v>0</v>
      </c>
      <c r="N47" s="259">
        <f>V47*Price!$N$40</f>
        <v>427.55555555555549</v>
      </c>
      <c r="O47" s="259">
        <f>V47*Price!$O$40</f>
        <v>496.8888888888888</v>
      </c>
      <c r="P47" s="259">
        <f>V47*Price!$P$40</f>
        <v>589.33333333333326</v>
      </c>
      <c r="Q47" s="259">
        <f>V47*Price!$Q$40</f>
        <v>623.99999999999989</v>
      </c>
      <c r="R47" s="259">
        <f>V47*Price!$R$40</f>
        <v>826.22222222222206</v>
      </c>
      <c r="U47" s="2">
        <f t="shared" si="0"/>
        <v>1.9259259259259256</v>
      </c>
      <c r="V47" s="22">
        <f t="shared" si="11"/>
        <v>5.7777777777777768</v>
      </c>
      <c r="W47" s="3">
        <f t="shared" si="7"/>
        <v>1.3333333333333333</v>
      </c>
      <c r="X47" s="2">
        <f t="shared" si="3"/>
        <v>4.333333333333333</v>
      </c>
      <c r="Z47" s="45">
        <f>U47*Price!$L$7</f>
        <v>121.33333333333331</v>
      </c>
      <c r="AA47" s="47">
        <f>U47*Price!$M$7</f>
        <v>144.44444444444443</v>
      </c>
      <c r="AB47" s="49">
        <f>U47*Price!$N$7</f>
        <v>206.07407407407405</v>
      </c>
      <c r="AC47" s="51">
        <f>U47*Price!$O$7</f>
        <v>225.33333333333329</v>
      </c>
      <c r="AD47" s="53">
        <f>U47*Price!$P$7</f>
        <v>300.4444444444444</v>
      </c>
      <c r="AE47" s="55">
        <f>U47*Price!$Q$7</f>
        <v>452.5925925925925</v>
      </c>
      <c r="AF47" s="57">
        <f>U47*Price!$R$7</f>
        <v>571.99999999999989</v>
      </c>
      <c r="AG47" s="2">
        <f>(V47*Price!$C$15)</f>
        <v>187.45999999999998</v>
      </c>
      <c r="AH47" s="1">
        <f>(W47*Price!$C$28)*2</f>
        <v>8</v>
      </c>
      <c r="AI47" s="1">
        <f>(X47*Price!$C$28)*2</f>
        <v>26</v>
      </c>
      <c r="AJ47" s="2">
        <f>V47*Price!$H$15</f>
        <v>87.481333333333325</v>
      </c>
      <c r="AK47" s="1">
        <f>Price!$H$28</f>
        <v>0</v>
      </c>
      <c r="AL47" s="7">
        <f t="shared" si="6"/>
        <v>308.94133333333332</v>
      </c>
    </row>
    <row r="48" spans="1:38" x14ac:dyDescent="0.25">
      <c r="A48" s="197">
        <v>4</v>
      </c>
      <c r="B48" s="253" t="s">
        <v>0</v>
      </c>
      <c r="C48" s="151">
        <v>6</v>
      </c>
      <c r="D48" s="152" t="s">
        <v>1</v>
      </c>
      <c r="E48" s="251">
        <v>1</v>
      </c>
      <c r="F48" s="150" t="s">
        <v>0</v>
      </c>
      <c r="G48" s="151">
        <v>0</v>
      </c>
      <c r="H48" s="152" t="s">
        <v>1</v>
      </c>
      <c r="I48" s="251">
        <v>0</v>
      </c>
      <c r="J48" s="150" t="s">
        <v>0</v>
      </c>
      <c r="K48" s="154">
        <v>4</v>
      </c>
      <c r="L48" s="260">
        <f>V48*Price!$L$40</f>
        <v>337.5</v>
      </c>
      <c r="M48" s="260">
        <f>V48*Price!$M$40</f>
        <v>0</v>
      </c>
      <c r="N48" s="260">
        <f>V48*Price!$N$40</f>
        <v>333</v>
      </c>
      <c r="O48" s="260">
        <f>V48*Price!$O$40</f>
        <v>387</v>
      </c>
      <c r="P48" s="260">
        <f>V48*Price!$P$40</f>
        <v>459</v>
      </c>
      <c r="Q48" s="260">
        <f>V48*Price!$Q$40</f>
        <v>486</v>
      </c>
      <c r="R48" s="260">
        <f>V48*Price!$R$40</f>
        <v>643.5</v>
      </c>
      <c r="U48" s="2">
        <f t="shared" si="0"/>
        <v>1.5</v>
      </c>
      <c r="V48" s="22">
        <f t="shared" si="11"/>
        <v>4.5</v>
      </c>
      <c r="W48" s="3">
        <f t="shared" si="7"/>
        <v>1</v>
      </c>
      <c r="X48" s="2">
        <f t="shared" si="3"/>
        <v>4.5</v>
      </c>
      <c r="Z48" s="45">
        <f>U48*Price!$L$7</f>
        <v>94.5</v>
      </c>
      <c r="AA48" s="47">
        <f>U48*Price!$M$7</f>
        <v>112.5</v>
      </c>
      <c r="AB48" s="49">
        <f>U48*Price!$N$7</f>
        <v>160.5</v>
      </c>
      <c r="AC48" s="51">
        <f>U48*Price!$O$7</f>
        <v>175.5</v>
      </c>
      <c r="AD48" s="53">
        <f>U48*Price!$P$7</f>
        <v>234</v>
      </c>
      <c r="AE48" s="55">
        <f>U48*Price!$Q$7</f>
        <v>352.5</v>
      </c>
      <c r="AF48" s="57">
        <f>U48*Price!$R$7</f>
        <v>445.5</v>
      </c>
      <c r="AG48" s="2">
        <f>(V48*Price!$C$15)</f>
        <v>146.0025</v>
      </c>
      <c r="AH48" s="1">
        <f>(W48*Price!$C$28)*2</f>
        <v>6</v>
      </c>
      <c r="AI48" s="1">
        <f>(X48*Price!$C$28)*2</f>
        <v>27</v>
      </c>
      <c r="AJ48" s="2">
        <f>V48*Price!$H$15</f>
        <v>68.134500000000003</v>
      </c>
      <c r="AK48" s="1">
        <f>Price!$H$28</f>
        <v>0</v>
      </c>
      <c r="AL48" s="7">
        <f t="shared" si="6"/>
        <v>247.137</v>
      </c>
    </row>
    <row r="49" spans="1:38" x14ac:dyDescent="0.25">
      <c r="A49" s="100">
        <v>4</v>
      </c>
      <c r="B49" s="242" t="s">
        <v>0</v>
      </c>
      <c r="C49" s="102">
        <v>6</v>
      </c>
      <c r="D49" s="103" t="s">
        <v>1</v>
      </c>
      <c r="E49" s="17">
        <v>1</v>
      </c>
      <c r="F49" s="64" t="s">
        <v>0</v>
      </c>
      <c r="G49" s="67">
        <v>2</v>
      </c>
      <c r="H49" s="103" t="s">
        <v>1</v>
      </c>
      <c r="I49" s="208">
        <v>0</v>
      </c>
      <c r="J49" s="101" t="s">
        <v>0</v>
      </c>
      <c r="K49" s="243">
        <v>4</v>
      </c>
      <c r="L49" s="259">
        <f>V49*Price!$L$40</f>
        <v>393.75</v>
      </c>
      <c r="M49" s="259">
        <f>V49*Price!$M$40</f>
        <v>0</v>
      </c>
      <c r="N49" s="259">
        <f>V49*Price!$N$40</f>
        <v>388.5</v>
      </c>
      <c r="O49" s="259">
        <f>V49*Price!$O$40</f>
        <v>451.5</v>
      </c>
      <c r="P49" s="259">
        <f>V49*Price!$P$40</f>
        <v>535.5</v>
      </c>
      <c r="Q49" s="259">
        <f>V49*Price!$Q$40</f>
        <v>567</v>
      </c>
      <c r="R49" s="259">
        <f>V49*Price!$R$40</f>
        <v>750.75</v>
      </c>
      <c r="U49" s="2">
        <f t="shared" si="0"/>
        <v>1.75</v>
      </c>
      <c r="V49" s="22">
        <f t="shared" si="11"/>
        <v>5.25</v>
      </c>
      <c r="W49" s="3">
        <f t="shared" si="7"/>
        <v>1.1666666666666667</v>
      </c>
      <c r="X49" s="2">
        <f t="shared" si="3"/>
        <v>4.5</v>
      </c>
      <c r="Z49" s="45">
        <f>U49*Price!$L$7</f>
        <v>110.25</v>
      </c>
      <c r="AA49" s="47">
        <f>U49*Price!$M$7</f>
        <v>131.25</v>
      </c>
      <c r="AB49" s="49">
        <f>U49*Price!$N$7</f>
        <v>187.25</v>
      </c>
      <c r="AC49" s="51">
        <f>U49*Price!$O$7</f>
        <v>204.75</v>
      </c>
      <c r="AD49" s="53">
        <f>U49*Price!$P$7</f>
        <v>273</v>
      </c>
      <c r="AE49" s="55">
        <f>U49*Price!$Q$7</f>
        <v>411.25</v>
      </c>
      <c r="AF49" s="57">
        <f>U49*Price!$R$7</f>
        <v>519.75</v>
      </c>
      <c r="AG49" s="2">
        <f>(V49*Price!$C$15)</f>
        <v>170.33625000000001</v>
      </c>
      <c r="AH49" s="1">
        <f>(W49*Price!$C$28)*2</f>
        <v>7</v>
      </c>
      <c r="AI49" s="1">
        <f>(X49*Price!$C$28)*2</f>
        <v>27</v>
      </c>
      <c r="AJ49" s="2">
        <f>V49*Price!$H$15</f>
        <v>79.490250000000003</v>
      </c>
      <c r="AK49" s="1">
        <f>Price!$H$28</f>
        <v>0</v>
      </c>
      <c r="AL49" s="7">
        <f t="shared" si="6"/>
        <v>283.82650000000001</v>
      </c>
    </row>
    <row r="50" spans="1:38" x14ac:dyDescent="0.25">
      <c r="A50" s="100">
        <v>4</v>
      </c>
      <c r="B50" s="242" t="s">
        <v>0</v>
      </c>
      <c r="C50" s="102">
        <v>6</v>
      </c>
      <c r="D50" s="103" t="s">
        <v>1</v>
      </c>
      <c r="E50" s="17">
        <v>1</v>
      </c>
      <c r="F50" s="64" t="s">
        <v>0</v>
      </c>
      <c r="G50" s="67">
        <v>4</v>
      </c>
      <c r="H50" s="103" t="s">
        <v>1</v>
      </c>
      <c r="I50" s="208">
        <v>0</v>
      </c>
      <c r="J50" s="101" t="s">
        <v>0</v>
      </c>
      <c r="K50" s="243">
        <v>4</v>
      </c>
      <c r="L50" s="259">
        <f>V50*Price!$L$40</f>
        <v>450</v>
      </c>
      <c r="M50" s="259">
        <f>V50*Price!$M$40</f>
        <v>0</v>
      </c>
      <c r="N50" s="259">
        <f>V50*Price!$N$40</f>
        <v>444</v>
      </c>
      <c r="O50" s="259">
        <f>V50*Price!$O$40</f>
        <v>516</v>
      </c>
      <c r="P50" s="259">
        <f>V50*Price!$P$40</f>
        <v>612</v>
      </c>
      <c r="Q50" s="259">
        <f>V50*Price!$Q$40</f>
        <v>648</v>
      </c>
      <c r="R50" s="259">
        <f>V50*Price!$R$40</f>
        <v>858</v>
      </c>
      <c r="U50" s="2">
        <f t="shared" si="0"/>
        <v>2</v>
      </c>
      <c r="V50" s="22">
        <f t="shared" si="11"/>
        <v>6</v>
      </c>
      <c r="W50" s="3">
        <f t="shared" si="7"/>
        <v>1.3333333333333333</v>
      </c>
      <c r="X50" s="2">
        <f t="shared" si="3"/>
        <v>4.5</v>
      </c>
      <c r="Z50" s="45">
        <f>U50*Price!$L$7</f>
        <v>126</v>
      </c>
      <c r="AA50" s="47">
        <f>U50*Price!$M$7</f>
        <v>150</v>
      </c>
      <c r="AB50" s="49">
        <f>U50*Price!$N$7</f>
        <v>214</v>
      </c>
      <c r="AC50" s="51">
        <f>U50*Price!$O$7</f>
        <v>234</v>
      </c>
      <c r="AD50" s="53">
        <f>U50*Price!$P$7</f>
        <v>312</v>
      </c>
      <c r="AE50" s="55">
        <f>U50*Price!$Q$7</f>
        <v>470</v>
      </c>
      <c r="AF50" s="57">
        <f>U50*Price!$R$7</f>
        <v>594</v>
      </c>
      <c r="AG50" s="2">
        <f>(V50*Price!$C$15)</f>
        <v>194.67000000000002</v>
      </c>
      <c r="AH50" s="1">
        <f>(W50*Price!$C$28)*2</f>
        <v>8</v>
      </c>
      <c r="AI50" s="1">
        <f>(X50*Price!$C$28)*2</f>
        <v>27</v>
      </c>
      <c r="AJ50" s="2">
        <f>V50*Price!$H$15</f>
        <v>90.846000000000004</v>
      </c>
      <c r="AK50" s="1">
        <f>Price!$H$28</f>
        <v>0</v>
      </c>
      <c r="AL50" s="7">
        <f t="shared" si="6"/>
        <v>320.51600000000002</v>
      </c>
    </row>
    <row r="51" spans="1:38" x14ac:dyDescent="0.25">
      <c r="A51" s="197">
        <v>5</v>
      </c>
      <c r="B51" s="253" t="s">
        <v>0</v>
      </c>
      <c r="C51" s="151">
        <v>0</v>
      </c>
      <c r="D51" s="152" t="s">
        <v>1</v>
      </c>
      <c r="E51" s="251">
        <v>1</v>
      </c>
      <c r="F51" s="150" t="s">
        <v>0</v>
      </c>
      <c r="G51" s="151">
        <v>0</v>
      </c>
      <c r="H51" s="152" t="s">
        <v>1</v>
      </c>
      <c r="I51" s="251">
        <v>0</v>
      </c>
      <c r="J51" s="150" t="s">
        <v>0</v>
      </c>
      <c r="K51" s="154">
        <v>4</v>
      </c>
      <c r="L51" s="260">
        <f>V51*Price!$L$40</f>
        <v>375</v>
      </c>
      <c r="M51" s="260">
        <f>V51*Price!$M$40</f>
        <v>0</v>
      </c>
      <c r="N51" s="260">
        <f>V51*Price!$N$40</f>
        <v>370</v>
      </c>
      <c r="O51" s="260">
        <f>V51*Price!$O$40</f>
        <v>430</v>
      </c>
      <c r="P51" s="260">
        <f>V51*Price!$P$40</f>
        <v>510</v>
      </c>
      <c r="Q51" s="260">
        <f>V51*Price!$Q$40</f>
        <v>540</v>
      </c>
      <c r="R51" s="260">
        <f>V51*Price!$R$40</f>
        <v>715</v>
      </c>
      <c r="U51" s="2">
        <f t="shared" si="0"/>
        <v>1.6666666666666665</v>
      </c>
      <c r="V51" s="22">
        <f t="shared" si="11"/>
        <v>5</v>
      </c>
      <c r="W51" s="3">
        <f t="shared" si="7"/>
        <v>1</v>
      </c>
      <c r="X51" s="2">
        <f t="shared" si="3"/>
        <v>5</v>
      </c>
      <c r="Z51" s="45">
        <f>U51*Price!$L$7</f>
        <v>104.99999999999999</v>
      </c>
      <c r="AA51" s="47">
        <f>U51*Price!$M$7</f>
        <v>124.99999999999999</v>
      </c>
      <c r="AB51" s="49">
        <f>U51*Price!$N$7</f>
        <v>178.33333333333331</v>
      </c>
      <c r="AC51" s="51">
        <f>U51*Price!$O$7</f>
        <v>194.99999999999997</v>
      </c>
      <c r="AD51" s="53">
        <f>U51*Price!$P$7</f>
        <v>260</v>
      </c>
      <c r="AE51" s="55">
        <f>U51*Price!$Q$7</f>
        <v>391.66666666666663</v>
      </c>
      <c r="AF51" s="57">
        <f>U51*Price!$R$7</f>
        <v>494.99999999999994</v>
      </c>
      <c r="AG51" s="2">
        <f>(V51*Price!$C$15)</f>
        <v>162.22499999999999</v>
      </c>
      <c r="AH51" s="1">
        <f>(W51*Price!$C$28)*2</f>
        <v>6</v>
      </c>
      <c r="AI51" s="1">
        <f>(X51*Price!$C$28)*2</f>
        <v>30</v>
      </c>
      <c r="AJ51" s="2">
        <f>V51*Price!$H$15</f>
        <v>75.704999999999998</v>
      </c>
      <c r="AK51" s="1">
        <f>Price!$H$28</f>
        <v>0</v>
      </c>
      <c r="AL51" s="7">
        <f t="shared" si="6"/>
        <v>273.93</v>
      </c>
    </row>
    <row r="52" spans="1:38" x14ac:dyDescent="0.25">
      <c r="A52" s="100">
        <v>5</v>
      </c>
      <c r="B52" s="242" t="s">
        <v>0</v>
      </c>
      <c r="C52" s="102">
        <v>0</v>
      </c>
      <c r="D52" s="103" t="s">
        <v>1</v>
      </c>
      <c r="E52" s="17">
        <v>1</v>
      </c>
      <c r="F52" s="64" t="s">
        <v>0</v>
      </c>
      <c r="G52" s="67">
        <v>2</v>
      </c>
      <c r="H52" s="103" t="s">
        <v>1</v>
      </c>
      <c r="I52" s="208">
        <v>0</v>
      </c>
      <c r="J52" s="101" t="s">
        <v>0</v>
      </c>
      <c r="K52" s="243">
        <v>4</v>
      </c>
      <c r="L52" s="259">
        <f>V52*Price!$L$40</f>
        <v>437.50000000000006</v>
      </c>
      <c r="M52" s="259">
        <f>V52*Price!$M$40</f>
        <v>0</v>
      </c>
      <c r="N52" s="259">
        <f>V52*Price!$N$40</f>
        <v>431.66666666666669</v>
      </c>
      <c r="O52" s="259">
        <f>V52*Price!$O$40</f>
        <v>501.66666666666674</v>
      </c>
      <c r="P52" s="259">
        <f>V52*Price!$P$40</f>
        <v>595.00000000000011</v>
      </c>
      <c r="Q52" s="259">
        <f>V52*Price!$Q$40</f>
        <v>630.00000000000011</v>
      </c>
      <c r="R52" s="259">
        <f>V52*Price!$R$40</f>
        <v>834.16666666666674</v>
      </c>
      <c r="U52" s="2">
        <f t="shared" si="0"/>
        <v>1.9444444444444446</v>
      </c>
      <c r="V52" s="22">
        <f t="shared" si="11"/>
        <v>5.8333333333333339</v>
      </c>
      <c r="W52" s="3">
        <f t="shared" si="7"/>
        <v>1.1666666666666667</v>
      </c>
      <c r="X52" s="2">
        <f t="shared" si="3"/>
        <v>5</v>
      </c>
      <c r="Z52" s="45">
        <f>U52*Price!$L$7</f>
        <v>122.50000000000001</v>
      </c>
      <c r="AA52" s="47">
        <f>U52*Price!$M$7</f>
        <v>145.83333333333334</v>
      </c>
      <c r="AB52" s="49">
        <f>U52*Price!$N$7</f>
        <v>208.05555555555557</v>
      </c>
      <c r="AC52" s="51">
        <f>U52*Price!$O$7</f>
        <v>227.50000000000003</v>
      </c>
      <c r="AD52" s="53">
        <f>U52*Price!$P$7</f>
        <v>303.33333333333337</v>
      </c>
      <c r="AE52" s="55">
        <f>U52*Price!$Q$7</f>
        <v>456.94444444444451</v>
      </c>
      <c r="AF52" s="57">
        <f>U52*Price!$R$7</f>
        <v>577.50000000000011</v>
      </c>
      <c r="AG52" s="2">
        <f>(V52*Price!$C$15)</f>
        <v>189.26250000000002</v>
      </c>
      <c r="AH52" s="1">
        <f>(W52*Price!$C$28)*2</f>
        <v>7</v>
      </c>
      <c r="AI52" s="1">
        <f>(X52*Price!$C$28)*2</f>
        <v>30</v>
      </c>
      <c r="AJ52" s="2">
        <f>V52*Price!$H$15</f>
        <v>88.322500000000005</v>
      </c>
      <c r="AK52" s="1">
        <f>Price!$H$28</f>
        <v>0</v>
      </c>
      <c r="AL52" s="7">
        <f t="shared" si="6"/>
        <v>314.58500000000004</v>
      </c>
    </row>
    <row r="53" spans="1:38" x14ac:dyDescent="0.25">
      <c r="A53" s="100">
        <v>5</v>
      </c>
      <c r="B53" s="242" t="s">
        <v>0</v>
      </c>
      <c r="C53" s="102">
        <v>0</v>
      </c>
      <c r="D53" s="103" t="s">
        <v>1</v>
      </c>
      <c r="E53" s="17">
        <v>1</v>
      </c>
      <c r="F53" s="64" t="s">
        <v>0</v>
      </c>
      <c r="G53" s="67">
        <v>4</v>
      </c>
      <c r="H53" s="103" t="s">
        <v>1</v>
      </c>
      <c r="I53" s="208">
        <v>0</v>
      </c>
      <c r="J53" s="101" t="s">
        <v>0</v>
      </c>
      <c r="K53" s="243">
        <v>4</v>
      </c>
      <c r="L53" s="259">
        <f>V53*Price!$L$40</f>
        <v>499.99999999999994</v>
      </c>
      <c r="M53" s="259">
        <f>V53*Price!$M$40</f>
        <v>0</v>
      </c>
      <c r="N53" s="259">
        <f>V53*Price!$N$40</f>
        <v>493.33333333333331</v>
      </c>
      <c r="O53" s="259">
        <f>V53*Price!$O$40</f>
        <v>573.33333333333326</v>
      </c>
      <c r="P53" s="259">
        <f>V53*Price!$P$40</f>
        <v>679.99999999999989</v>
      </c>
      <c r="Q53" s="259">
        <f>V53*Price!$Q$40</f>
        <v>719.99999999999989</v>
      </c>
      <c r="R53" s="259">
        <f>V53*Price!$R$40</f>
        <v>953.33333333333326</v>
      </c>
      <c r="U53" s="2">
        <f t="shared" si="0"/>
        <v>2.2222222222222219</v>
      </c>
      <c r="V53" s="22">
        <f t="shared" si="11"/>
        <v>6.6666666666666661</v>
      </c>
      <c r="W53" s="3">
        <f t="shared" si="7"/>
        <v>1.3333333333333333</v>
      </c>
      <c r="X53" s="2">
        <f t="shared" si="3"/>
        <v>5</v>
      </c>
      <c r="Z53" s="45">
        <f>U53*Price!$L$7</f>
        <v>139.99999999999997</v>
      </c>
      <c r="AA53" s="47">
        <f>U53*Price!$M$7</f>
        <v>166.66666666666663</v>
      </c>
      <c r="AB53" s="49">
        <f>U53*Price!$N$7</f>
        <v>237.77777777777774</v>
      </c>
      <c r="AC53" s="51">
        <f>U53*Price!$O$7</f>
        <v>259.99999999999994</v>
      </c>
      <c r="AD53" s="53">
        <f>U53*Price!$P$7</f>
        <v>346.66666666666663</v>
      </c>
      <c r="AE53" s="55">
        <f>U53*Price!$Q$7</f>
        <v>522.22222222222217</v>
      </c>
      <c r="AF53" s="57">
        <f>U53*Price!$R$7</f>
        <v>659.99999999999989</v>
      </c>
      <c r="AG53" s="2">
        <f>(V53*Price!$C$15)</f>
        <v>216.29999999999998</v>
      </c>
      <c r="AH53" s="1">
        <f>(W53*Price!$C$28)*2</f>
        <v>8</v>
      </c>
      <c r="AI53" s="1">
        <f>(X53*Price!$C$28)*2</f>
        <v>30</v>
      </c>
      <c r="AJ53" s="2">
        <f>V53*Price!$H$15</f>
        <v>100.94</v>
      </c>
      <c r="AK53" s="1">
        <f>Price!$H$28</f>
        <v>0</v>
      </c>
      <c r="AL53" s="7">
        <f t="shared" si="6"/>
        <v>355.24</v>
      </c>
    </row>
    <row r="54" spans="1:38" ht="10.5" customHeight="1" x14ac:dyDescent="0.25"/>
    <row r="55" spans="1:38" ht="12" customHeight="1" x14ac:dyDescent="0.25">
      <c r="L55" s="1858"/>
      <c r="M55" s="1858"/>
      <c r="N55" s="1858"/>
      <c r="O55" s="1502"/>
      <c r="P55" s="11"/>
      <c r="Q55" s="11"/>
      <c r="R55" s="75"/>
    </row>
    <row r="56" spans="1:38" ht="12" customHeight="1" x14ac:dyDescent="0.25">
      <c r="L56" s="1858"/>
      <c r="M56" s="1858"/>
      <c r="N56" s="1858"/>
      <c r="O56" s="1502"/>
      <c r="P56" s="11"/>
      <c r="Q56" s="1503"/>
      <c r="R56" s="1501"/>
    </row>
    <row r="57" spans="1:38" ht="12" customHeight="1" x14ac:dyDescent="0.25">
      <c r="L57" s="1858"/>
      <c r="M57" s="1858"/>
      <c r="N57" s="1858"/>
      <c r="O57" s="1502"/>
      <c r="P57" s="11"/>
      <c r="Q57" s="1503"/>
      <c r="R57" s="11"/>
    </row>
    <row r="58" spans="1:38" ht="12" customHeight="1" x14ac:dyDescent="0.25">
      <c r="L58" s="1858"/>
      <c r="M58" s="1858"/>
      <c r="N58" s="1858"/>
      <c r="O58" s="1501"/>
      <c r="P58" s="11"/>
      <c r="Q58" s="1507"/>
      <c r="R58" s="11"/>
    </row>
    <row r="59" spans="1:38" x14ac:dyDescent="0.25">
      <c r="L59" s="11"/>
      <c r="M59" s="11"/>
      <c r="N59" s="11"/>
      <c r="O59" s="1501"/>
      <c r="P59" s="11"/>
      <c r="Q59" s="11"/>
      <c r="R59" s="11"/>
    </row>
  </sheetData>
  <mergeCells count="19">
    <mergeCell ref="Z3:AF3"/>
    <mergeCell ref="Z4:AF4"/>
    <mergeCell ref="A7:K7"/>
    <mergeCell ref="L55:N55"/>
    <mergeCell ref="L56:N56"/>
    <mergeCell ref="L57:N57"/>
    <mergeCell ref="L58:N58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  <mergeCell ref="Q3:Q5"/>
    <mergeCell ref="R3:R5"/>
  </mergeCells>
  <printOptions horizontalCentered="1" verticalCentered="1"/>
  <pageMargins left="0.75" right="0.25" top="0.25" bottom="0.25" header="0.3" footer="0.3"/>
  <pageSetup scale="8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87F6B-AD60-4708-9427-B802D45960A5}">
  <sheetPr>
    <tabColor theme="7" tint="0.79998168889431442"/>
  </sheetPr>
  <dimension ref="A1:AL58"/>
  <sheetViews>
    <sheetView workbookViewId="0">
      <selection activeCell="L8" sqref="L8"/>
    </sheetView>
  </sheetViews>
  <sheetFormatPr defaultRowHeight="15" x14ac:dyDescent="0.25"/>
  <cols>
    <col min="1" max="1" width="1.7109375" style="8" customWidth="1"/>
    <col min="2" max="2" width="1" style="224" customWidth="1"/>
    <col min="3" max="3" width="2.7109375" style="66" customWidth="1"/>
    <col min="4" max="4" width="1.140625" style="224" customWidth="1"/>
    <col min="5" max="5" width="1.7109375" style="8" customWidth="1"/>
    <col min="6" max="6" width="1" style="65" customWidth="1"/>
    <col min="7" max="7" width="2.7109375" style="66" customWidth="1"/>
    <col min="8" max="8" width="1.140625" style="224" customWidth="1"/>
    <col min="9" max="9" width="1.7109375" style="8" customWidth="1"/>
    <col min="10" max="10" width="1" style="65" customWidth="1"/>
    <col min="11" max="11" width="1.7109375" style="8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9.140625" style="1"/>
    <col min="26" max="32" width="4.7109375" style="1" hidden="1" customWidth="1"/>
    <col min="33" max="38" width="0" style="1" hidden="1" customWidth="1"/>
    <col min="39" max="16384" width="9.140625" style="1"/>
  </cols>
  <sheetData>
    <row r="1" spans="1:38" ht="60" customHeight="1" thickBot="1" x14ac:dyDescent="0.25">
      <c r="A1" s="1860" t="s">
        <v>2</v>
      </c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49"/>
      <c r="M1" s="1850"/>
      <c r="N1" s="1851" t="s">
        <v>712</v>
      </c>
      <c r="O1" s="1852"/>
      <c r="P1" s="1852"/>
      <c r="Q1" s="1852"/>
      <c r="R1" s="1852"/>
      <c r="S1" s="11"/>
      <c r="T1" s="11"/>
      <c r="U1" s="11"/>
    </row>
    <row r="2" spans="1:38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8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  <c r="AI3" s="42"/>
      <c r="AJ3" s="42"/>
    </row>
    <row r="4" spans="1:38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40</v>
      </c>
      <c r="X4" s="4" t="s">
        <v>38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13</v>
      </c>
      <c r="AI4" s="4" t="s">
        <v>38</v>
      </c>
      <c r="AJ4" s="4" t="s">
        <v>39</v>
      </c>
      <c r="AK4" s="4" t="s">
        <v>16</v>
      </c>
    </row>
    <row r="5" spans="1:38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795"/>
      <c r="M5" s="1798"/>
      <c r="N5" s="1801"/>
      <c r="O5" s="1801"/>
      <c r="P5" s="1801"/>
      <c r="Q5" s="1801"/>
      <c r="R5" s="1807"/>
    </row>
    <row r="6" spans="1:38" ht="11.25" hidden="1" customHeight="1" x14ac:dyDescent="0.25">
      <c r="A6" s="8">
        <v>2</v>
      </c>
      <c r="B6" s="224" t="s">
        <v>0</v>
      </c>
      <c r="C6" s="66">
        <v>0</v>
      </c>
      <c r="D6" s="224" t="s">
        <v>1</v>
      </c>
      <c r="E6" s="8">
        <v>0</v>
      </c>
      <c r="F6" s="65" t="s">
        <v>0</v>
      </c>
      <c r="G6" s="66">
        <v>4</v>
      </c>
      <c r="H6" s="224" t="s">
        <v>1</v>
      </c>
      <c r="I6" s="8">
        <v>1</v>
      </c>
      <c r="J6" s="65" t="s">
        <v>0</v>
      </c>
      <c r="K6" s="8">
        <v>6</v>
      </c>
      <c r="U6" s="2">
        <f t="shared" ref="U6:U53" si="0">((A6+(C6/12))*(E6+G6/12))*(I6+K6/12)</f>
        <v>1</v>
      </c>
      <c r="V6" s="2">
        <f t="shared" ref="V6" si="1">((I6+(K6/12))*(A6+C6/12))</f>
        <v>3</v>
      </c>
      <c r="W6" s="3">
        <f t="shared" ref="W6" si="2">I6+(K6/12)</f>
        <v>1.5</v>
      </c>
      <c r="X6" s="1">
        <f t="shared" ref="X6:X53" si="3">A6+C6/12</f>
        <v>2</v>
      </c>
      <c r="AG6" s="1">
        <f>(V6*Price!C15)*2</f>
        <v>194.67000000000002</v>
      </c>
      <c r="AH6" s="1">
        <f>(W6*Price!C6)*2</f>
        <v>9.7334999999999994</v>
      </c>
      <c r="AI6" s="1">
        <f>X6*Price!C6</f>
        <v>6.4889999999999999</v>
      </c>
      <c r="AJ6" s="1">
        <f>X6*Price!F6</f>
        <v>23.1</v>
      </c>
      <c r="AK6" s="1">
        <f>Price!E15</f>
        <v>40.015500000000003</v>
      </c>
      <c r="AL6" s="1">
        <f>SUM(AG6:AK6)</f>
        <v>274.00800000000004</v>
      </c>
    </row>
    <row r="7" spans="1:38" ht="13.5" customHeight="1" x14ac:dyDescent="0.25">
      <c r="A7" s="1845" t="s">
        <v>37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8" ht="15.75" customHeight="1" thickBot="1" x14ac:dyDescent="0.3">
      <c r="A8" s="268">
        <v>1</v>
      </c>
      <c r="B8" s="265" t="s">
        <v>0</v>
      </c>
      <c r="C8" s="182">
        <v>8</v>
      </c>
      <c r="D8" s="183" t="s">
        <v>1</v>
      </c>
      <c r="E8" s="266">
        <v>0</v>
      </c>
      <c r="F8" s="184" t="s">
        <v>0</v>
      </c>
      <c r="G8" s="267">
        <v>10</v>
      </c>
      <c r="H8" s="183" t="s">
        <v>1</v>
      </c>
      <c r="I8" s="266">
        <v>0</v>
      </c>
      <c r="J8" s="184" t="s">
        <v>0</v>
      </c>
      <c r="K8" s="185">
        <v>4</v>
      </c>
      <c r="L8" s="186">
        <f>V8*Price!$L$40</f>
        <v>104.16666666666666</v>
      </c>
      <c r="M8" s="1623">
        <f>V8*Price!$M$40</f>
        <v>0</v>
      </c>
      <c r="N8" s="186">
        <f>Price!$N$42</f>
        <v>83</v>
      </c>
      <c r="O8" s="186">
        <f>V8*Price!$O$40</f>
        <v>119.44444444444444</v>
      </c>
      <c r="P8" s="186">
        <f>Price!$P$42</f>
        <v>101</v>
      </c>
      <c r="Q8" s="186">
        <f>Price!$Q$42</f>
        <v>142</v>
      </c>
      <c r="R8" s="186">
        <f>V8*Price!$R$40</f>
        <v>198.61111111111111</v>
      </c>
      <c r="U8" s="2">
        <f t="shared" si="0"/>
        <v>0.46296296296296291</v>
      </c>
      <c r="V8" s="22">
        <f>((E8+(G8/12))*(A8+C8/12))</f>
        <v>1.3888888888888888</v>
      </c>
      <c r="W8" s="3">
        <f>E8+(G8/12)</f>
        <v>0.83333333333333337</v>
      </c>
      <c r="X8" s="2">
        <f>A8+C8/12</f>
        <v>1.6666666666666665</v>
      </c>
      <c r="Z8" s="45">
        <f>U8*Price!$L$7</f>
        <v>29.166666666666664</v>
      </c>
      <c r="AA8" s="47">
        <f>U8*Price!$M$7</f>
        <v>34.722222222222221</v>
      </c>
      <c r="AB8" s="49">
        <f>U8*Price!$N$7</f>
        <v>49.537037037037031</v>
      </c>
      <c r="AC8" s="51">
        <f>U8*Price!$O$7</f>
        <v>54.166666666666657</v>
      </c>
      <c r="AD8" s="53">
        <f>U8*Price!$P$7</f>
        <v>72.222222222222214</v>
      </c>
      <c r="AE8" s="55">
        <f>U8*Price!$Q$7</f>
        <v>108.79629629629629</v>
      </c>
      <c r="AF8" s="57">
        <f>U8*Price!$R$7</f>
        <v>137.49999999999997</v>
      </c>
      <c r="AG8" s="2">
        <f>(V8*Price!$C$15)</f>
        <v>45.0625</v>
      </c>
      <c r="AH8" s="1">
        <f>(W8*Price!$C$28)*2</f>
        <v>5</v>
      </c>
      <c r="AI8" s="1">
        <f>(X8*Price!$C$28)*2</f>
        <v>10</v>
      </c>
      <c r="AJ8" s="2">
        <f>V8*Price!$H$15</f>
        <v>21.029166666666665</v>
      </c>
      <c r="AK8" s="1">
        <f>Price!$H$28</f>
        <v>0</v>
      </c>
      <c r="AL8" s="2">
        <f>SUM(AG8:AK8)</f>
        <v>81.091666666666669</v>
      </c>
    </row>
    <row r="9" spans="1:38" ht="15.75" hidden="1" customHeight="1" x14ac:dyDescent="0.25">
      <c r="A9" s="41">
        <v>1</v>
      </c>
      <c r="B9" s="72" t="s">
        <v>0</v>
      </c>
      <c r="C9" s="209">
        <v>10</v>
      </c>
      <c r="D9" s="75" t="s">
        <v>1</v>
      </c>
      <c r="E9" s="41">
        <v>1</v>
      </c>
      <c r="F9" s="74" t="s">
        <v>0</v>
      </c>
      <c r="G9" s="73">
        <v>0</v>
      </c>
      <c r="H9" s="75" t="s">
        <v>1</v>
      </c>
      <c r="I9" s="41">
        <v>0</v>
      </c>
      <c r="J9" s="74" t="s">
        <v>0</v>
      </c>
      <c r="K9" s="41">
        <v>4</v>
      </c>
      <c r="L9" s="59">
        <f>V9*Price!$L$40</f>
        <v>137.5</v>
      </c>
      <c r="M9" s="1622">
        <f>V9*Price!$M$40</f>
        <v>0</v>
      </c>
      <c r="N9" s="59">
        <f>V9*Price!$N$40</f>
        <v>135.66666666666669</v>
      </c>
      <c r="O9" s="59">
        <f>V9*Price!$O$40</f>
        <v>157.66666666666669</v>
      </c>
      <c r="P9" s="59">
        <f>V9*Price!$P$40</f>
        <v>187.00000000000003</v>
      </c>
      <c r="Q9" s="59">
        <f>V9*Price!$Q$40</f>
        <v>198.00000000000003</v>
      </c>
      <c r="R9" s="59">
        <f>V9*Price!$R$40</f>
        <v>262.16666666666669</v>
      </c>
      <c r="U9" s="2">
        <f t="shared" si="0"/>
        <v>0.61111111111111116</v>
      </c>
      <c r="V9" s="22">
        <f t="shared" ref="V9:V10" si="4">((E9+(G9/12))*(A9+C9/12))</f>
        <v>1.8333333333333335</v>
      </c>
      <c r="W9" s="3">
        <f t="shared" ref="W9:W10" si="5">E9+(G9/12)</f>
        <v>1</v>
      </c>
      <c r="X9" s="2">
        <f>A9+C9/12</f>
        <v>1.8333333333333335</v>
      </c>
      <c r="Z9" s="45">
        <f>U9*Price!$L$7</f>
        <v>38.5</v>
      </c>
      <c r="AA9" s="47">
        <f>U9*Price!$M$7</f>
        <v>45.833333333333336</v>
      </c>
      <c r="AB9" s="49">
        <f>U9*Price!$N$7</f>
        <v>65.3888888888889</v>
      </c>
      <c r="AC9" s="51">
        <f>U9*Price!$O$7</f>
        <v>71.5</v>
      </c>
      <c r="AD9" s="53">
        <f>U9*Price!$P$7</f>
        <v>95.333333333333343</v>
      </c>
      <c r="AE9" s="55">
        <f>U9*Price!$Q$7</f>
        <v>143.61111111111111</v>
      </c>
      <c r="AF9" s="57">
        <f>U9*Price!$R$7</f>
        <v>181.50000000000003</v>
      </c>
      <c r="AG9" s="2">
        <f>(V9*Price!$C$15)</f>
        <v>59.482500000000009</v>
      </c>
      <c r="AH9" s="1">
        <f>(W9*Price!$C$28)*2</f>
        <v>6</v>
      </c>
      <c r="AI9" s="1">
        <f>(X9*Price!$C$28)*2</f>
        <v>11</v>
      </c>
      <c r="AJ9" s="2">
        <f>V9*Price!$H$15</f>
        <v>27.758500000000002</v>
      </c>
      <c r="AK9" s="1">
        <f>Price!$H$28</f>
        <v>0</v>
      </c>
      <c r="AL9" s="2">
        <f>SUM(AG9:AK9)</f>
        <v>104.24100000000001</v>
      </c>
    </row>
    <row r="10" spans="1:38" x14ac:dyDescent="0.25">
      <c r="A10" s="197">
        <v>2</v>
      </c>
      <c r="B10" s="253" t="s">
        <v>0</v>
      </c>
      <c r="C10" s="151">
        <v>0</v>
      </c>
      <c r="D10" s="152" t="s">
        <v>1</v>
      </c>
      <c r="E10" s="251">
        <v>1</v>
      </c>
      <c r="F10" s="150" t="s">
        <v>0</v>
      </c>
      <c r="G10" s="151">
        <v>0</v>
      </c>
      <c r="H10" s="152" t="s">
        <v>1</v>
      </c>
      <c r="I10" s="251">
        <v>0</v>
      </c>
      <c r="J10" s="150" t="s">
        <v>0</v>
      </c>
      <c r="K10" s="154">
        <v>4</v>
      </c>
      <c r="L10" s="155">
        <f>V10*Price!$L$40</f>
        <v>150</v>
      </c>
      <c r="M10" s="1618">
        <f>V10*Price!$M$40</f>
        <v>0</v>
      </c>
      <c r="N10" s="155">
        <f>Price!$N$43</f>
        <v>121</v>
      </c>
      <c r="O10" s="155">
        <f>Price!$O$43</f>
        <v>169</v>
      </c>
      <c r="P10" s="155">
        <f>Price!$P$43</f>
        <v>146</v>
      </c>
      <c r="Q10" s="155">
        <f>Price!$Q$43</f>
        <v>146</v>
      </c>
      <c r="R10" s="155">
        <f>V10*Price!$R$40</f>
        <v>286</v>
      </c>
      <c r="U10" s="2">
        <f t="shared" si="0"/>
        <v>0.66666666666666663</v>
      </c>
      <c r="V10" s="22">
        <f t="shared" si="4"/>
        <v>2</v>
      </c>
      <c r="W10" s="3">
        <f t="shared" si="5"/>
        <v>1</v>
      </c>
      <c r="X10" s="1">
        <f t="shared" si="3"/>
        <v>2</v>
      </c>
      <c r="Z10" s="45">
        <f>U10*Price!$L$7</f>
        <v>42</v>
      </c>
      <c r="AA10" s="47">
        <f>U10*Price!$M$7</f>
        <v>50</v>
      </c>
      <c r="AB10" s="49">
        <f>U10*Price!$N$7</f>
        <v>71.333333333333329</v>
      </c>
      <c r="AC10" s="51">
        <f>U10*Price!$O$7</f>
        <v>78</v>
      </c>
      <c r="AD10" s="53">
        <f>U10*Price!$P$7</f>
        <v>104</v>
      </c>
      <c r="AE10" s="55">
        <f>U10*Price!$Q$7</f>
        <v>156.66666666666666</v>
      </c>
      <c r="AF10" s="57">
        <f>U10*Price!$R$7</f>
        <v>198</v>
      </c>
      <c r="AG10" s="2">
        <f>(V10*Price!$C$15)</f>
        <v>64.89</v>
      </c>
      <c r="AH10" s="1">
        <f>(W10*Price!$C$28)*2</f>
        <v>6</v>
      </c>
      <c r="AI10" s="1">
        <f>(X10*Price!$C$28)*2</f>
        <v>12</v>
      </c>
      <c r="AJ10" s="2">
        <f>V10*Price!$H$15</f>
        <v>30.282</v>
      </c>
      <c r="AK10" s="1">
        <f>Price!$H$28</f>
        <v>0</v>
      </c>
      <c r="AL10" s="7">
        <f t="shared" ref="AL10:AL53" si="6">SUM(AG10:AK10)</f>
        <v>113.172</v>
      </c>
    </row>
    <row r="11" spans="1:38" x14ac:dyDescent="0.25">
      <c r="A11" s="100">
        <v>2</v>
      </c>
      <c r="B11" s="242" t="s">
        <v>0</v>
      </c>
      <c r="C11" s="102">
        <v>0</v>
      </c>
      <c r="D11" s="103" t="s">
        <v>1</v>
      </c>
      <c r="E11" s="17">
        <v>1</v>
      </c>
      <c r="F11" s="64" t="s">
        <v>0</v>
      </c>
      <c r="G11" s="67">
        <v>2</v>
      </c>
      <c r="H11" s="103" t="s">
        <v>1</v>
      </c>
      <c r="I11" s="208">
        <v>0</v>
      </c>
      <c r="J11" s="101" t="s">
        <v>0</v>
      </c>
      <c r="K11" s="243">
        <v>4</v>
      </c>
      <c r="L11" s="21">
        <f>V11*Price!$L$40</f>
        <v>175</v>
      </c>
      <c r="M11" s="259">
        <f>V11*Price!$M$40</f>
        <v>0</v>
      </c>
      <c r="N11" s="21">
        <f>V11*Price!$N$40</f>
        <v>172.66666666666669</v>
      </c>
      <c r="O11" s="21">
        <f>V11*Price!$O$40</f>
        <v>200.66666666666669</v>
      </c>
      <c r="P11" s="21">
        <f>V11*Price!$P$40</f>
        <v>238.00000000000003</v>
      </c>
      <c r="Q11" s="21">
        <f>V11*Price!$Q$40</f>
        <v>252.00000000000003</v>
      </c>
      <c r="R11" s="21">
        <f>V11*Price!$R$40</f>
        <v>333.66666666666669</v>
      </c>
      <c r="U11" s="2">
        <f t="shared" si="0"/>
        <v>0.77777777777777779</v>
      </c>
      <c r="V11" s="22">
        <f>((E11+(G11/12))*(A11+C11/12))</f>
        <v>2.3333333333333335</v>
      </c>
      <c r="W11" s="3">
        <f>E11+(G11/12)</f>
        <v>1.1666666666666667</v>
      </c>
      <c r="X11" s="1">
        <f>A11+C11/12</f>
        <v>2</v>
      </c>
      <c r="Z11" s="45">
        <f>U11*Price!$L$7</f>
        <v>49</v>
      </c>
      <c r="AA11" s="47">
        <f>U11*Price!$M$7</f>
        <v>58.333333333333336</v>
      </c>
      <c r="AB11" s="49">
        <f>U11*Price!$N$7</f>
        <v>83.222222222222229</v>
      </c>
      <c r="AC11" s="51">
        <f>U11*Price!$O$7</f>
        <v>91</v>
      </c>
      <c r="AD11" s="53">
        <f>U11*Price!$P$7</f>
        <v>121.33333333333333</v>
      </c>
      <c r="AE11" s="55">
        <f>U11*Price!$Q$7</f>
        <v>182.77777777777777</v>
      </c>
      <c r="AF11" s="57">
        <f>U11*Price!$R$7</f>
        <v>231</v>
      </c>
      <c r="AG11" s="2">
        <f>(V11*Price!$C$15)</f>
        <v>75.705000000000013</v>
      </c>
      <c r="AH11" s="1">
        <f>(W11*Price!$C$28)*2</f>
        <v>7</v>
      </c>
      <c r="AI11" s="1">
        <f>(X11*Price!$C$28)*2</f>
        <v>12</v>
      </c>
      <c r="AJ11" s="2">
        <f>V11*Price!$H$15</f>
        <v>35.329000000000001</v>
      </c>
      <c r="AK11" s="1">
        <f>Price!$H$28</f>
        <v>0</v>
      </c>
      <c r="AL11" s="2">
        <f t="shared" si="6"/>
        <v>130.03400000000002</v>
      </c>
    </row>
    <row r="12" spans="1:38" ht="15.75" customHeight="1" x14ac:dyDescent="0.25">
      <c r="A12" s="197">
        <v>2</v>
      </c>
      <c r="B12" s="253" t="s">
        <v>0</v>
      </c>
      <c r="C12" s="151">
        <v>2</v>
      </c>
      <c r="D12" s="152" t="s">
        <v>1</v>
      </c>
      <c r="E12" s="251">
        <v>1</v>
      </c>
      <c r="F12" s="150" t="s">
        <v>0</v>
      </c>
      <c r="G12" s="151">
        <v>0</v>
      </c>
      <c r="H12" s="152" t="s">
        <v>1</v>
      </c>
      <c r="I12" s="251">
        <v>0</v>
      </c>
      <c r="J12" s="150" t="s">
        <v>0</v>
      </c>
      <c r="K12" s="154">
        <v>4</v>
      </c>
      <c r="L12" s="155">
        <f>V12*Price!$L$40</f>
        <v>162.5</v>
      </c>
      <c r="M12" s="1618">
        <f>V12*Price!$M$40</f>
        <v>0</v>
      </c>
      <c r="N12" s="155">
        <f>V12*Price!$N$40</f>
        <v>160.33333333333331</v>
      </c>
      <c r="O12" s="155">
        <f>V12*Price!$O$40</f>
        <v>186.33333333333331</v>
      </c>
      <c r="P12" s="155">
        <f>V12*Price!$P$40</f>
        <v>220.99999999999997</v>
      </c>
      <c r="Q12" s="155">
        <f>V12*Price!$Q$40</f>
        <v>233.99999999999997</v>
      </c>
      <c r="R12" s="155">
        <f>V12*Price!$R$40</f>
        <v>309.83333333333331</v>
      </c>
      <c r="U12" s="2">
        <f t="shared" si="0"/>
        <v>0.7222222222222221</v>
      </c>
      <c r="V12" s="22">
        <f>((E12+(G12/12))*(A12+C12/12))</f>
        <v>2.1666666666666665</v>
      </c>
      <c r="W12" s="3">
        <f t="shared" ref="W12:W53" si="7">E12+(G12/12)</f>
        <v>1</v>
      </c>
      <c r="X12" s="2">
        <f>A12+C12/12</f>
        <v>2.1666666666666665</v>
      </c>
      <c r="Z12" s="45">
        <f>U12*Price!$L$7</f>
        <v>45.499999999999993</v>
      </c>
      <c r="AA12" s="47">
        <f>U12*Price!$M$7</f>
        <v>54.166666666666657</v>
      </c>
      <c r="AB12" s="49">
        <f>U12*Price!$N$7</f>
        <v>77.277777777777771</v>
      </c>
      <c r="AC12" s="51">
        <f>U12*Price!$O$7</f>
        <v>84.499999999999986</v>
      </c>
      <c r="AD12" s="53">
        <f>U12*Price!$P$7</f>
        <v>112.66666666666664</v>
      </c>
      <c r="AE12" s="55">
        <f>U12*Price!$Q$7</f>
        <v>169.7222222222222</v>
      </c>
      <c r="AF12" s="57">
        <f>U12*Price!$R$7</f>
        <v>214.49999999999997</v>
      </c>
      <c r="AG12" s="2">
        <f>(V12*Price!$C$15)</f>
        <v>70.297499999999999</v>
      </c>
      <c r="AH12" s="1">
        <f>(W12*Price!$C$28)*2</f>
        <v>6</v>
      </c>
      <c r="AI12" s="1">
        <f>(X12*Price!$C$28)*2</f>
        <v>13</v>
      </c>
      <c r="AJ12" s="2">
        <f>V12*Price!$H$15</f>
        <v>32.805499999999995</v>
      </c>
      <c r="AK12" s="1">
        <f>Price!$H$28</f>
        <v>0</v>
      </c>
      <c r="AL12" s="2">
        <f>SUM(AG12:AK12)</f>
        <v>122.10299999999999</v>
      </c>
    </row>
    <row r="13" spans="1:38" x14ac:dyDescent="0.25">
      <c r="A13" s="100">
        <v>2</v>
      </c>
      <c r="B13" s="242" t="s">
        <v>0</v>
      </c>
      <c r="C13" s="102">
        <v>2</v>
      </c>
      <c r="D13" s="103" t="s">
        <v>1</v>
      </c>
      <c r="E13" s="17">
        <v>1</v>
      </c>
      <c r="F13" s="64" t="s">
        <v>0</v>
      </c>
      <c r="G13" s="67">
        <v>2</v>
      </c>
      <c r="H13" s="103" t="s">
        <v>1</v>
      </c>
      <c r="I13" s="208">
        <v>0</v>
      </c>
      <c r="J13" s="101" t="s">
        <v>0</v>
      </c>
      <c r="K13" s="243">
        <v>4</v>
      </c>
      <c r="L13" s="21">
        <f>V13*Price!$L$40</f>
        <v>189.58333333333331</v>
      </c>
      <c r="M13" s="259">
        <f>V13*Price!$M$40</f>
        <v>0</v>
      </c>
      <c r="N13" s="21">
        <f>V13*Price!$N$40</f>
        <v>187.05555555555554</v>
      </c>
      <c r="O13" s="21">
        <f>V13*Price!$O$40</f>
        <v>217.38888888888889</v>
      </c>
      <c r="P13" s="21">
        <f>V13*Price!$P$40</f>
        <v>257.83333333333331</v>
      </c>
      <c r="Q13" s="21">
        <f>V13*Price!$Q$40</f>
        <v>273</v>
      </c>
      <c r="R13" s="21">
        <f>V13*Price!$R$40</f>
        <v>361.47222222222223</v>
      </c>
      <c r="U13" s="2">
        <f t="shared" si="0"/>
        <v>0.84259259259259256</v>
      </c>
      <c r="V13" s="22">
        <f>((E13+(G13/12))*(A13+C13/12))</f>
        <v>2.5277777777777777</v>
      </c>
      <c r="W13" s="3">
        <f t="shared" si="7"/>
        <v>1.1666666666666667</v>
      </c>
      <c r="X13" s="2">
        <f t="shared" ref="X13" si="8">A13+C13/12</f>
        <v>2.1666666666666665</v>
      </c>
      <c r="Z13" s="45">
        <f>U13*Price!$L$7</f>
        <v>53.083333333333329</v>
      </c>
      <c r="AA13" s="47">
        <f>U13*Price!$M$7</f>
        <v>63.194444444444443</v>
      </c>
      <c r="AB13" s="49">
        <f>U13*Price!$N$7</f>
        <v>90.157407407407405</v>
      </c>
      <c r="AC13" s="51">
        <f>U13*Price!$O$7</f>
        <v>98.583333333333329</v>
      </c>
      <c r="AD13" s="53">
        <f>U13*Price!$P$7</f>
        <v>131.44444444444443</v>
      </c>
      <c r="AE13" s="55">
        <f>U13*Price!$Q$7</f>
        <v>198.00925925925924</v>
      </c>
      <c r="AF13" s="57">
        <f>U13*Price!$R$7</f>
        <v>250.25</v>
      </c>
      <c r="AG13" s="2">
        <f>(V13*Price!$C$15)</f>
        <v>82.013750000000002</v>
      </c>
      <c r="AH13" s="1">
        <f>(W13*Price!$C$28)*2</f>
        <v>7</v>
      </c>
      <c r="AI13" s="1">
        <f>(X13*Price!$C$28)*2</f>
        <v>13</v>
      </c>
      <c r="AJ13" s="2">
        <f>V13*Price!$H$15</f>
        <v>38.273083333333332</v>
      </c>
      <c r="AK13" s="1">
        <f>Price!$H$28</f>
        <v>0</v>
      </c>
      <c r="AL13" s="7">
        <f t="shared" ref="AL13:AL14" si="9">SUM(AG13:AK13)</f>
        <v>140.28683333333333</v>
      </c>
    </row>
    <row r="14" spans="1:38" x14ac:dyDescent="0.25">
      <c r="A14" s="197">
        <v>2</v>
      </c>
      <c r="B14" s="253" t="s">
        <v>0</v>
      </c>
      <c r="C14" s="151">
        <v>4</v>
      </c>
      <c r="D14" s="152" t="s">
        <v>1</v>
      </c>
      <c r="E14" s="251">
        <v>1</v>
      </c>
      <c r="F14" s="150" t="s">
        <v>0</v>
      </c>
      <c r="G14" s="151">
        <v>0</v>
      </c>
      <c r="H14" s="152" t="s">
        <v>1</v>
      </c>
      <c r="I14" s="251">
        <v>0</v>
      </c>
      <c r="J14" s="150" t="s">
        <v>0</v>
      </c>
      <c r="K14" s="154">
        <v>4</v>
      </c>
      <c r="L14" s="155">
        <f>V14*Price!$L$40</f>
        <v>175</v>
      </c>
      <c r="M14" s="1618">
        <f>V14*Price!$M$40</f>
        <v>0</v>
      </c>
      <c r="N14" s="155">
        <f>V14*Price!$N$40</f>
        <v>172.66666666666669</v>
      </c>
      <c r="O14" s="155">
        <f>V14*Price!$O$40</f>
        <v>200.66666666666669</v>
      </c>
      <c r="P14" s="155">
        <f>V14*Price!$P$40</f>
        <v>238.00000000000003</v>
      </c>
      <c r="Q14" s="155">
        <f>V14*Price!$Q$40</f>
        <v>252.00000000000003</v>
      </c>
      <c r="R14" s="155">
        <f>V14*Price!$R$40</f>
        <v>333.66666666666669</v>
      </c>
      <c r="U14" s="2">
        <f t="shared" si="0"/>
        <v>0.77777777777777779</v>
      </c>
      <c r="V14" s="22">
        <f t="shared" ref="V14:V32" si="10">((E14+(G14/12))*(A14+C14/12))</f>
        <v>2.3333333333333335</v>
      </c>
      <c r="W14" s="3">
        <f t="shared" si="7"/>
        <v>1</v>
      </c>
      <c r="X14" s="2">
        <f>A14+C14/12</f>
        <v>2.3333333333333335</v>
      </c>
      <c r="Z14" s="45">
        <f>U14*Price!$L$7</f>
        <v>49</v>
      </c>
      <c r="AA14" s="47">
        <f>U14*Price!$M$7</f>
        <v>58.333333333333336</v>
      </c>
      <c r="AB14" s="49">
        <f>U14*Price!$N$7</f>
        <v>83.222222222222229</v>
      </c>
      <c r="AC14" s="51">
        <f>U14*Price!$O$7</f>
        <v>91</v>
      </c>
      <c r="AD14" s="53">
        <f>U14*Price!$P$7</f>
        <v>121.33333333333333</v>
      </c>
      <c r="AE14" s="55">
        <f>U14*Price!$Q$7</f>
        <v>182.77777777777777</v>
      </c>
      <c r="AF14" s="57">
        <f>U14*Price!$R$7</f>
        <v>231</v>
      </c>
      <c r="AG14" s="2">
        <f>(V14*Price!$C$15)</f>
        <v>75.705000000000013</v>
      </c>
      <c r="AH14" s="1">
        <f>(W14*Price!$C$28)*2</f>
        <v>6</v>
      </c>
      <c r="AI14" s="1">
        <f>(X14*Price!$C$28)*2</f>
        <v>14</v>
      </c>
      <c r="AJ14" s="2">
        <f>V14*Price!$H$15</f>
        <v>35.329000000000001</v>
      </c>
      <c r="AK14" s="1">
        <f>Price!$H$28</f>
        <v>0</v>
      </c>
      <c r="AL14" s="2">
        <f t="shared" si="9"/>
        <v>131.03400000000002</v>
      </c>
    </row>
    <row r="15" spans="1:38" x14ac:dyDescent="0.25">
      <c r="A15" s="100">
        <v>2</v>
      </c>
      <c r="B15" s="242" t="s">
        <v>0</v>
      </c>
      <c r="C15" s="102">
        <v>4</v>
      </c>
      <c r="D15" s="103" t="s">
        <v>1</v>
      </c>
      <c r="E15" s="17">
        <v>1</v>
      </c>
      <c r="F15" s="64" t="s">
        <v>0</v>
      </c>
      <c r="G15" s="67">
        <v>2</v>
      </c>
      <c r="H15" s="103" t="s">
        <v>1</v>
      </c>
      <c r="I15" s="208">
        <v>0</v>
      </c>
      <c r="J15" s="101" t="s">
        <v>0</v>
      </c>
      <c r="K15" s="243">
        <v>4</v>
      </c>
      <c r="L15" s="21">
        <f>V15*Price!$L$40</f>
        <v>204.16666666666671</v>
      </c>
      <c r="M15" s="259">
        <f>V15*Price!$M$40</f>
        <v>0</v>
      </c>
      <c r="N15" s="21">
        <f>V15*Price!$N$40</f>
        <v>201.44444444444449</v>
      </c>
      <c r="O15" s="21">
        <f>V15*Price!$O$40</f>
        <v>234.11111111111117</v>
      </c>
      <c r="P15" s="21">
        <f>V15*Price!$P$40</f>
        <v>277.66666666666674</v>
      </c>
      <c r="Q15" s="21">
        <f>V15*Price!$Q$40</f>
        <v>294.00000000000006</v>
      </c>
      <c r="R15" s="21">
        <f>V15*Price!$R$40</f>
        <v>389.27777777777783</v>
      </c>
      <c r="U15" s="2">
        <f t="shared" si="0"/>
        <v>0.90740740740740755</v>
      </c>
      <c r="V15" s="22">
        <f t="shared" si="10"/>
        <v>2.7222222222222228</v>
      </c>
      <c r="W15" s="3">
        <f t="shared" si="7"/>
        <v>1.1666666666666667</v>
      </c>
      <c r="X15" s="2">
        <f t="shared" si="3"/>
        <v>2.3333333333333335</v>
      </c>
      <c r="Z15" s="45">
        <f>U15*Price!$L$7</f>
        <v>57.166666666666679</v>
      </c>
      <c r="AA15" s="47">
        <f>U15*Price!$M$7</f>
        <v>68.055555555555571</v>
      </c>
      <c r="AB15" s="49">
        <f>U15*Price!$N$7</f>
        <v>97.092592592592609</v>
      </c>
      <c r="AC15" s="51">
        <f>U15*Price!$O$7</f>
        <v>106.16666666666669</v>
      </c>
      <c r="AD15" s="53">
        <f>U15*Price!$P$7</f>
        <v>141.55555555555557</v>
      </c>
      <c r="AE15" s="55">
        <f>U15*Price!$Q$7</f>
        <v>213.24074074074076</v>
      </c>
      <c r="AF15" s="57">
        <f>U15*Price!$R$7</f>
        <v>269.50000000000006</v>
      </c>
      <c r="AG15" s="2">
        <f>(V15*Price!$C$15)</f>
        <v>88.322500000000019</v>
      </c>
      <c r="AH15" s="1">
        <f>(W15*Price!$C$28)*2</f>
        <v>7</v>
      </c>
      <c r="AI15" s="1">
        <f>(X15*Price!$C$28)*2</f>
        <v>14</v>
      </c>
      <c r="AJ15" s="2">
        <f>V15*Price!$H$15</f>
        <v>41.217166666666678</v>
      </c>
      <c r="AK15" s="1">
        <f>Price!$H$28</f>
        <v>0</v>
      </c>
      <c r="AL15" s="2">
        <f t="shared" si="6"/>
        <v>150.5396666666667</v>
      </c>
    </row>
    <row r="16" spans="1:38" x14ac:dyDescent="0.25">
      <c r="A16" s="100">
        <v>2</v>
      </c>
      <c r="B16" s="242" t="s">
        <v>0</v>
      </c>
      <c r="C16" s="102">
        <v>4</v>
      </c>
      <c r="D16" s="103" t="s">
        <v>1</v>
      </c>
      <c r="E16" s="17">
        <v>1</v>
      </c>
      <c r="F16" s="64" t="s">
        <v>0</v>
      </c>
      <c r="G16" s="67">
        <v>4</v>
      </c>
      <c r="H16" s="103" t="s">
        <v>1</v>
      </c>
      <c r="I16" s="208">
        <v>0</v>
      </c>
      <c r="J16" s="101" t="s">
        <v>0</v>
      </c>
      <c r="K16" s="243">
        <v>4</v>
      </c>
      <c r="L16" s="259">
        <f>V16*Price!$L$40</f>
        <v>233.33333333333334</v>
      </c>
      <c r="M16" s="259">
        <f>V16*Price!$M$40</f>
        <v>0</v>
      </c>
      <c r="N16" s="259">
        <f>V16*Price!$N$40</f>
        <v>230.22222222222223</v>
      </c>
      <c r="O16" s="259">
        <f>V16*Price!$O$40</f>
        <v>267.55555555555554</v>
      </c>
      <c r="P16" s="259">
        <f>V16*Price!$P$40</f>
        <v>317.33333333333331</v>
      </c>
      <c r="Q16" s="259">
        <f>V16*Price!$Q$40</f>
        <v>336</v>
      </c>
      <c r="R16" s="259">
        <f>V16*Price!$R$40</f>
        <v>444.88888888888891</v>
      </c>
      <c r="U16" s="2">
        <f t="shared" si="0"/>
        <v>1.037037037037037</v>
      </c>
      <c r="V16" s="22">
        <f t="shared" si="10"/>
        <v>3.1111111111111112</v>
      </c>
      <c r="W16" s="3">
        <f t="shared" si="7"/>
        <v>1.3333333333333333</v>
      </c>
      <c r="X16" s="2">
        <f t="shared" si="3"/>
        <v>2.3333333333333335</v>
      </c>
      <c r="Z16" s="45">
        <f>U16*Price!$L$7</f>
        <v>65.333333333333329</v>
      </c>
      <c r="AA16" s="47">
        <f>U16*Price!$M$7</f>
        <v>77.777777777777771</v>
      </c>
      <c r="AB16" s="49">
        <f>U16*Price!$N$7</f>
        <v>110.96296296296296</v>
      </c>
      <c r="AC16" s="51">
        <f>U16*Price!$O$7</f>
        <v>121.33333333333333</v>
      </c>
      <c r="AD16" s="53">
        <f>U16*Price!$P$7</f>
        <v>161.77777777777777</v>
      </c>
      <c r="AE16" s="55">
        <f>U16*Price!$Q$7</f>
        <v>243.7037037037037</v>
      </c>
      <c r="AF16" s="57">
        <f>U16*Price!$R$7</f>
        <v>308</v>
      </c>
      <c r="AG16" s="2">
        <f>(V16*Price!$C$15)</f>
        <v>100.94</v>
      </c>
      <c r="AH16" s="1">
        <f>(W16*Price!$C$28)*2</f>
        <v>8</v>
      </c>
      <c r="AI16" s="1">
        <f>(X16*Price!$C$28)*2</f>
        <v>14</v>
      </c>
      <c r="AJ16" s="2">
        <f>V16*Price!$H$15</f>
        <v>47.105333333333334</v>
      </c>
      <c r="AK16" s="1">
        <f>Price!$H$28</f>
        <v>0</v>
      </c>
      <c r="AL16" s="2">
        <f t="shared" si="6"/>
        <v>170.04533333333333</v>
      </c>
    </row>
    <row r="17" spans="1:38" x14ac:dyDescent="0.25">
      <c r="A17" s="197">
        <v>2</v>
      </c>
      <c r="B17" s="253" t="s">
        <v>0</v>
      </c>
      <c r="C17" s="151">
        <v>6</v>
      </c>
      <c r="D17" s="152" t="s">
        <v>1</v>
      </c>
      <c r="E17" s="251">
        <v>1</v>
      </c>
      <c r="F17" s="150" t="s">
        <v>0</v>
      </c>
      <c r="G17" s="151">
        <v>0</v>
      </c>
      <c r="H17" s="152" t="s">
        <v>1</v>
      </c>
      <c r="I17" s="251">
        <v>0</v>
      </c>
      <c r="J17" s="150" t="s">
        <v>0</v>
      </c>
      <c r="K17" s="154">
        <v>4</v>
      </c>
      <c r="L17" s="155">
        <f>V17*Price!$L$40</f>
        <v>187.5</v>
      </c>
      <c r="M17" s="1618">
        <f>V17*Price!$M$40</f>
        <v>0</v>
      </c>
      <c r="N17" s="155">
        <f>V17*Price!$N$40</f>
        <v>185</v>
      </c>
      <c r="O17" s="155">
        <f>V17*Price!$O$40</f>
        <v>215</v>
      </c>
      <c r="P17" s="155">
        <f>V17*Price!$P$40</f>
        <v>255</v>
      </c>
      <c r="Q17" s="155">
        <f>V17*Price!$Q$40</f>
        <v>270</v>
      </c>
      <c r="R17" s="155">
        <f>V17*Price!$R$40</f>
        <v>357.5</v>
      </c>
      <c r="U17" s="2">
        <f t="shared" si="0"/>
        <v>0.83333333333333326</v>
      </c>
      <c r="V17" s="22">
        <f t="shared" si="10"/>
        <v>2.5</v>
      </c>
      <c r="W17" s="3">
        <f t="shared" si="7"/>
        <v>1</v>
      </c>
      <c r="X17" s="1">
        <f t="shared" si="3"/>
        <v>2.5</v>
      </c>
      <c r="Z17" s="45">
        <f>U17*Price!$L$7</f>
        <v>52.499999999999993</v>
      </c>
      <c r="AA17" s="47">
        <f>U17*Price!$M$7</f>
        <v>62.499999999999993</v>
      </c>
      <c r="AB17" s="49">
        <f>U17*Price!$N$7</f>
        <v>89.166666666666657</v>
      </c>
      <c r="AC17" s="51">
        <f>U17*Price!$O$7</f>
        <v>97.499999999999986</v>
      </c>
      <c r="AD17" s="53">
        <f>U17*Price!$P$7</f>
        <v>130</v>
      </c>
      <c r="AE17" s="55">
        <f>U17*Price!$Q$7</f>
        <v>195.83333333333331</v>
      </c>
      <c r="AF17" s="57">
        <f>U17*Price!$R$7</f>
        <v>247.49999999999997</v>
      </c>
      <c r="AG17" s="2">
        <f>(V17*Price!$C$15)</f>
        <v>81.112499999999997</v>
      </c>
      <c r="AH17" s="1">
        <f>(W17*Price!$C$28)*2</f>
        <v>6</v>
      </c>
      <c r="AI17" s="1">
        <f>(X17*Price!$C$28)*2</f>
        <v>15</v>
      </c>
      <c r="AJ17" s="2">
        <f>V17*Price!$H$15</f>
        <v>37.852499999999999</v>
      </c>
      <c r="AK17" s="1">
        <f>Price!$H$28</f>
        <v>0</v>
      </c>
      <c r="AL17" s="7">
        <f t="shared" si="6"/>
        <v>139.965</v>
      </c>
    </row>
    <row r="18" spans="1:38" x14ac:dyDescent="0.25">
      <c r="A18" s="100">
        <v>2</v>
      </c>
      <c r="B18" s="242" t="s">
        <v>0</v>
      </c>
      <c r="C18" s="102">
        <v>6</v>
      </c>
      <c r="D18" s="103" t="s">
        <v>1</v>
      </c>
      <c r="E18" s="17">
        <v>1</v>
      </c>
      <c r="F18" s="64" t="s">
        <v>0</v>
      </c>
      <c r="G18" s="67">
        <v>2</v>
      </c>
      <c r="H18" s="103" t="s">
        <v>1</v>
      </c>
      <c r="I18" s="208">
        <v>0</v>
      </c>
      <c r="J18" s="101" t="s">
        <v>0</v>
      </c>
      <c r="K18" s="243">
        <v>4</v>
      </c>
      <c r="L18" s="21">
        <f>V18*Price!$L$40</f>
        <v>218.75000000000003</v>
      </c>
      <c r="M18" s="259">
        <f>V18*Price!$M$40</f>
        <v>0</v>
      </c>
      <c r="N18" s="21">
        <f>V18*Price!$N$40</f>
        <v>215.83333333333334</v>
      </c>
      <c r="O18" s="21">
        <f>V18*Price!$O$40</f>
        <v>250.83333333333337</v>
      </c>
      <c r="P18" s="21">
        <f>V18*Price!$P$40</f>
        <v>297.50000000000006</v>
      </c>
      <c r="Q18" s="21">
        <f>V18*Price!$Q$40</f>
        <v>315.00000000000006</v>
      </c>
      <c r="R18" s="21">
        <f>V18*Price!$R$40</f>
        <v>417.08333333333337</v>
      </c>
      <c r="U18" s="2">
        <f t="shared" si="0"/>
        <v>0.97222222222222232</v>
      </c>
      <c r="V18" s="22">
        <f t="shared" si="10"/>
        <v>2.916666666666667</v>
      </c>
      <c r="W18" s="3">
        <f t="shared" si="7"/>
        <v>1.1666666666666667</v>
      </c>
      <c r="X18" s="1">
        <f t="shared" si="3"/>
        <v>2.5</v>
      </c>
      <c r="Z18" s="45">
        <f>U18*Price!$L$7</f>
        <v>61.250000000000007</v>
      </c>
      <c r="AA18" s="47">
        <f>U18*Price!$M$7</f>
        <v>72.916666666666671</v>
      </c>
      <c r="AB18" s="49">
        <f>U18*Price!$N$7</f>
        <v>104.02777777777779</v>
      </c>
      <c r="AC18" s="51">
        <f>U18*Price!$O$7</f>
        <v>113.75000000000001</v>
      </c>
      <c r="AD18" s="53">
        <f>U18*Price!$P$7</f>
        <v>151.66666666666669</v>
      </c>
      <c r="AE18" s="55">
        <f>U18*Price!$Q$7</f>
        <v>228.47222222222226</v>
      </c>
      <c r="AF18" s="57">
        <f>U18*Price!$R$7</f>
        <v>288.75000000000006</v>
      </c>
      <c r="AG18" s="2">
        <f>(V18*Price!$C$15)</f>
        <v>94.631250000000009</v>
      </c>
      <c r="AH18" s="1">
        <f>(W18*Price!$C$28)*2</f>
        <v>7</v>
      </c>
      <c r="AI18" s="1">
        <f>(X18*Price!$C$28)*2</f>
        <v>15</v>
      </c>
      <c r="AJ18" s="2">
        <f>V18*Price!$H$15</f>
        <v>44.161250000000003</v>
      </c>
      <c r="AK18" s="1">
        <f>Price!$H$28</f>
        <v>0</v>
      </c>
      <c r="AL18" s="7">
        <f t="shared" si="6"/>
        <v>160.79250000000002</v>
      </c>
    </row>
    <row r="19" spans="1:38" x14ac:dyDescent="0.25">
      <c r="A19" s="100">
        <v>2</v>
      </c>
      <c r="B19" s="242" t="s">
        <v>0</v>
      </c>
      <c r="C19" s="102">
        <v>6</v>
      </c>
      <c r="D19" s="103" t="s">
        <v>1</v>
      </c>
      <c r="E19" s="17">
        <v>1</v>
      </c>
      <c r="F19" s="64" t="s">
        <v>0</v>
      </c>
      <c r="G19" s="67">
        <v>4</v>
      </c>
      <c r="H19" s="103" t="s">
        <v>1</v>
      </c>
      <c r="I19" s="208">
        <v>0</v>
      </c>
      <c r="J19" s="101" t="s">
        <v>0</v>
      </c>
      <c r="K19" s="243">
        <v>4</v>
      </c>
      <c r="L19" s="259">
        <f>V19*Price!$L$40</f>
        <v>249.99999999999997</v>
      </c>
      <c r="M19" s="259">
        <f>V19*Price!$M$40</f>
        <v>0</v>
      </c>
      <c r="N19" s="259">
        <f>V19*Price!$N$40</f>
        <v>246.66666666666666</v>
      </c>
      <c r="O19" s="259">
        <f>V19*Price!$O$40</f>
        <v>286.66666666666663</v>
      </c>
      <c r="P19" s="259">
        <f>V19*Price!$P$40</f>
        <v>339.99999999999994</v>
      </c>
      <c r="Q19" s="259">
        <f>V19*Price!$Q$40</f>
        <v>359.99999999999994</v>
      </c>
      <c r="R19" s="259">
        <f>V19*Price!$R$40</f>
        <v>476.66666666666663</v>
      </c>
      <c r="U19" s="2">
        <f t="shared" si="0"/>
        <v>1.1111111111111109</v>
      </c>
      <c r="V19" s="22">
        <f t="shared" si="10"/>
        <v>3.333333333333333</v>
      </c>
      <c r="W19" s="3">
        <f t="shared" si="7"/>
        <v>1.3333333333333333</v>
      </c>
      <c r="X19" s="2">
        <f t="shared" si="3"/>
        <v>2.5</v>
      </c>
      <c r="Z19" s="45">
        <f>U19*Price!$L$7</f>
        <v>69.999999999999986</v>
      </c>
      <c r="AA19" s="47">
        <f>U19*Price!$M$7</f>
        <v>83.333333333333314</v>
      </c>
      <c r="AB19" s="49">
        <f>U19*Price!$N$7</f>
        <v>118.88888888888887</v>
      </c>
      <c r="AC19" s="51">
        <f>U19*Price!$O$7</f>
        <v>129.99999999999997</v>
      </c>
      <c r="AD19" s="53">
        <f>U19*Price!$P$7</f>
        <v>173.33333333333331</v>
      </c>
      <c r="AE19" s="55">
        <f>U19*Price!$Q$7</f>
        <v>261.11111111111109</v>
      </c>
      <c r="AF19" s="57">
        <f>U19*Price!$R$7</f>
        <v>329.99999999999994</v>
      </c>
      <c r="AG19" s="2">
        <f>(V19*Price!$C$15)</f>
        <v>108.14999999999999</v>
      </c>
      <c r="AH19" s="1">
        <f>(W19*Price!$C$28)*2</f>
        <v>8</v>
      </c>
      <c r="AI19" s="1">
        <f>(X19*Price!$C$28)*2</f>
        <v>15</v>
      </c>
      <c r="AJ19" s="2">
        <f>V19*Price!$H$15</f>
        <v>50.47</v>
      </c>
      <c r="AK19" s="1">
        <f>Price!$H$28</f>
        <v>0</v>
      </c>
      <c r="AL19" s="7">
        <f t="shared" si="6"/>
        <v>181.61999999999998</v>
      </c>
    </row>
    <row r="20" spans="1:38" x14ac:dyDescent="0.25">
      <c r="A20" s="197">
        <v>2</v>
      </c>
      <c r="B20" s="253" t="s">
        <v>0</v>
      </c>
      <c r="C20" s="151">
        <v>8</v>
      </c>
      <c r="D20" s="152" t="s">
        <v>1</v>
      </c>
      <c r="E20" s="251">
        <v>1</v>
      </c>
      <c r="F20" s="150" t="s">
        <v>0</v>
      </c>
      <c r="G20" s="151">
        <v>0</v>
      </c>
      <c r="H20" s="152" t="s">
        <v>1</v>
      </c>
      <c r="I20" s="251">
        <v>0</v>
      </c>
      <c r="J20" s="150" t="s">
        <v>0</v>
      </c>
      <c r="K20" s="154">
        <v>4</v>
      </c>
      <c r="L20" s="155">
        <f>V20*Price!$L$40</f>
        <v>200</v>
      </c>
      <c r="M20" s="1618">
        <f>V20*Price!$M$40</f>
        <v>0</v>
      </c>
      <c r="N20" s="155">
        <f>V20*Price!$N$40</f>
        <v>197.33333333333331</v>
      </c>
      <c r="O20" s="155">
        <f>V20*Price!$O$40</f>
        <v>229.33333333333331</v>
      </c>
      <c r="P20" s="155">
        <f>V20*Price!$P$40</f>
        <v>272</v>
      </c>
      <c r="Q20" s="155">
        <f>V20*Price!$Q$40</f>
        <v>288</v>
      </c>
      <c r="R20" s="155">
        <f>V20*Price!$R$40</f>
        <v>381.33333333333331</v>
      </c>
      <c r="U20" s="2">
        <f t="shared" si="0"/>
        <v>0.88888888888888884</v>
      </c>
      <c r="V20" s="22">
        <f t="shared" si="10"/>
        <v>2.6666666666666665</v>
      </c>
      <c r="W20" s="3">
        <f t="shared" si="7"/>
        <v>1</v>
      </c>
      <c r="X20" s="2">
        <f t="shared" si="3"/>
        <v>2.6666666666666665</v>
      </c>
      <c r="Z20" s="45">
        <f>U20*Price!$L$7</f>
        <v>56</v>
      </c>
      <c r="AA20" s="47">
        <f>U20*Price!$M$7</f>
        <v>66.666666666666657</v>
      </c>
      <c r="AB20" s="49">
        <f>U20*Price!$N$7</f>
        <v>95.1111111111111</v>
      </c>
      <c r="AC20" s="51">
        <f>U20*Price!$O$7</f>
        <v>104</v>
      </c>
      <c r="AD20" s="53">
        <f>U20*Price!$P$7</f>
        <v>138.66666666666666</v>
      </c>
      <c r="AE20" s="55">
        <f>U20*Price!$Q$7</f>
        <v>208.88888888888889</v>
      </c>
      <c r="AF20" s="57">
        <f>U20*Price!$R$7</f>
        <v>264</v>
      </c>
      <c r="AG20" s="2">
        <f>(V20*Price!$C$15)</f>
        <v>86.52</v>
      </c>
      <c r="AH20" s="1">
        <f>(W20*Price!$C$28)*2</f>
        <v>6</v>
      </c>
      <c r="AI20" s="1">
        <f>(X20*Price!$C$28)*2</f>
        <v>16</v>
      </c>
      <c r="AJ20" s="2">
        <f>V20*Price!$H$15</f>
        <v>40.375999999999998</v>
      </c>
      <c r="AK20" s="1">
        <f>Price!$H$28</f>
        <v>0</v>
      </c>
      <c r="AL20" s="7">
        <f t="shared" si="6"/>
        <v>148.89599999999999</v>
      </c>
    </row>
    <row r="21" spans="1:38" x14ac:dyDescent="0.25">
      <c r="A21" s="100">
        <v>2</v>
      </c>
      <c r="B21" s="242" t="s">
        <v>0</v>
      </c>
      <c r="C21" s="102">
        <v>8</v>
      </c>
      <c r="D21" s="103" t="s">
        <v>1</v>
      </c>
      <c r="E21" s="17">
        <v>1</v>
      </c>
      <c r="F21" s="64" t="s">
        <v>0</v>
      </c>
      <c r="G21" s="67">
        <v>2</v>
      </c>
      <c r="H21" s="103" t="s">
        <v>1</v>
      </c>
      <c r="I21" s="208">
        <v>0</v>
      </c>
      <c r="J21" s="101" t="s">
        <v>0</v>
      </c>
      <c r="K21" s="243">
        <v>4</v>
      </c>
      <c r="L21" s="21">
        <f>V21*Price!$L$40</f>
        <v>233.33333333333334</v>
      </c>
      <c r="M21" s="259">
        <f>V21*Price!$M$40</f>
        <v>0</v>
      </c>
      <c r="N21" s="21">
        <f>V21*Price!$N$40</f>
        <v>230.22222222222223</v>
      </c>
      <c r="O21" s="21">
        <f>V21*Price!$O$40</f>
        <v>267.55555555555554</v>
      </c>
      <c r="P21" s="21">
        <f>V21*Price!$P$40</f>
        <v>317.33333333333331</v>
      </c>
      <c r="Q21" s="21">
        <f>V21*Price!$Q$40</f>
        <v>336</v>
      </c>
      <c r="R21" s="21">
        <f>V21*Price!$R$40</f>
        <v>444.88888888888891</v>
      </c>
      <c r="U21" s="2">
        <f t="shared" si="0"/>
        <v>1.037037037037037</v>
      </c>
      <c r="V21" s="22">
        <f t="shared" si="10"/>
        <v>3.1111111111111112</v>
      </c>
      <c r="W21" s="3">
        <f t="shared" si="7"/>
        <v>1.1666666666666667</v>
      </c>
      <c r="X21" s="2">
        <f t="shared" si="3"/>
        <v>2.6666666666666665</v>
      </c>
      <c r="Z21" s="45">
        <f>U21*Price!$L$7</f>
        <v>65.333333333333329</v>
      </c>
      <c r="AA21" s="47">
        <f>U21*Price!$M$7</f>
        <v>77.777777777777771</v>
      </c>
      <c r="AB21" s="49">
        <f>U21*Price!$N$7</f>
        <v>110.96296296296296</v>
      </c>
      <c r="AC21" s="51">
        <f>U21*Price!$O$7</f>
        <v>121.33333333333333</v>
      </c>
      <c r="AD21" s="53">
        <f>U21*Price!$P$7</f>
        <v>161.77777777777777</v>
      </c>
      <c r="AE21" s="55">
        <f>U21*Price!$Q$7</f>
        <v>243.7037037037037</v>
      </c>
      <c r="AF21" s="57">
        <f>U21*Price!$R$7</f>
        <v>308</v>
      </c>
      <c r="AG21" s="2">
        <f>(V21*Price!$C$15)</f>
        <v>100.94</v>
      </c>
      <c r="AH21" s="1">
        <f>(W21*Price!$C$28)*2</f>
        <v>7</v>
      </c>
      <c r="AI21" s="1">
        <f>(X21*Price!$C$28)*2</f>
        <v>16</v>
      </c>
      <c r="AJ21" s="2">
        <f>V21*Price!$H$15</f>
        <v>47.105333333333334</v>
      </c>
      <c r="AK21" s="1">
        <f>Price!$H$28</f>
        <v>0</v>
      </c>
      <c r="AL21" s="7">
        <f t="shared" si="6"/>
        <v>171.04533333333333</v>
      </c>
    </row>
    <row r="22" spans="1:38" x14ac:dyDescent="0.25">
      <c r="A22" s="100">
        <v>2</v>
      </c>
      <c r="B22" s="242" t="s">
        <v>0</v>
      </c>
      <c r="C22" s="102">
        <v>8</v>
      </c>
      <c r="D22" s="103" t="s">
        <v>1</v>
      </c>
      <c r="E22" s="17">
        <v>1</v>
      </c>
      <c r="F22" s="64" t="s">
        <v>0</v>
      </c>
      <c r="G22" s="67">
        <v>4</v>
      </c>
      <c r="H22" s="103" t="s">
        <v>1</v>
      </c>
      <c r="I22" s="208">
        <v>0</v>
      </c>
      <c r="J22" s="101" t="s">
        <v>0</v>
      </c>
      <c r="K22" s="243">
        <v>4</v>
      </c>
      <c r="L22" s="259">
        <f>V22*Price!$L$40</f>
        <v>266.66666666666663</v>
      </c>
      <c r="M22" s="259">
        <f>V22*Price!$M$40</f>
        <v>0</v>
      </c>
      <c r="N22" s="259">
        <f>V22*Price!$N$40</f>
        <v>263.11111111111109</v>
      </c>
      <c r="O22" s="259">
        <f>V22*Price!$O$40</f>
        <v>305.77777777777777</v>
      </c>
      <c r="P22" s="259">
        <f>V22*Price!$P$40</f>
        <v>362.66666666666663</v>
      </c>
      <c r="Q22" s="259">
        <f>V22*Price!$Q$40</f>
        <v>384</v>
      </c>
      <c r="R22" s="259">
        <f>V22*Price!$R$40</f>
        <v>508.4444444444444</v>
      </c>
      <c r="U22" s="2">
        <f t="shared" si="0"/>
        <v>1.1851851851851851</v>
      </c>
      <c r="V22" s="22">
        <f t="shared" si="10"/>
        <v>3.5555555555555554</v>
      </c>
      <c r="W22" s="3">
        <f t="shared" si="7"/>
        <v>1.3333333333333333</v>
      </c>
      <c r="X22" s="2">
        <f t="shared" si="3"/>
        <v>2.6666666666666665</v>
      </c>
      <c r="Z22" s="45">
        <f>U22*Price!$L$7</f>
        <v>74.666666666666657</v>
      </c>
      <c r="AA22" s="47">
        <f>U22*Price!$M$7</f>
        <v>88.888888888888886</v>
      </c>
      <c r="AB22" s="49">
        <f>U22*Price!$N$7</f>
        <v>126.81481481481481</v>
      </c>
      <c r="AC22" s="51">
        <f>U22*Price!$O$7</f>
        <v>138.66666666666666</v>
      </c>
      <c r="AD22" s="53">
        <f>U22*Price!$P$7</f>
        <v>184.88888888888889</v>
      </c>
      <c r="AE22" s="55">
        <f>U22*Price!$Q$7</f>
        <v>278.51851851851848</v>
      </c>
      <c r="AF22" s="57">
        <f>U22*Price!$R$7</f>
        <v>352</v>
      </c>
      <c r="AG22" s="2">
        <f>(V22*Price!$C$15)</f>
        <v>115.36</v>
      </c>
      <c r="AH22" s="1">
        <f>(W22*Price!$C$28)*2</f>
        <v>8</v>
      </c>
      <c r="AI22" s="1">
        <f>(X22*Price!$C$28)*2</f>
        <v>16</v>
      </c>
      <c r="AJ22" s="2">
        <f>V22*Price!$H$15</f>
        <v>53.834666666666664</v>
      </c>
      <c r="AK22" s="1">
        <f>Price!$H$28</f>
        <v>0</v>
      </c>
      <c r="AL22" s="7">
        <f t="shared" si="6"/>
        <v>193.19466666666668</v>
      </c>
    </row>
    <row r="23" spans="1:38" x14ac:dyDescent="0.25">
      <c r="A23" s="197">
        <v>2</v>
      </c>
      <c r="B23" s="252" t="s">
        <v>0</v>
      </c>
      <c r="C23" s="200">
        <v>10</v>
      </c>
      <c r="D23" s="152" t="s">
        <v>1</v>
      </c>
      <c r="E23" s="251">
        <v>1</v>
      </c>
      <c r="F23" s="153" t="s">
        <v>0</v>
      </c>
      <c r="G23" s="151">
        <v>0</v>
      </c>
      <c r="H23" s="152" t="s">
        <v>1</v>
      </c>
      <c r="I23" s="251">
        <v>0</v>
      </c>
      <c r="J23" s="153" t="s">
        <v>0</v>
      </c>
      <c r="K23" s="154">
        <v>4</v>
      </c>
      <c r="L23" s="155">
        <f>V23*Price!$L$40</f>
        <v>212.5</v>
      </c>
      <c r="M23" s="1618">
        <f>V23*Price!$M$40</f>
        <v>0</v>
      </c>
      <c r="N23" s="155">
        <f>V23*Price!$N$40</f>
        <v>209.66666666666669</v>
      </c>
      <c r="O23" s="155">
        <f>V23*Price!$O$40</f>
        <v>243.66666666666669</v>
      </c>
      <c r="P23" s="155">
        <f>V23*Price!$P$40</f>
        <v>289</v>
      </c>
      <c r="Q23" s="155">
        <f>V23*Price!$Q$40</f>
        <v>306</v>
      </c>
      <c r="R23" s="155">
        <f>V23*Price!$R$40</f>
        <v>405.16666666666669</v>
      </c>
      <c r="U23" s="2">
        <f t="shared" si="0"/>
        <v>0.94444444444444442</v>
      </c>
      <c r="V23" s="22">
        <f t="shared" si="10"/>
        <v>2.8333333333333335</v>
      </c>
      <c r="W23" s="3">
        <f t="shared" si="7"/>
        <v>1</v>
      </c>
      <c r="X23" s="2">
        <f t="shared" si="3"/>
        <v>2.8333333333333335</v>
      </c>
      <c r="Z23" s="45">
        <f>U23*Price!$L$7</f>
        <v>59.5</v>
      </c>
      <c r="AA23" s="47">
        <f>U23*Price!$M$7</f>
        <v>70.833333333333329</v>
      </c>
      <c r="AB23" s="49">
        <f>U23*Price!$N$7</f>
        <v>101.05555555555556</v>
      </c>
      <c r="AC23" s="51">
        <f>U23*Price!$O$7</f>
        <v>110.5</v>
      </c>
      <c r="AD23" s="53">
        <f>U23*Price!$P$7</f>
        <v>147.33333333333334</v>
      </c>
      <c r="AE23" s="55">
        <f>U23*Price!$Q$7</f>
        <v>221.94444444444443</v>
      </c>
      <c r="AF23" s="57">
        <f>U23*Price!$R$7</f>
        <v>280.5</v>
      </c>
      <c r="AG23" s="2">
        <f>(V23*Price!$C$15)</f>
        <v>91.927500000000009</v>
      </c>
      <c r="AH23" s="1">
        <f>(W23*Price!$C$28)*2</f>
        <v>6</v>
      </c>
      <c r="AI23" s="1">
        <f>(X23*Price!$C$28)*2</f>
        <v>17</v>
      </c>
      <c r="AJ23" s="2">
        <f>V23*Price!$H$15</f>
        <v>42.899500000000003</v>
      </c>
      <c r="AK23" s="1">
        <f>Price!$H$28</f>
        <v>0</v>
      </c>
      <c r="AL23" s="7">
        <f t="shared" si="6"/>
        <v>157.827</v>
      </c>
    </row>
    <row r="24" spans="1:38" x14ac:dyDescent="0.25">
      <c r="A24" s="100">
        <v>2</v>
      </c>
      <c r="B24" s="244" t="s">
        <v>0</v>
      </c>
      <c r="C24" s="207">
        <v>10</v>
      </c>
      <c r="D24" s="103" t="s">
        <v>1</v>
      </c>
      <c r="E24" s="17">
        <v>1</v>
      </c>
      <c r="F24" s="69" t="s">
        <v>0</v>
      </c>
      <c r="G24" s="67">
        <v>2</v>
      </c>
      <c r="H24" s="103" t="s">
        <v>1</v>
      </c>
      <c r="I24" s="208">
        <v>0</v>
      </c>
      <c r="J24" s="104" t="s">
        <v>0</v>
      </c>
      <c r="K24" s="243">
        <v>4</v>
      </c>
      <c r="L24" s="21">
        <f>V24*Price!$L$40</f>
        <v>247.91666666666669</v>
      </c>
      <c r="M24" s="259">
        <f>V24*Price!$M$40</f>
        <v>0</v>
      </c>
      <c r="N24" s="21">
        <f>V24*Price!$N$40</f>
        <v>244.61111111111114</v>
      </c>
      <c r="O24" s="21">
        <f>V24*Price!$O$40</f>
        <v>284.27777777777777</v>
      </c>
      <c r="P24" s="21">
        <f>V24*Price!$P$40</f>
        <v>337.16666666666669</v>
      </c>
      <c r="Q24" s="21">
        <f>V24*Price!$Q$40</f>
        <v>357</v>
      </c>
      <c r="R24" s="21">
        <f>V24*Price!$R$40</f>
        <v>472.69444444444446</v>
      </c>
      <c r="U24" s="2">
        <f t="shared" si="0"/>
        <v>1.1018518518518519</v>
      </c>
      <c r="V24" s="22">
        <f t="shared" si="10"/>
        <v>3.3055555555555558</v>
      </c>
      <c r="W24" s="3">
        <f t="shared" si="7"/>
        <v>1.1666666666666667</v>
      </c>
      <c r="X24" s="2">
        <f t="shared" si="3"/>
        <v>2.8333333333333335</v>
      </c>
      <c r="Z24" s="45">
        <f>U24*Price!$L$7</f>
        <v>69.416666666666671</v>
      </c>
      <c r="AA24" s="47">
        <f>U24*Price!$M$7</f>
        <v>82.638888888888886</v>
      </c>
      <c r="AB24" s="49">
        <f>U24*Price!$N$7</f>
        <v>117.89814814814815</v>
      </c>
      <c r="AC24" s="51">
        <f>U24*Price!$O$7</f>
        <v>128.91666666666666</v>
      </c>
      <c r="AD24" s="53">
        <f>U24*Price!$P$7</f>
        <v>171.88888888888889</v>
      </c>
      <c r="AE24" s="55">
        <f>U24*Price!$Q$7</f>
        <v>258.93518518518516</v>
      </c>
      <c r="AF24" s="57">
        <f>U24*Price!$R$7</f>
        <v>327.25</v>
      </c>
      <c r="AG24" s="2">
        <f>(V24*Price!$C$15)</f>
        <v>107.24875000000002</v>
      </c>
      <c r="AH24" s="1">
        <f>(W24*Price!$C$28)*2</f>
        <v>7</v>
      </c>
      <c r="AI24" s="1">
        <f>(X24*Price!$C$28)*2</f>
        <v>17</v>
      </c>
      <c r="AJ24" s="2">
        <f>V24*Price!$H$15</f>
        <v>50.049416666666673</v>
      </c>
      <c r="AK24" s="1">
        <f>Price!$H$28</f>
        <v>0</v>
      </c>
      <c r="AL24" s="7">
        <f t="shared" si="6"/>
        <v>181.2981666666667</v>
      </c>
    </row>
    <row r="25" spans="1:38" x14ac:dyDescent="0.25">
      <c r="A25" s="197">
        <v>3</v>
      </c>
      <c r="B25" s="253" t="s">
        <v>0</v>
      </c>
      <c r="C25" s="151">
        <v>0</v>
      </c>
      <c r="D25" s="152" t="s">
        <v>1</v>
      </c>
      <c r="E25" s="251">
        <v>1</v>
      </c>
      <c r="F25" s="150" t="s">
        <v>0</v>
      </c>
      <c r="G25" s="151">
        <v>0</v>
      </c>
      <c r="H25" s="152" t="s">
        <v>1</v>
      </c>
      <c r="I25" s="251">
        <v>0</v>
      </c>
      <c r="J25" s="150" t="s">
        <v>0</v>
      </c>
      <c r="K25" s="154">
        <v>4</v>
      </c>
      <c r="L25" s="155">
        <f>V25*Price!$L$40</f>
        <v>225</v>
      </c>
      <c r="M25" s="1618">
        <f>V25*Price!$M$40</f>
        <v>0</v>
      </c>
      <c r="N25" s="155">
        <f>V25*Price!$N$40</f>
        <v>222</v>
      </c>
      <c r="O25" s="155">
        <f>V25*Price!$O$40</f>
        <v>258</v>
      </c>
      <c r="P25" s="155">
        <f>V25*Price!$P$40</f>
        <v>306</v>
      </c>
      <c r="Q25" s="155">
        <f>V25*Price!$Q$40</f>
        <v>324</v>
      </c>
      <c r="R25" s="155">
        <f>V25*Price!$R$40</f>
        <v>429</v>
      </c>
      <c r="U25" s="2">
        <f t="shared" si="0"/>
        <v>1</v>
      </c>
      <c r="V25" s="22">
        <f t="shared" si="10"/>
        <v>3</v>
      </c>
      <c r="W25" s="3">
        <f t="shared" si="7"/>
        <v>1</v>
      </c>
      <c r="X25" s="2">
        <f t="shared" si="3"/>
        <v>3</v>
      </c>
      <c r="Z25" s="45">
        <f>U25*Price!$L$7</f>
        <v>63</v>
      </c>
      <c r="AA25" s="47">
        <f>U25*Price!$M$7</f>
        <v>75</v>
      </c>
      <c r="AB25" s="49">
        <f>U25*Price!$N$7</f>
        <v>107</v>
      </c>
      <c r="AC25" s="51">
        <f>U25*Price!$O$7</f>
        <v>117</v>
      </c>
      <c r="AD25" s="53">
        <f>U25*Price!$P$7</f>
        <v>156</v>
      </c>
      <c r="AE25" s="55">
        <f>U25*Price!$Q$7</f>
        <v>235</v>
      </c>
      <c r="AF25" s="57">
        <f>U25*Price!$R$7</f>
        <v>297</v>
      </c>
      <c r="AG25" s="2">
        <f>(V25*Price!$C$15)</f>
        <v>97.335000000000008</v>
      </c>
      <c r="AH25" s="1">
        <f>(W25*Price!$C$28)*2</f>
        <v>6</v>
      </c>
      <c r="AI25" s="1">
        <f>(X25*Price!$C$28)*2</f>
        <v>18</v>
      </c>
      <c r="AJ25" s="2">
        <f>V25*Price!$H$15</f>
        <v>45.423000000000002</v>
      </c>
      <c r="AK25" s="1">
        <f>Price!$H$28</f>
        <v>0</v>
      </c>
      <c r="AL25" s="7">
        <f t="shared" si="6"/>
        <v>166.75800000000001</v>
      </c>
    </row>
    <row r="26" spans="1:38" x14ac:dyDescent="0.25">
      <c r="A26" s="100">
        <v>3</v>
      </c>
      <c r="B26" s="242" t="s">
        <v>0</v>
      </c>
      <c r="C26" s="102">
        <v>0</v>
      </c>
      <c r="D26" s="103" t="s">
        <v>1</v>
      </c>
      <c r="E26" s="17">
        <v>1</v>
      </c>
      <c r="F26" s="64" t="s">
        <v>0</v>
      </c>
      <c r="G26" s="67">
        <v>2</v>
      </c>
      <c r="H26" s="103" t="s">
        <v>1</v>
      </c>
      <c r="I26" s="208">
        <v>0</v>
      </c>
      <c r="J26" s="101" t="s">
        <v>0</v>
      </c>
      <c r="K26" s="243">
        <v>4</v>
      </c>
      <c r="L26" s="21">
        <f>V26*Price!$L$40</f>
        <v>262.5</v>
      </c>
      <c r="M26" s="259">
        <f>V26*Price!$M$40</f>
        <v>0</v>
      </c>
      <c r="N26" s="21">
        <f>V26*Price!$N$40</f>
        <v>259</v>
      </c>
      <c r="O26" s="21">
        <f>V26*Price!$O$40</f>
        <v>301</v>
      </c>
      <c r="P26" s="21">
        <f>V26*Price!$P$40</f>
        <v>357</v>
      </c>
      <c r="Q26" s="21">
        <f>V26*Price!$Q$40</f>
        <v>378</v>
      </c>
      <c r="R26" s="21">
        <f>V26*Price!$R$40</f>
        <v>500.5</v>
      </c>
      <c r="U26" s="2">
        <f t="shared" si="0"/>
        <v>1.1666666666666665</v>
      </c>
      <c r="V26" s="22">
        <f t="shared" si="10"/>
        <v>3.5</v>
      </c>
      <c r="W26" s="3">
        <f t="shared" si="7"/>
        <v>1.1666666666666667</v>
      </c>
      <c r="X26" s="2">
        <f t="shared" si="3"/>
        <v>3</v>
      </c>
      <c r="Z26" s="45">
        <f>U26*Price!$L$7</f>
        <v>73.499999999999986</v>
      </c>
      <c r="AA26" s="47">
        <f>U26*Price!$M$7</f>
        <v>87.499999999999986</v>
      </c>
      <c r="AB26" s="49">
        <f>U26*Price!$N$7</f>
        <v>124.83333333333331</v>
      </c>
      <c r="AC26" s="51">
        <f>U26*Price!$O$7</f>
        <v>136.49999999999997</v>
      </c>
      <c r="AD26" s="53">
        <f>U26*Price!$P$7</f>
        <v>181.99999999999997</v>
      </c>
      <c r="AE26" s="55">
        <f>U26*Price!$Q$7</f>
        <v>274.16666666666663</v>
      </c>
      <c r="AF26" s="57">
        <f>U26*Price!$R$7</f>
        <v>346.49999999999994</v>
      </c>
      <c r="AG26" s="2">
        <f>(V26*Price!$C$15)</f>
        <v>113.5575</v>
      </c>
      <c r="AH26" s="1">
        <f>(W26*Price!$C$28)*2</f>
        <v>7</v>
      </c>
      <c r="AI26" s="1">
        <f>(X26*Price!$C$28)*2</f>
        <v>18</v>
      </c>
      <c r="AJ26" s="2">
        <f>V26*Price!$H$15</f>
        <v>52.993499999999997</v>
      </c>
      <c r="AK26" s="1">
        <f>Price!$H$28</f>
        <v>0</v>
      </c>
      <c r="AL26" s="7">
        <f t="shared" si="6"/>
        <v>191.55099999999999</v>
      </c>
    </row>
    <row r="27" spans="1:38" x14ac:dyDescent="0.25">
      <c r="A27" s="100">
        <v>3</v>
      </c>
      <c r="B27" s="242" t="s">
        <v>0</v>
      </c>
      <c r="C27" s="102">
        <v>0</v>
      </c>
      <c r="D27" s="103" t="s">
        <v>1</v>
      </c>
      <c r="E27" s="17">
        <v>1</v>
      </c>
      <c r="F27" s="64" t="s">
        <v>0</v>
      </c>
      <c r="G27" s="67">
        <v>4</v>
      </c>
      <c r="H27" s="103" t="s">
        <v>1</v>
      </c>
      <c r="I27" s="208">
        <v>0</v>
      </c>
      <c r="J27" s="101" t="s">
        <v>0</v>
      </c>
      <c r="K27" s="243">
        <v>4</v>
      </c>
      <c r="L27" s="259">
        <f>V27*Price!$L$40</f>
        <v>300</v>
      </c>
      <c r="M27" s="259">
        <f>V27*Price!$M$40</f>
        <v>0</v>
      </c>
      <c r="N27" s="259">
        <f>V27*Price!$N$40</f>
        <v>296</v>
      </c>
      <c r="O27" s="259">
        <f>V27*Price!$O$40</f>
        <v>344</v>
      </c>
      <c r="P27" s="259">
        <f>V27*Price!$P$40</f>
        <v>408</v>
      </c>
      <c r="Q27" s="259">
        <f>V27*Price!$Q$40</f>
        <v>432</v>
      </c>
      <c r="R27" s="259">
        <f>V27*Price!$R$40</f>
        <v>572</v>
      </c>
      <c r="U27" s="2">
        <f t="shared" si="0"/>
        <v>1.3333333333333333</v>
      </c>
      <c r="V27" s="22">
        <f t="shared" si="10"/>
        <v>4</v>
      </c>
      <c r="W27" s="3">
        <f t="shared" si="7"/>
        <v>1.3333333333333333</v>
      </c>
      <c r="X27" s="2">
        <f t="shared" si="3"/>
        <v>3</v>
      </c>
      <c r="Z27" s="45">
        <f>U27*Price!$L$7</f>
        <v>84</v>
      </c>
      <c r="AA27" s="47">
        <f>U27*Price!$M$7</f>
        <v>100</v>
      </c>
      <c r="AB27" s="49">
        <f>U27*Price!$N$7</f>
        <v>142.66666666666666</v>
      </c>
      <c r="AC27" s="51">
        <f>U27*Price!$O$7</f>
        <v>156</v>
      </c>
      <c r="AD27" s="53">
        <f>U27*Price!$P$7</f>
        <v>208</v>
      </c>
      <c r="AE27" s="55">
        <f>U27*Price!$Q$7</f>
        <v>313.33333333333331</v>
      </c>
      <c r="AF27" s="57">
        <f>U27*Price!$R$7</f>
        <v>396</v>
      </c>
      <c r="AG27" s="2">
        <f>(V27*Price!$C$15)</f>
        <v>129.78</v>
      </c>
      <c r="AH27" s="1">
        <f>(W27*Price!$C$28)*2</f>
        <v>8</v>
      </c>
      <c r="AI27" s="1">
        <f>(X27*Price!$C$28)*2</f>
        <v>18</v>
      </c>
      <c r="AJ27" s="2">
        <f>V27*Price!$H$15</f>
        <v>60.564</v>
      </c>
      <c r="AK27" s="1">
        <f>Price!$H$28</f>
        <v>0</v>
      </c>
      <c r="AL27" s="7">
        <f t="shared" si="6"/>
        <v>216.34399999999999</v>
      </c>
    </row>
    <row r="28" spans="1:38" x14ac:dyDescent="0.25">
      <c r="A28" s="197">
        <v>3</v>
      </c>
      <c r="B28" s="253" t="s">
        <v>0</v>
      </c>
      <c r="C28" s="151">
        <v>4</v>
      </c>
      <c r="D28" s="152" t="s">
        <v>1</v>
      </c>
      <c r="E28" s="251">
        <v>1</v>
      </c>
      <c r="F28" s="150" t="s">
        <v>0</v>
      </c>
      <c r="G28" s="151">
        <v>0</v>
      </c>
      <c r="H28" s="152" t="s">
        <v>1</v>
      </c>
      <c r="I28" s="251">
        <v>0</v>
      </c>
      <c r="J28" s="150" t="s">
        <v>0</v>
      </c>
      <c r="K28" s="154">
        <v>4</v>
      </c>
      <c r="L28" s="155">
        <f>V28*Price!$L$40</f>
        <v>250</v>
      </c>
      <c r="M28" s="1618">
        <f>V28*Price!$M$40</f>
        <v>0</v>
      </c>
      <c r="N28" s="155">
        <f>V28*Price!$N$40</f>
        <v>246.66666666666669</v>
      </c>
      <c r="O28" s="155">
        <f>V28*Price!$O$40</f>
        <v>286.66666666666669</v>
      </c>
      <c r="P28" s="155">
        <f>V28*Price!$P$40</f>
        <v>340</v>
      </c>
      <c r="Q28" s="155">
        <f>V28*Price!$Q$40</f>
        <v>360</v>
      </c>
      <c r="R28" s="155">
        <f>V28*Price!$R$40</f>
        <v>476.66666666666669</v>
      </c>
      <c r="U28" s="2">
        <f t="shared" si="0"/>
        <v>1.1111111111111112</v>
      </c>
      <c r="V28" s="22">
        <f t="shared" si="10"/>
        <v>3.3333333333333335</v>
      </c>
      <c r="W28" s="3">
        <f t="shared" si="7"/>
        <v>1</v>
      </c>
      <c r="X28" s="2">
        <f t="shared" si="3"/>
        <v>3.3333333333333335</v>
      </c>
      <c r="Z28" s="45">
        <f>U28*Price!$L$7</f>
        <v>70</v>
      </c>
      <c r="AA28" s="47">
        <f>U28*Price!$M$7</f>
        <v>83.333333333333343</v>
      </c>
      <c r="AB28" s="49">
        <f>U28*Price!$N$7</f>
        <v>118.8888888888889</v>
      </c>
      <c r="AC28" s="51">
        <f>U28*Price!$O$7</f>
        <v>130</v>
      </c>
      <c r="AD28" s="53">
        <f>U28*Price!$P$7</f>
        <v>173.33333333333334</v>
      </c>
      <c r="AE28" s="55">
        <f>U28*Price!$Q$7</f>
        <v>261.11111111111114</v>
      </c>
      <c r="AF28" s="57">
        <f>U28*Price!$R$7</f>
        <v>330</v>
      </c>
      <c r="AG28" s="2">
        <f>(V28*Price!$C$15)</f>
        <v>108.15</v>
      </c>
      <c r="AH28" s="1">
        <f>(W28*Price!$C$28)*2</f>
        <v>6</v>
      </c>
      <c r="AI28" s="1">
        <f>(X28*Price!$C$28)*2</f>
        <v>20</v>
      </c>
      <c r="AJ28" s="2">
        <f>V28*Price!$H$15</f>
        <v>50.47</v>
      </c>
      <c r="AK28" s="1">
        <f>Price!$H$28</f>
        <v>0</v>
      </c>
      <c r="AL28" s="7">
        <f t="shared" si="6"/>
        <v>184.62</v>
      </c>
    </row>
    <row r="29" spans="1:38" x14ac:dyDescent="0.25">
      <c r="A29" s="100">
        <v>3</v>
      </c>
      <c r="B29" s="242" t="s">
        <v>0</v>
      </c>
      <c r="C29" s="102">
        <v>4</v>
      </c>
      <c r="D29" s="103" t="s">
        <v>1</v>
      </c>
      <c r="E29" s="17">
        <v>1</v>
      </c>
      <c r="F29" s="64" t="s">
        <v>0</v>
      </c>
      <c r="G29" s="67">
        <v>2</v>
      </c>
      <c r="H29" s="103" t="s">
        <v>1</v>
      </c>
      <c r="I29" s="208">
        <v>0</v>
      </c>
      <c r="J29" s="101" t="s">
        <v>0</v>
      </c>
      <c r="K29" s="243">
        <v>4</v>
      </c>
      <c r="L29" s="21">
        <f>V29*Price!$L$40</f>
        <v>291.66666666666669</v>
      </c>
      <c r="M29" s="259">
        <f>V29*Price!$M$40</f>
        <v>0</v>
      </c>
      <c r="N29" s="21">
        <f>V29*Price!$N$40</f>
        <v>287.77777777777783</v>
      </c>
      <c r="O29" s="21">
        <f>V29*Price!$O$40</f>
        <v>334.44444444444446</v>
      </c>
      <c r="P29" s="21">
        <f>V29*Price!$P$40</f>
        <v>396.66666666666669</v>
      </c>
      <c r="Q29" s="21">
        <f>V29*Price!$Q$40</f>
        <v>420.00000000000006</v>
      </c>
      <c r="R29" s="21">
        <f>V29*Price!$R$40</f>
        <v>556.1111111111112</v>
      </c>
      <c r="U29" s="2">
        <f t="shared" si="0"/>
        <v>1.2962962962962963</v>
      </c>
      <c r="V29" s="22">
        <f t="shared" si="10"/>
        <v>3.8888888888888893</v>
      </c>
      <c r="W29" s="3">
        <f t="shared" si="7"/>
        <v>1.1666666666666667</v>
      </c>
      <c r="X29" s="2">
        <f t="shared" si="3"/>
        <v>3.3333333333333335</v>
      </c>
      <c r="Z29" s="45">
        <f>U29*Price!$L$7</f>
        <v>81.666666666666671</v>
      </c>
      <c r="AA29" s="47">
        <f>U29*Price!$M$7</f>
        <v>97.222222222222214</v>
      </c>
      <c r="AB29" s="49">
        <f>U29*Price!$N$7</f>
        <v>138.7037037037037</v>
      </c>
      <c r="AC29" s="51">
        <f>U29*Price!$O$7</f>
        <v>151.66666666666666</v>
      </c>
      <c r="AD29" s="53">
        <f>U29*Price!$P$7</f>
        <v>202.22222222222223</v>
      </c>
      <c r="AE29" s="55">
        <f>U29*Price!$Q$7</f>
        <v>304.62962962962962</v>
      </c>
      <c r="AF29" s="57">
        <f>U29*Price!$R$7</f>
        <v>385</v>
      </c>
      <c r="AG29" s="2">
        <f>(V29*Price!$C$15)</f>
        <v>126.17500000000001</v>
      </c>
      <c r="AH29" s="1">
        <f>(W29*Price!$C$28)*2</f>
        <v>7</v>
      </c>
      <c r="AI29" s="1">
        <f>(X29*Price!$C$28)*2</f>
        <v>20</v>
      </c>
      <c r="AJ29" s="2">
        <f>V29*Price!$H$15</f>
        <v>58.881666666666675</v>
      </c>
      <c r="AK29" s="1">
        <f>Price!$H$28</f>
        <v>0</v>
      </c>
      <c r="AL29" s="7">
        <f t="shared" si="6"/>
        <v>212.05666666666667</v>
      </c>
    </row>
    <row r="30" spans="1:38" x14ac:dyDescent="0.25">
      <c r="A30" s="197">
        <v>3</v>
      </c>
      <c r="B30" s="253" t="s">
        <v>0</v>
      </c>
      <c r="C30" s="151">
        <v>6</v>
      </c>
      <c r="D30" s="152" t="s">
        <v>1</v>
      </c>
      <c r="E30" s="251">
        <v>1</v>
      </c>
      <c r="F30" s="150" t="s">
        <v>0</v>
      </c>
      <c r="G30" s="151">
        <v>0</v>
      </c>
      <c r="H30" s="152" t="s">
        <v>1</v>
      </c>
      <c r="I30" s="251">
        <v>0</v>
      </c>
      <c r="J30" s="150" t="s">
        <v>0</v>
      </c>
      <c r="K30" s="154">
        <v>4</v>
      </c>
      <c r="L30" s="155">
        <f>V30*Price!$L$40</f>
        <v>262.5</v>
      </c>
      <c r="M30" s="1618">
        <f>V30*Price!$M$40</f>
        <v>0</v>
      </c>
      <c r="N30" s="155">
        <f>V30*Price!$N$40</f>
        <v>259</v>
      </c>
      <c r="O30" s="155">
        <f>V30*Price!$O$40</f>
        <v>301</v>
      </c>
      <c r="P30" s="155">
        <f>V30*Price!$P$40</f>
        <v>357</v>
      </c>
      <c r="Q30" s="155">
        <f>V30*Price!$Q$40</f>
        <v>378</v>
      </c>
      <c r="R30" s="155">
        <f>V30*Price!$R$40</f>
        <v>500.5</v>
      </c>
      <c r="U30" s="2">
        <f t="shared" si="0"/>
        <v>1.1666666666666665</v>
      </c>
      <c r="V30" s="22">
        <f t="shared" si="10"/>
        <v>3.5</v>
      </c>
      <c r="W30" s="3">
        <f t="shared" si="7"/>
        <v>1</v>
      </c>
      <c r="X30" s="2">
        <f t="shared" si="3"/>
        <v>3.5</v>
      </c>
      <c r="Z30" s="45">
        <f>U30*Price!$L$7</f>
        <v>73.499999999999986</v>
      </c>
      <c r="AA30" s="47">
        <f>U30*Price!$M$7</f>
        <v>87.499999999999986</v>
      </c>
      <c r="AB30" s="49">
        <f>U30*Price!$N$7</f>
        <v>124.83333333333331</v>
      </c>
      <c r="AC30" s="51">
        <f>U30*Price!$O$7</f>
        <v>136.49999999999997</v>
      </c>
      <c r="AD30" s="53">
        <f>U30*Price!$P$7</f>
        <v>181.99999999999997</v>
      </c>
      <c r="AE30" s="55">
        <f>U30*Price!$Q$7</f>
        <v>274.16666666666663</v>
      </c>
      <c r="AF30" s="57">
        <f>U30*Price!$R$7</f>
        <v>346.49999999999994</v>
      </c>
      <c r="AG30" s="2">
        <f>(V30*Price!$C$15)</f>
        <v>113.5575</v>
      </c>
      <c r="AH30" s="1">
        <f>(W30*Price!$C$28)*2</f>
        <v>6</v>
      </c>
      <c r="AI30" s="1">
        <f>(X30*Price!$C$28)*2</f>
        <v>21</v>
      </c>
      <c r="AJ30" s="2">
        <f>V30*Price!$H$15</f>
        <v>52.993499999999997</v>
      </c>
      <c r="AK30" s="1">
        <f>Price!$H$28</f>
        <v>0</v>
      </c>
      <c r="AL30" s="7">
        <f t="shared" si="6"/>
        <v>193.55099999999999</v>
      </c>
    </row>
    <row r="31" spans="1:38" x14ac:dyDescent="0.25">
      <c r="A31" s="100">
        <v>3</v>
      </c>
      <c r="B31" s="242" t="s">
        <v>0</v>
      </c>
      <c r="C31" s="102">
        <v>6</v>
      </c>
      <c r="D31" s="103" t="s">
        <v>1</v>
      </c>
      <c r="E31" s="17">
        <v>1</v>
      </c>
      <c r="F31" s="64" t="s">
        <v>0</v>
      </c>
      <c r="G31" s="67">
        <v>2</v>
      </c>
      <c r="H31" s="103" t="s">
        <v>1</v>
      </c>
      <c r="I31" s="208">
        <v>0</v>
      </c>
      <c r="J31" s="101" t="s">
        <v>0</v>
      </c>
      <c r="K31" s="243">
        <v>4</v>
      </c>
      <c r="L31" s="21">
        <f>V31*Price!$L$40</f>
        <v>306.25000000000006</v>
      </c>
      <c r="M31" s="259">
        <f>V31*Price!$M$40</f>
        <v>0</v>
      </c>
      <c r="N31" s="21">
        <f>V31*Price!$N$40</f>
        <v>302.16666666666669</v>
      </c>
      <c r="O31" s="21">
        <f>V31*Price!$O$40</f>
        <v>351.16666666666674</v>
      </c>
      <c r="P31" s="21">
        <f>V31*Price!$P$40</f>
        <v>416.50000000000006</v>
      </c>
      <c r="Q31" s="21">
        <f>V31*Price!$Q$40</f>
        <v>441.00000000000006</v>
      </c>
      <c r="R31" s="21">
        <f>V31*Price!$R$40</f>
        <v>583.91666666666674</v>
      </c>
      <c r="U31" s="2">
        <f t="shared" si="0"/>
        <v>1.3611111111111112</v>
      </c>
      <c r="V31" s="22">
        <f t="shared" si="10"/>
        <v>4.0833333333333339</v>
      </c>
      <c r="W31" s="3">
        <f t="shared" si="7"/>
        <v>1.1666666666666667</v>
      </c>
      <c r="X31" s="2">
        <f t="shared" si="3"/>
        <v>3.5</v>
      </c>
      <c r="Z31" s="45">
        <f>U31*Price!$L$7</f>
        <v>85.75</v>
      </c>
      <c r="AA31" s="47">
        <f>U31*Price!$M$7</f>
        <v>102.08333333333334</v>
      </c>
      <c r="AB31" s="49">
        <f>U31*Price!$N$7</f>
        <v>145.63888888888889</v>
      </c>
      <c r="AC31" s="51">
        <f>U31*Price!$O$7</f>
        <v>159.25</v>
      </c>
      <c r="AD31" s="53">
        <f>U31*Price!$P$7</f>
        <v>212.33333333333334</v>
      </c>
      <c r="AE31" s="55">
        <f>U31*Price!$Q$7</f>
        <v>319.86111111111114</v>
      </c>
      <c r="AF31" s="57">
        <f>U31*Price!$R$7</f>
        <v>404.25</v>
      </c>
      <c r="AG31" s="2">
        <f>(V31*Price!$C$15)</f>
        <v>132.48375000000001</v>
      </c>
      <c r="AH31" s="1">
        <f>(W31*Price!$C$28)*2</f>
        <v>7</v>
      </c>
      <c r="AI31" s="1">
        <f>(X31*Price!$C$28)*2</f>
        <v>21</v>
      </c>
      <c r="AJ31" s="2">
        <f>V31*Price!$H$15</f>
        <v>61.825750000000006</v>
      </c>
      <c r="AK31" s="1">
        <f>Price!$H$28</f>
        <v>0</v>
      </c>
      <c r="AL31" s="7">
        <f t="shared" si="6"/>
        <v>222.30950000000001</v>
      </c>
    </row>
    <row r="32" spans="1:38" x14ac:dyDescent="0.25">
      <c r="A32" s="100">
        <v>3</v>
      </c>
      <c r="B32" s="242" t="s">
        <v>0</v>
      </c>
      <c r="C32" s="102">
        <v>6</v>
      </c>
      <c r="D32" s="103" t="s">
        <v>1</v>
      </c>
      <c r="E32" s="17">
        <v>1</v>
      </c>
      <c r="F32" s="64" t="s">
        <v>0</v>
      </c>
      <c r="G32" s="67">
        <v>4</v>
      </c>
      <c r="H32" s="103" t="s">
        <v>1</v>
      </c>
      <c r="I32" s="208">
        <v>0</v>
      </c>
      <c r="J32" s="101" t="s">
        <v>0</v>
      </c>
      <c r="K32" s="243">
        <v>4</v>
      </c>
      <c r="L32" s="259">
        <f>V32*Price!$L$40</f>
        <v>349.99999999999994</v>
      </c>
      <c r="M32" s="259">
        <f>V32*Price!$M$40</f>
        <v>0</v>
      </c>
      <c r="N32" s="259">
        <f>V32*Price!$N$40</f>
        <v>345.33333333333331</v>
      </c>
      <c r="O32" s="259">
        <f>V32*Price!$O$40</f>
        <v>401.33333333333326</v>
      </c>
      <c r="P32" s="259">
        <f>V32*Price!$P$40</f>
        <v>475.99999999999994</v>
      </c>
      <c r="Q32" s="259">
        <f>V32*Price!$Q$40</f>
        <v>503.99999999999994</v>
      </c>
      <c r="R32" s="259">
        <f>V32*Price!$R$40</f>
        <v>667.33333333333326</v>
      </c>
      <c r="U32" s="2">
        <f t="shared" si="0"/>
        <v>1.5555555555555554</v>
      </c>
      <c r="V32" s="22">
        <f t="shared" si="10"/>
        <v>4.6666666666666661</v>
      </c>
      <c r="W32" s="3">
        <f t="shared" si="7"/>
        <v>1.3333333333333333</v>
      </c>
      <c r="X32" s="2">
        <f t="shared" si="3"/>
        <v>3.5</v>
      </c>
      <c r="Z32" s="45">
        <f>U32*Price!$L$7</f>
        <v>97.999999999999986</v>
      </c>
      <c r="AA32" s="47">
        <f>U32*Price!$M$7</f>
        <v>116.66666666666666</v>
      </c>
      <c r="AB32" s="49">
        <f>U32*Price!$N$7</f>
        <v>166.44444444444443</v>
      </c>
      <c r="AC32" s="51">
        <f>U32*Price!$O$7</f>
        <v>181.99999999999997</v>
      </c>
      <c r="AD32" s="53">
        <f>U32*Price!$P$7</f>
        <v>242.66666666666663</v>
      </c>
      <c r="AE32" s="55">
        <f>U32*Price!$Q$7</f>
        <v>365.55555555555549</v>
      </c>
      <c r="AF32" s="57">
        <f>U32*Price!$R$7</f>
        <v>461.99999999999994</v>
      </c>
      <c r="AG32" s="2">
        <f>(V32*Price!$C$15)</f>
        <v>151.40999999999997</v>
      </c>
      <c r="AH32" s="1">
        <f>(W32*Price!$C$28)*2</f>
        <v>8</v>
      </c>
      <c r="AI32" s="1">
        <f>(X32*Price!$C$28)*2</f>
        <v>21</v>
      </c>
      <c r="AJ32" s="2">
        <f>V32*Price!$H$15</f>
        <v>70.657999999999987</v>
      </c>
      <c r="AK32" s="1">
        <f>Price!$H$28</f>
        <v>0</v>
      </c>
      <c r="AL32" s="7">
        <f t="shared" si="6"/>
        <v>251.06799999999996</v>
      </c>
    </row>
    <row r="33" spans="1:38" x14ac:dyDescent="0.25">
      <c r="A33" s="197">
        <v>3</v>
      </c>
      <c r="B33" s="253" t="s">
        <v>0</v>
      </c>
      <c r="C33" s="151">
        <v>8</v>
      </c>
      <c r="D33" s="152" t="s">
        <v>1</v>
      </c>
      <c r="E33" s="251">
        <v>1</v>
      </c>
      <c r="F33" s="150" t="s">
        <v>0</v>
      </c>
      <c r="G33" s="151">
        <v>0</v>
      </c>
      <c r="H33" s="152" t="s">
        <v>1</v>
      </c>
      <c r="I33" s="251">
        <v>0</v>
      </c>
      <c r="J33" s="150" t="s">
        <v>0</v>
      </c>
      <c r="K33" s="154">
        <v>4</v>
      </c>
      <c r="L33" s="155">
        <f>V33*Price!$L$40</f>
        <v>275</v>
      </c>
      <c r="M33" s="1618">
        <f>V33*Price!$M$40</f>
        <v>0</v>
      </c>
      <c r="N33" s="155">
        <f>V33*Price!$N$40</f>
        <v>271.33333333333331</v>
      </c>
      <c r="O33" s="155">
        <f>V33*Price!$O$40</f>
        <v>315.33333333333331</v>
      </c>
      <c r="P33" s="155">
        <f>V33*Price!$P$40</f>
        <v>374</v>
      </c>
      <c r="Q33" s="155">
        <f>V33*Price!$Q$40</f>
        <v>396</v>
      </c>
      <c r="R33" s="155">
        <f>V33*Price!$R$40</f>
        <v>524.33333333333326</v>
      </c>
      <c r="U33" s="2">
        <f t="shared" si="0"/>
        <v>1.2222222222222221</v>
      </c>
      <c r="V33" s="22">
        <f>((E33+(G33/12))*(A33+C33/12))</f>
        <v>3.6666666666666665</v>
      </c>
      <c r="W33" s="3">
        <f t="shared" si="7"/>
        <v>1</v>
      </c>
      <c r="X33" s="2">
        <f t="shared" si="3"/>
        <v>3.6666666666666665</v>
      </c>
      <c r="Z33" s="45">
        <f>U33*Price!$L$7</f>
        <v>76.999999999999986</v>
      </c>
      <c r="AA33" s="47">
        <f>U33*Price!$M$7</f>
        <v>91.666666666666657</v>
      </c>
      <c r="AB33" s="49">
        <f>U33*Price!$N$7</f>
        <v>130.77777777777777</v>
      </c>
      <c r="AC33" s="51">
        <f>U33*Price!$O$7</f>
        <v>142.99999999999997</v>
      </c>
      <c r="AD33" s="53">
        <f>U33*Price!$P$7</f>
        <v>190.66666666666666</v>
      </c>
      <c r="AE33" s="55">
        <f>U33*Price!$Q$7</f>
        <v>287.22222222222217</v>
      </c>
      <c r="AF33" s="57">
        <f>U33*Price!$R$7</f>
        <v>362.99999999999994</v>
      </c>
      <c r="AG33" s="2">
        <f>(V33*Price!$C$15)</f>
        <v>118.96499999999999</v>
      </c>
      <c r="AH33" s="1">
        <f>(W33*Price!$C$28)*2</f>
        <v>6</v>
      </c>
      <c r="AI33" s="1">
        <f>(X33*Price!$C$28)*2</f>
        <v>22</v>
      </c>
      <c r="AJ33" s="2">
        <f>V33*Price!$H$15</f>
        <v>55.516999999999996</v>
      </c>
      <c r="AK33" s="1">
        <f>Price!$H$28</f>
        <v>0</v>
      </c>
      <c r="AL33" s="7">
        <f t="shared" si="6"/>
        <v>202.48199999999997</v>
      </c>
    </row>
    <row r="34" spans="1:38" ht="15" hidden="1" customHeight="1" x14ac:dyDescent="0.25">
      <c r="A34" s="16">
        <v>4</v>
      </c>
      <c r="B34" s="77" t="s">
        <v>0</v>
      </c>
      <c r="C34" s="67">
        <v>0</v>
      </c>
      <c r="D34" s="70" t="s">
        <v>1</v>
      </c>
      <c r="E34" s="17">
        <v>1</v>
      </c>
      <c r="F34" s="64" t="s">
        <v>0</v>
      </c>
      <c r="G34" s="67">
        <v>0</v>
      </c>
      <c r="H34" s="70" t="s">
        <v>1</v>
      </c>
      <c r="I34" s="17">
        <v>0</v>
      </c>
      <c r="J34" s="64" t="s">
        <v>0</v>
      </c>
      <c r="K34" s="18">
        <v>6</v>
      </c>
      <c r="L34" s="21">
        <f>V34*Price!$L$40</f>
        <v>300</v>
      </c>
      <c r="M34" s="259">
        <f>V34*Price!$M$40</f>
        <v>0</v>
      </c>
      <c r="N34" s="21">
        <f>V34*Price!$N$40</f>
        <v>296</v>
      </c>
      <c r="O34" s="21">
        <f>V34*Price!$O$40</f>
        <v>344</v>
      </c>
      <c r="P34" s="21">
        <f>V34*Price!$P$40</f>
        <v>408</v>
      </c>
      <c r="Q34" s="21">
        <f>V34*Price!$Q$40</f>
        <v>432</v>
      </c>
      <c r="R34" s="21">
        <f>V34*Price!$R$40</f>
        <v>572</v>
      </c>
      <c r="U34" s="2">
        <f t="shared" si="0"/>
        <v>2</v>
      </c>
      <c r="V34" s="22">
        <f t="shared" ref="V34:V53" si="11">((E34+(G34/12))*(A34+C34/12))</f>
        <v>4</v>
      </c>
      <c r="W34" s="3">
        <f t="shared" si="7"/>
        <v>1</v>
      </c>
      <c r="X34" s="2">
        <f t="shared" si="3"/>
        <v>4</v>
      </c>
      <c r="Z34" s="45">
        <f>U34*Price!$L$7</f>
        <v>126</v>
      </c>
      <c r="AA34" s="47">
        <f>U34*Price!$M$7</f>
        <v>150</v>
      </c>
      <c r="AB34" s="49">
        <f>U34*Price!$N$7</f>
        <v>214</v>
      </c>
      <c r="AC34" s="51">
        <f>U34*Price!$O$7</f>
        <v>234</v>
      </c>
      <c r="AD34" s="53">
        <f>U34*Price!$P$7</f>
        <v>312</v>
      </c>
      <c r="AE34" s="55">
        <f>U34*Price!$Q$7</f>
        <v>470</v>
      </c>
      <c r="AF34" s="57">
        <f>U34*Price!$R$7</f>
        <v>594</v>
      </c>
      <c r="AG34" s="2">
        <f>(V34*Price!$C$15)*2</f>
        <v>259.56</v>
      </c>
      <c r="AH34" s="1">
        <f>(W34*Price!$C$28)*2</f>
        <v>6</v>
      </c>
      <c r="AI34" s="1">
        <f>(X34*Price!$C$28)*2</f>
        <v>24</v>
      </c>
      <c r="AJ34" s="2">
        <f>V34*Price!$H$15</f>
        <v>60.564</v>
      </c>
      <c r="AK34" s="1">
        <f>Price!$H$28</f>
        <v>0</v>
      </c>
      <c r="AL34" s="7">
        <f t="shared" si="6"/>
        <v>350.12400000000002</v>
      </c>
    </row>
    <row r="35" spans="1:38" ht="15" hidden="1" customHeight="1" x14ac:dyDescent="0.25">
      <c r="A35" s="16">
        <v>4</v>
      </c>
      <c r="B35" s="77" t="s">
        <v>0</v>
      </c>
      <c r="C35" s="67">
        <v>0</v>
      </c>
      <c r="D35" s="70" t="s">
        <v>1</v>
      </c>
      <c r="E35" s="17">
        <v>1</v>
      </c>
      <c r="F35" s="64" t="s">
        <v>0</v>
      </c>
      <c r="G35" s="67">
        <v>0</v>
      </c>
      <c r="H35" s="70" t="s">
        <v>1</v>
      </c>
      <c r="I35" s="17">
        <v>0</v>
      </c>
      <c r="J35" s="64" t="s">
        <v>0</v>
      </c>
      <c r="K35" s="18">
        <v>6</v>
      </c>
      <c r="L35" s="21">
        <f>V35*Price!$L$40</f>
        <v>300</v>
      </c>
      <c r="M35" s="259">
        <f>V35*Price!$M$40</f>
        <v>0</v>
      </c>
      <c r="N35" s="21">
        <f>V35*Price!$N$40</f>
        <v>296</v>
      </c>
      <c r="O35" s="21">
        <f>V35*Price!$O$40</f>
        <v>344</v>
      </c>
      <c r="P35" s="21">
        <f>V35*Price!$P$40</f>
        <v>408</v>
      </c>
      <c r="Q35" s="21">
        <f>V35*Price!$Q$40</f>
        <v>432</v>
      </c>
      <c r="R35" s="21">
        <f>V35*Price!$R$40</f>
        <v>572</v>
      </c>
      <c r="U35" s="2">
        <f t="shared" si="0"/>
        <v>2</v>
      </c>
      <c r="V35" s="22">
        <f t="shared" si="11"/>
        <v>4</v>
      </c>
      <c r="W35" s="3">
        <f t="shared" si="7"/>
        <v>1</v>
      </c>
      <c r="X35" s="2">
        <f t="shared" si="3"/>
        <v>4</v>
      </c>
      <c r="Z35" s="45">
        <f>U35*Price!$L$7</f>
        <v>126</v>
      </c>
      <c r="AA35" s="47">
        <f>U35*Price!$M$7</f>
        <v>150</v>
      </c>
      <c r="AB35" s="49">
        <f>U35*Price!$N$7</f>
        <v>214</v>
      </c>
      <c r="AC35" s="51">
        <f>U35*Price!$O$7</f>
        <v>234</v>
      </c>
      <c r="AD35" s="53">
        <f>U35*Price!$P$7</f>
        <v>312</v>
      </c>
      <c r="AE35" s="55">
        <f>U35*Price!$Q$7</f>
        <v>470</v>
      </c>
      <c r="AF35" s="57">
        <f>U35*Price!$R$7</f>
        <v>594</v>
      </c>
      <c r="AG35" s="2">
        <f>(V35*Price!$C$15)*2</f>
        <v>259.56</v>
      </c>
      <c r="AH35" s="1">
        <f>(W35*Price!$C$28)*2</f>
        <v>6</v>
      </c>
      <c r="AI35" s="1">
        <f>(X35*Price!$C$28)*2</f>
        <v>24</v>
      </c>
      <c r="AJ35" s="2">
        <f>V35*Price!$H$15</f>
        <v>60.564</v>
      </c>
      <c r="AK35" s="1">
        <f>Price!$H$28</f>
        <v>0</v>
      </c>
      <c r="AL35" s="7">
        <f t="shared" si="6"/>
        <v>350.12400000000002</v>
      </c>
    </row>
    <row r="36" spans="1:38" ht="15" hidden="1" customHeight="1" x14ac:dyDescent="0.25">
      <c r="A36" s="16" t="s">
        <v>29</v>
      </c>
      <c r="B36" s="77"/>
      <c r="C36" s="67"/>
      <c r="D36" s="70"/>
      <c r="E36" s="17"/>
      <c r="F36" s="64"/>
      <c r="G36" s="67"/>
      <c r="H36" s="70"/>
      <c r="I36" s="17"/>
      <c r="J36" s="64"/>
      <c r="K36" s="18"/>
      <c r="L36" s="21">
        <f>V36*Price!$L$40</f>
        <v>0</v>
      </c>
      <c r="M36" s="259">
        <f>V36*Price!$M$40</f>
        <v>0</v>
      </c>
      <c r="N36" s="21">
        <f>V36*Price!$N$40</f>
        <v>0</v>
      </c>
      <c r="O36" s="21">
        <f>V36*Price!$O$40</f>
        <v>0</v>
      </c>
      <c r="P36" s="21">
        <f>V36*Price!$P$40</f>
        <v>0</v>
      </c>
      <c r="Q36" s="21">
        <f>V36*Price!$Q$40</f>
        <v>0</v>
      </c>
      <c r="R36" s="21">
        <f>V36*Price!$R$40</f>
        <v>0</v>
      </c>
      <c r="U36" s="2"/>
      <c r="V36" s="22"/>
      <c r="W36" s="3"/>
      <c r="X36" s="2"/>
      <c r="Z36" s="45">
        <f>U36*Price!$L$7</f>
        <v>0</v>
      </c>
      <c r="AA36" s="47">
        <f>U36*Price!$M$7</f>
        <v>0</v>
      </c>
      <c r="AB36" s="49">
        <f>U36*Price!$N$7</f>
        <v>0</v>
      </c>
      <c r="AC36" s="51">
        <f>U36*Price!$O$7</f>
        <v>0</v>
      </c>
      <c r="AD36" s="53">
        <f>U36*Price!$P$7</f>
        <v>0</v>
      </c>
      <c r="AE36" s="55">
        <f>U36*Price!$Q$7</f>
        <v>0</v>
      </c>
      <c r="AF36" s="57">
        <f>U36*Price!$R$7</f>
        <v>0</v>
      </c>
      <c r="AG36" s="2"/>
      <c r="AH36" s="1">
        <f>(W36*Price!$C$28)*2</f>
        <v>0</v>
      </c>
      <c r="AI36" s="1">
        <f>(X36*Price!$C$28)*2</f>
        <v>0</v>
      </c>
      <c r="AJ36" s="2"/>
      <c r="AK36" s="1">
        <f>Price!$H$28</f>
        <v>0</v>
      </c>
      <c r="AL36" s="7"/>
    </row>
    <row r="37" spans="1:38" x14ac:dyDescent="0.25">
      <c r="A37" s="100">
        <v>3</v>
      </c>
      <c r="B37" s="242" t="s">
        <v>0</v>
      </c>
      <c r="C37" s="102">
        <v>8</v>
      </c>
      <c r="D37" s="103" t="s">
        <v>1</v>
      </c>
      <c r="E37" s="17">
        <v>1</v>
      </c>
      <c r="F37" s="64" t="s">
        <v>0</v>
      </c>
      <c r="G37" s="67">
        <v>2</v>
      </c>
      <c r="H37" s="103" t="s">
        <v>1</v>
      </c>
      <c r="I37" s="208">
        <v>0</v>
      </c>
      <c r="J37" s="101" t="s">
        <v>0</v>
      </c>
      <c r="K37" s="243">
        <v>4</v>
      </c>
      <c r="L37" s="21">
        <f>V37*Price!$L$40</f>
        <v>320.83333333333331</v>
      </c>
      <c r="M37" s="259">
        <f>V37*Price!$M$40</f>
        <v>0</v>
      </c>
      <c r="N37" s="21">
        <f>V37*Price!$N$40</f>
        <v>316.55555555555554</v>
      </c>
      <c r="O37" s="21">
        <f>V37*Price!$O$40</f>
        <v>367.88888888888886</v>
      </c>
      <c r="P37" s="21">
        <f>V37*Price!$P$40</f>
        <v>436.33333333333331</v>
      </c>
      <c r="Q37" s="21">
        <f>V37*Price!$Q$40</f>
        <v>462</v>
      </c>
      <c r="R37" s="21">
        <f>V37*Price!$R$40</f>
        <v>611.72222222222217</v>
      </c>
      <c r="U37" s="2">
        <f t="shared" si="0"/>
        <v>1.4259259259259258</v>
      </c>
      <c r="V37" s="22">
        <f t="shared" si="11"/>
        <v>4.2777777777777777</v>
      </c>
      <c r="W37" s="3">
        <f t="shared" si="7"/>
        <v>1.1666666666666667</v>
      </c>
      <c r="X37" s="2">
        <f t="shared" si="3"/>
        <v>3.6666666666666665</v>
      </c>
      <c r="Z37" s="45">
        <f>U37*Price!$L$7</f>
        <v>89.833333333333329</v>
      </c>
      <c r="AA37" s="47">
        <f>U37*Price!$M$7</f>
        <v>106.94444444444444</v>
      </c>
      <c r="AB37" s="49">
        <f>U37*Price!$N$7</f>
        <v>152.57407407407408</v>
      </c>
      <c r="AC37" s="51">
        <f>U37*Price!$O$7</f>
        <v>166.83333333333331</v>
      </c>
      <c r="AD37" s="53">
        <f>U37*Price!$P$7</f>
        <v>222.44444444444443</v>
      </c>
      <c r="AE37" s="55">
        <f>U37*Price!$Q$7</f>
        <v>335.09259259259255</v>
      </c>
      <c r="AF37" s="57">
        <f>U37*Price!$R$7</f>
        <v>423.49999999999994</v>
      </c>
      <c r="AG37" s="2">
        <f>(V37*Price!$C$15)</f>
        <v>138.79249999999999</v>
      </c>
      <c r="AH37" s="1">
        <f>(W37*Price!$C$28)*2</f>
        <v>7</v>
      </c>
      <c r="AI37" s="1">
        <f>(X37*Price!$C$28)*2</f>
        <v>22</v>
      </c>
      <c r="AJ37" s="2">
        <f>V37*Price!$H$15</f>
        <v>64.769833333333338</v>
      </c>
      <c r="AK37" s="1">
        <f>Price!$H$28</f>
        <v>0</v>
      </c>
      <c r="AL37" s="7">
        <f t="shared" si="6"/>
        <v>232.56233333333333</v>
      </c>
    </row>
    <row r="38" spans="1:38" x14ac:dyDescent="0.25">
      <c r="A38" s="100">
        <v>3</v>
      </c>
      <c r="B38" s="242" t="s">
        <v>0</v>
      </c>
      <c r="C38" s="102">
        <v>8</v>
      </c>
      <c r="D38" s="103" t="s">
        <v>1</v>
      </c>
      <c r="E38" s="17">
        <v>1</v>
      </c>
      <c r="F38" s="64" t="s">
        <v>0</v>
      </c>
      <c r="G38" s="67">
        <v>4</v>
      </c>
      <c r="H38" s="103" t="s">
        <v>1</v>
      </c>
      <c r="I38" s="208">
        <v>0</v>
      </c>
      <c r="J38" s="101" t="s">
        <v>0</v>
      </c>
      <c r="K38" s="243">
        <v>4</v>
      </c>
      <c r="L38" s="259">
        <f>V38*Price!$L$40</f>
        <v>366.66666666666663</v>
      </c>
      <c r="M38" s="259">
        <f>V38*Price!$M$40</f>
        <v>0</v>
      </c>
      <c r="N38" s="259">
        <f>V38*Price!$N$40</f>
        <v>361.77777777777771</v>
      </c>
      <c r="O38" s="259">
        <f>V38*Price!$O$40</f>
        <v>420.4444444444444</v>
      </c>
      <c r="P38" s="259">
        <f>V38*Price!$P$40</f>
        <v>498.66666666666663</v>
      </c>
      <c r="Q38" s="259">
        <f>V38*Price!$Q$40</f>
        <v>528</v>
      </c>
      <c r="R38" s="259">
        <f>V38*Price!$R$40</f>
        <v>699.11111111111109</v>
      </c>
      <c r="U38" s="2">
        <f t="shared" si="0"/>
        <v>1.6296296296296293</v>
      </c>
      <c r="V38" s="22">
        <f t="shared" si="11"/>
        <v>4.8888888888888884</v>
      </c>
      <c r="W38" s="3">
        <f t="shared" si="7"/>
        <v>1.3333333333333333</v>
      </c>
      <c r="X38" s="2">
        <f t="shared" si="3"/>
        <v>3.6666666666666665</v>
      </c>
      <c r="Z38" s="45">
        <f>U38*Price!$L$7</f>
        <v>102.66666666666664</v>
      </c>
      <c r="AA38" s="47">
        <f>U38*Price!$M$7</f>
        <v>122.2222222222222</v>
      </c>
      <c r="AB38" s="49">
        <f>U38*Price!$N$7</f>
        <v>174.37037037037032</v>
      </c>
      <c r="AC38" s="51">
        <f>U38*Price!$O$7</f>
        <v>190.66666666666663</v>
      </c>
      <c r="AD38" s="53">
        <f>U38*Price!$P$7</f>
        <v>254.22222222222217</v>
      </c>
      <c r="AE38" s="55">
        <f>U38*Price!$Q$7</f>
        <v>382.96296296296288</v>
      </c>
      <c r="AF38" s="57">
        <f>U38*Price!$R$7</f>
        <v>483.99999999999989</v>
      </c>
      <c r="AG38" s="2">
        <f>(V38*Price!$C$15)</f>
        <v>158.61999999999998</v>
      </c>
      <c r="AH38" s="1">
        <f>(W38*Price!$C$28)*2</f>
        <v>8</v>
      </c>
      <c r="AI38" s="1">
        <f>(X38*Price!$C$28)*2</f>
        <v>22</v>
      </c>
      <c r="AJ38" s="2">
        <f>V38*Price!$H$15</f>
        <v>74.022666666666666</v>
      </c>
      <c r="AK38" s="1">
        <f>Price!$H$28</f>
        <v>0</v>
      </c>
      <c r="AL38" s="7">
        <f t="shared" si="6"/>
        <v>262.64266666666663</v>
      </c>
    </row>
    <row r="39" spans="1:38" x14ac:dyDescent="0.25">
      <c r="A39" s="197">
        <v>4</v>
      </c>
      <c r="B39" s="253" t="s">
        <v>0</v>
      </c>
      <c r="C39" s="151">
        <v>0</v>
      </c>
      <c r="D39" s="152" t="s">
        <v>1</v>
      </c>
      <c r="E39" s="251">
        <v>1</v>
      </c>
      <c r="F39" s="150" t="s">
        <v>0</v>
      </c>
      <c r="G39" s="151">
        <v>0</v>
      </c>
      <c r="H39" s="152" t="s">
        <v>1</v>
      </c>
      <c r="I39" s="251">
        <v>0</v>
      </c>
      <c r="J39" s="150" t="s">
        <v>0</v>
      </c>
      <c r="K39" s="154">
        <v>4</v>
      </c>
      <c r="L39" s="155">
        <f>V39*Price!$L$40</f>
        <v>300</v>
      </c>
      <c r="M39" s="1618">
        <f>V39*Price!$M$40</f>
        <v>0</v>
      </c>
      <c r="N39" s="155">
        <f>V39*Price!$N$40</f>
        <v>296</v>
      </c>
      <c r="O39" s="155">
        <f>V39*Price!$O$40</f>
        <v>344</v>
      </c>
      <c r="P39" s="155">
        <f>V39*Price!$P$40</f>
        <v>408</v>
      </c>
      <c r="Q39" s="155">
        <f>V39*Price!$Q$40</f>
        <v>432</v>
      </c>
      <c r="R39" s="155">
        <f>V39*Price!$R$40</f>
        <v>572</v>
      </c>
      <c r="U39" s="2">
        <f t="shared" si="0"/>
        <v>1.3333333333333333</v>
      </c>
      <c r="V39" s="22">
        <f t="shared" si="11"/>
        <v>4</v>
      </c>
      <c r="W39" s="3">
        <f t="shared" si="7"/>
        <v>1</v>
      </c>
      <c r="X39" s="2">
        <f t="shared" si="3"/>
        <v>4</v>
      </c>
      <c r="Z39" s="45">
        <f>U39*Price!$L$7</f>
        <v>84</v>
      </c>
      <c r="AA39" s="47">
        <f>U39*Price!$M$7</f>
        <v>100</v>
      </c>
      <c r="AB39" s="49">
        <f>U39*Price!$N$7</f>
        <v>142.66666666666666</v>
      </c>
      <c r="AC39" s="51">
        <f>U39*Price!$O$7</f>
        <v>156</v>
      </c>
      <c r="AD39" s="53">
        <f>U39*Price!$P$7</f>
        <v>208</v>
      </c>
      <c r="AE39" s="55">
        <f>U39*Price!$Q$7</f>
        <v>313.33333333333331</v>
      </c>
      <c r="AF39" s="57">
        <f>U39*Price!$R$7</f>
        <v>396</v>
      </c>
      <c r="AG39" s="2">
        <f>(V39*Price!$C$15)</f>
        <v>129.78</v>
      </c>
      <c r="AH39" s="1">
        <f>(W39*Price!$C$28)*2</f>
        <v>6</v>
      </c>
      <c r="AI39" s="1">
        <f>(X39*Price!$C$28)*2</f>
        <v>24</v>
      </c>
      <c r="AJ39" s="2">
        <f>V39*Price!$H$15</f>
        <v>60.564</v>
      </c>
      <c r="AK39" s="1">
        <f>Price!$H$28</f>
        <v>0</v>
      </c>
      <c r="AL39" s="7">
        <f t="shared" si="6"/>
        <v>220.34399999999999</v>
      </c>
    </row>
    <row r="40" spans="1:38" x14ac:dyDescent="0.25">
      <c r="A40" s="100">
        <v>4</v>
      </c>
      <c r="B40" s="242" t="s">
        <v>0</v>
      </c>
      <c r="C40" s="102">
        <v>0</v>
      </c>
      <c r="D40" s="103" t="s">
        <v>1</v>
      </c>
      <c r="E40" s="17">
        <v>1</v>
      </c>
      <c r="F40" s="64" t="s">
        <v>0</v>
      </c>
      <c r="G40" s="67">
        <v>2</v>
      </c>
      <c r="H40" s="103" t="s">
        <v>1</v>
      </c>
      <c r="I40" s="208">
        <v>0</v>
      </c>
      <c r="J40" s="101" t="s">
        <v>0</v>
      </c>
      <c r="K40" s="243">
        <v>4</v>
      </c>
      <c r="L40" s="21">
        <f>V40*Price!$L$40</f>
        <v>350</v>
      </c>
      <c r="M40" s="259">
        <f>V40*Price!$M$40</f>
        <v>0</v>
      </c>
      <c r="N40" s="21">
        <f>V40*Price!$N$40</f>
        <v>345.33333333333337</v>
      </c>
      <c r="O40" s="21">
        <f>V40*Price!$O$40</f>
        <v>401.33333333333337</v>
      </c>
      <c r="P40" s="21">
        <f>V40*Price!$P$40</f>
        <v>476.00000000000006</v>
      </c>
      <c r="Q40" s="21">
        <f>V40*Price!$Q$40</f>
        <v>504.00000000000006</v>
      </c>
      <c r="R40" s="21">
        <f>V40*Price!$R$40</f>
        <v>667.33333333333337</v>
      </c>
      <c r="U40" s="2">
        <f t="shared" si="0"/>
        <v>1.5555555555555556</v>
      </c>
      <c r="V40" s="22">
        <f t="shared" si="11"/>
        <v>4.666666666666667</v>
      </c>
      <c r="W40" s="3">
        <f t="shared" si="7"/>
        <v>1.1666666666666667</v>
      </c>
      <c r="X40" s="2">
        <f t="shared" si="3"/>
        <v>4</v>
      </c>
      <c r="Z40" s="45">
        <f>U40*Price!$L$7</f>
        <v>98</v>
      </c>
      <c r="AA40" s="47">
        <f>U40*Price!$M$7</f>
        <v>116.66666666666667</v>
      </c>
      <c r="AB40" s="49">
        <f>U40*Price!$N$7</f>
        <v>166.44444444444446</v>
      </c>
      <c r="AC40" s="51">
        <f>U40*Price!$O$7</f>
        <v>182</v>
      </c>
      <c r="AD40" s="53">
        <f>U40*Price!$P$7</f>
        <v>242.66666666666666</v>
      </c>
      <c r="AE40" s="55">
        <f>U40*Price!$Q$7</f>
        <v>365.55555555555554</v>
      </c>
      <c r="AF40" s="57">
        <f>U40*Price!$R$7</f>
        <v>462</v>
      </c>
      <c r="AG40" s="2">
        <f>(V40*Price!$C$15)</f>
        <v>151.41000000000003</v>
      </c>
      <c r="AH40" s="1">
        <f>(W40*Price!$C$28)*2</f>
        <v>7</v>
      </c>
      <c r="AI40" s="1">
        <f>(X40*Price!$C$28)*2</f>
        <v>24</v>
      </c>
      <c r="AJ40" s="2">
        <f>V40*Price!$H$15</f>
        <v>70.658000000000001</v>
      </c>
      <c r="AK40" s="1">
        <f>Price!$H$28</f>
        <v>0</v>
      </c>
      <c r="AL40" s="7">
        <f t="shared" si="6"/>
        <v>253.06800000000004</v>
      </c>
    </row>
    <row r="41" spans="1:38" x14ac:dyDescent="0.25">
      <c r="A41" s="100">
        <v>4</v>
      </c>
      <c r="B41" s="242" t="s">
        <v>0</v>
      </c>
      <c r="C41" s="102">
        <v>0</v>
      </c>
      <c r="D41" s="103" t="s">
        <v>1</v>
      </c>
      <c r="E41" s="17">
        <v>1</v>
      </c>
      <c r="F41" s="64" t="s">
        <v>0</v>
      </c>
      <c r="G41" s="67">
        <v>4</v>
      </c>
      <c r="H41" s="103" t="s">
        <v>1</v>
      </c>
      <c r="I41" s="208">
        <v>0</v>
      </c>
      <c r="J41" s="101" t="s">
        <v>0</v>
      </c>
      <c r="K41" s="243">
        <v>4</v>
      </c>
      <c r="L41" s="259">
        <f>V41*Price!$L$40</f>
        <v>400</v>
      </c>
      <c r="M41" s="259">
        <f>V41*Price!$M$40</f>
        <v>0</v>
      </c>
      <c r="N41" s="259">
        <f>V41*Price!$N$40</f>
        <v>394.66666666666663</v>
      </c>
      <c r="O41" s="259">
        <f>V41*Price!$O$40</f>
        <v>458.66666666666663</v>
      </c>
      <c r="P41" s="259">
        <f>V41*Price!$P$40</f>
        <v>544</v>
      </c>
      <c r="Q41" s="259">
        <f>V41*Price!$Q$40</f>
        <v>576</v>
      </c>
      <c r="R41" s="259">
        <f>V41*Price!$R$40</f>
        <v>762.66666666666663</v>
      </c>
      <c r="U41" s="2">
        <f t="shared" si="0"/>
        <v>1.7777777777777777</v>
      </c>
      <c r="V41" s="22">
        <f t="shared" si="11"/>
        <v>5.333333333333333</v>
      </c>
      <c r="W41" s="3">
        <f t="shared" si="7"/>
        <v>1.3333333333333333</v>
      </c>
      <c r="X41" s="2">
        <f t="shared" si="3"/>
        <v>4</v>
      </c>
      <c r="Z41" s="45">
        <f>U41*Price!$L$7</f>
        <v>112</v>
      </c>
      <c r="AA41" s="47">
        <f>U41*Price!$M$7</f>
        <v>133.33333333333331</v>
      </c>
      <c r="AB41" s="49">
        <f>U41*Price!$N$7</f>
        <v>190.2222222222222</v>
      </c>
      <c r="AC41" s="51">
        <f>U41*Price!$O$7</f>
        <v>208</v>
      </c>
      <c r="AD41" s="53">
        <f>U41*Price!$P$7</f>
        <v>277.33333333333331</v>
      </c>
      <c r="AE41" s="55">
        <f>U41*Price!$Q$7</f>
        <v>417.77777777777777</v>
      </c>
      <c r="AF41" s="57">
        <f>U41*Price!$R$7</f>
        <v>528</v>
      </c>
      <c r="AG41" s="2">
        <f>(V41*Price!$C$15)</f>
        <v>173.04</v>
      </c>
      <c r="AH41" s="1">
        <f>(W41*Price!$C$28)*2</f>
        <v>8</v>
      </c>
      <c r="AI41" s="1">
        <f>(X41*Price!$C$28)*2</f>
        <v>24</v>
      </c>
      <c r="AJ41" s="2">
        <f>V41*Price!$H$15</f>
        <v>80.751999999999995</v>
      </c>
      <c r="AK41" s="1">
        <f>Price!$H$28</f>
        <v>0</v>
      </c>
      <c r="AL41" s="7">
        <f t="shared" si="6"/>
        <v>285.79199999999997</v>
      </c>
    </row>
    <row r="42" spans="1:38" x14ac:dyDescent="0.25">
      <c r="A42" s="197">
        <v>4</v>
      </c>
      <c r="B42" s="253" t="s">
        <v>0</v>
      </c>
      <c r="C42" s="151">
        <v>2</v>
      </c>
      <c r="D42" s="152" t="s">
        <v>1</v>
      </c>
      <c r="E42" s="251">
        <v>1</v>
      </c>
      <c r="F42" s="150" t="s">
        <v>0</v>
      </c>
      <c r="G42" s="151">
        <v>0</v>
      </c>
      <c r="H42" s="152" t="s">
        <v>1</v>
      </c>
      <c r="I42" s="251">
        <v>0</v>
      </c>
      <c r="J42" s="150" t="s">
        <v>0</v>
      </c>
      <c r="K42" s="154">
        <v>4</v>
      </c>
      <c r="L42" s="260">
        <f>V42*Price!$L$40</f>
        <v>312.5</v>
      </c>
      <c r="M42" s="260">
        <f>V42*Price!$M$40</f>
        <v>0</v>
      </c>
      <c r="N42" s="260">
        <f>V42*Price!$N$40</f>
        <v>308.33333333333337</v>
      </c>
      <c r="O42" s="260">
        <f>V42*Price!$O$40</f>
        <v>358.33333333333337</v>
      </c>
      <c r="P42" s="260">
        <f>V42*Price!$P$40</f>
        <v>425.00000000000006</v>
      </c>
      <c r="Q42" s="260">
        <f>V42*Price!$Q$40</f>
        <v>450.00000000000006</v>
      </c>
      <c r="R42" s="260">
        <f>V42*Price!$R$40</f>
        <v>595.83333333333337</v>
      </c>
      <c r="U42" s="2">
        <f t="shared" si="0"/>
        <v>1.3888888888888888</v>
      </c>
      <c r="V42" s="22">
        <f t="shared" si="11"/>
        <v>4.166666666666667</v>
      </c>
      <c r="W42" s="3">
        <f t="shared" si="7"/>
        <v>1</v>
      </c>
      <c r="X42" s="2">
        <f t="shared" si="3"/>
        <v>4.166666666666667</v>
      </c>
      <c r="Z42" s="45">
        <f>U42*Price!$L$7</f>
        <v>87.5</v>
      </c>
      <c r="AA42" s="47">
        <f>U42*Price!$M$7</f>
        <v>104.16666666666666</v>
      </c>
      <c r="AB42" s="49">
        <f>U42*Price!$N$7</f>
        <v>148.61111111111111</v>
      </c>
      <c r="AC42" s="51">
        <f>U42*Price!$O$7</f>
        <v>162.5</v>
      </c>
      <c r="AD42" s="53">
        <f>U42*Price!$P$7</f>
        <v>216.66666666666666</v>
      </c>
      <c r="AE42" s="55">
        <f>U42*Price!$Q$7</f>
        <v>326.38888888888886</v>
      </c>
      <c r="AF42" s="57">
        <f>U42*Price!$R$7</f>
        <v>412.5</v>
      </c>
      <c r="AG42" s="2">
        <f>(V42*Price!$C$15)</f>
        <v>135.1875</v>
      </c>
      <c r="AH42" s="1">
        <f>(W42*Price!$C$28)*2</f>
        <v>6</v>
      </c>
      <c r="AI42" s="1">
        <f>(X42*Price!$C$28)*2</f>
        <v>25</v>
      </c>
      <c r="AJ42" s="2">
        <f>V42*Price!$H$15</f>
        <v>63.087500000000006</v>
      </c>
      <c r="AK42" s="1">
        <f>Price!$H$28</f>
        <v>0</v>
      </c>
      <c r="AL42" s="7">
        <f t="shared" si="6"/>
        <v>229.27500000000001</v>
      </c>
    </row>
    <row r="43" spans="1:38" x14ac:dyDescent="0.25">
      <c r="A43" s="100">
        <v>4</v>
      </c>
      <c r="B43" s="242" t="s">
        <v>0</v>
      </c>
      <c r="C43" s="102">
        <v>2</v>
      </c>
      <c r="D43" s="103" t="s">
        <v>1</v>
      </c>
      <c r="E43" s="17">
        <v>1</v>
      </c>
      <c r="F43" s="64" t="s">
        <v>0</v>
      </c>
      <c r="G43" s="67">
        <v>2</v>
      </c>
      <c r="H43" s="103" t="s">
        <v>1</v>
      </c>
      <c r="I43" s="208">
        <v>0</v>
      </c>
      <c r="J43" s="101" t="s">
        <v>0</v>
      </c>
      <c r="K43" s="243">
        <v>4</v>
      </c>
      <c r="L43" s="259">
        <f>V43*Price!$L$40</f>
        <v>364.58333333333337</v>
      </c>
      <c r="M43" s="259">
        <f>V43*Price!$M$40</f>
        <v>0</v>
      </c>
      <c r="N43" s="259">
        <f>V43*Price!$N$40</f>
        <v>359.72222222222229</v>
      </c>
      <c r="O43" s="259">
        <f>V43*Price!$O$40</f>
        <v>418.0555555555556</v>
      </c>
      <c r="P43" s="259">
        <f>V43*Price!$P$40</f>
        <v>495.83333333333337</v>
      </c>
      <c r="Q43" s="259">
        <f>V43*Price!$Q$40</f>
        <v>525</v>
      </c>
      <c r="R43" s="259">
        <f>V43*Price!$R$40</f>
        <v>695.13888888888891</v>
      </c>
      <c r="U43" s="2">
        <f t="shared" si="0"/>
        <v>1.6203703703703705</v>
      </c>
      <c r="V43" s="22">
        <f t="shared" si="11"/>
        <v>4.8611111111111116</v>
      </c>
      <c r="W43" s="3">
        <f t="shared" si="7"/>
        <v>1.1666666666666667</v>
      </c>
      <c r="X43" s="2">
        <f t="shared" si="3"/>
        <v>4.166666666666667</v>
      </c>
      <c r="Z43" s="45">
        <f>U43*Price!$L$7</f>
        <v>102.08333333333334</v>
      </c>
      <c r="AA43" s="47">
        <f>U43*Price!$M$7</f>
        <v>121.52777777777779</v>
      </c>
      <c r="AB43" s="49">
        <f>U43*Price!$N$7</f>
        <v>173.37962962962965</v>
      </c>
      <c r="AC43" s="51">
        <f>U43*Price!$O$7</f>
        <v>189.58333333333334</v>
      </c>
      <c r="AD43" s="53">
        <f>U43*Price!$P$7</f>
        <v>252.7777777777778</v>
      </c>
      <c r="AE43" s="55">
        <f>U43*Price!$Q$7</f>
        <v>380.78703703703707</v>
      </c>
      <c r="AF43" s="57">
        <f>U43*Price!$R$7</f>
        <v>481.25</v>
      </c>
      <c r="AG43" s="2">
        <f>(V43*Price!$C$15)</f>
        <v>157.71875000000003</v>
      </c>
      <c r="AH43" s="1">
        <f>(W43*Price!$C$28)*2</f>
        <v>7</v>
      </c>
      <c r="AI43" s="1">
        <f>(X43*Price!$C$28)*2</f>
        <v>25</v>
      </c>
      <c r="AJ43" s="2">
        <f>V43*Price!$H$15</f>
        <v>73.60208333333334</v>
      </c>
      <c r="AK43" s="1">
        <f>Price!$H$28</f>
        <v>0</v>
      </c>
      <c r="AL43" s="7">
        <f t="shared" si="6"/>
        <v>263.32083333333338</v>
      </c>
    </row>
    <row r="44" spans="1:38" x14ac:dyDescent="0.25">
      <c r="A44" s="100">
        <v>4</v>
      </c>
      <c r="B44" s="242" t="s">
        <v>0</v>
      </c>
      <c r="C44" s="102">
        <v>2</v>
      </c>
      <c r="D44" s="103" t="s">
        <v>1</v>
      </c>
      <c r="E44" s="17">
        <v>1</v>
      </c>
      <c r="F44" s="64" t="s">
        <v>0</v>
      </c>
      <c r="G44" s="67">
        <v>4</v>
      </c>
      <c r="H44" s="103" t="s">
        <v>1</v>
      </c>
      <c r="I44" s="208">
        <v>0</v>
      </c>
      <c r="J44" s="101" t="s">
        <v>0</v>
      </c>
      <c r="K44" s="243">
        <v>4</v>
      </c>
      <c r="L44" s="259">
        <f>V44*Price!$L$40</f>
        <v>416.66666666666663</v>
      </c>
      <c r="M44" s="259">
        <f>V44*Price!$M$40</f>
        <v>0</v>
      </c>
      <c r="N44" s="259">
        <f>V44*Price!$N$40</f>
        <v>411.11111111111109</v>
      </c>
      <c r="O44" s="259">
        <f>V44*Price!$O$40</f>
        <v>477.77777777777777</v>
      </c>
      <c r="P44" s="259">
        <f>V44*Price!$P$40</f>
        <v>566.66666666666663</v>
      </c>
      <c r="Q44" s="259">
        <f>V44*Price!$Q$40</f>
        <v>600</v>
      </c>
      <c r="R44" s="259">
        <f>V44*Price!$R$40</f>
        <v>794.44444444444446</v>
      </c>
      <c r="U44" s="2">
        <f t="shared" si="0"/>
        <v>1.8518518518518516</v>
      </c>
      <c r="V44" s="22">
        <f t="shared" si="11"/>
        <v>5.5555555555555554</v>
      </c>
      <c r="W44" s="3">
        <f t="shared" si="7"/>
        <v>1.3333333333333333</v>
      </c>
      <c r="X44" s="2">
        <f t="shared" si="3"/>
        <v>4.166666666666667</v>
      </c>
      <c r="Z44" s="45">
        <f>U44*Price!$L$7</f>
        <v>116.66666666666666</v>
      </c>
      <c r="AA44" s="47">
        <f>U44*Price!$M$7</f>
        <v>138.88888888888889</v>
      </c>
      <c r="AB44" s="49">
        <f>U44*Price!$N$7</f>
        <v>198.14814814814812</v>
      </c>
      <c r="AC44" s="51">
        <f>U44*Price!$O$7</f>
        <v>216.66666666666663</v>
      </c>
      <c r="AD44" s="53">
        <f>U44*Price!$P$7</f>
        <v>288.88888888888886</v>
      </c>
      <c r="AE44" s="55">
        <f>U44*Price!$Q$7</f>
        <v>435.18518518518516</v>
      </c>
      <c r="AF44" s="57">
        <f>U44*Price!$R$7</f>
        <v>549.99999999999989</v>
      </c>
      <c r="AG44" s="2">
        <f>(V44*Price!$C$15)</f>
        <v>180.25</v>
      </c>
      <c r="AH44" s="1">
        <f>(W44*Price!$C$28)*2</f>
        <v>8</v>
      </c>
      <c r="AI44" s="1">
        <f>(X44*Price!$C$28)*2</f>
        <v>25</v>
      </c>
      <c r="AJ44" s="2">
        <f>V44*Price!$H$15</f>
        <v>84.11666666666666</v>
      </c>
      <c r="AK44" s="1">
        <f>Price!$H$28</f>
        <v>0</v>
      </c>
      <c r="AL44" s="7">
        <f t="shared" si="6"/>
        <v>297.36666666666667</v>
      </c>
    </row>
    <row r="45" spans="1:38" x14ac:dyDescent="0.25">
      <c r="A45" s="197">
        <v>4</v>
      </c>
      <c r="B45" s="253" t="s">
        <v>0</v>
      </c>
      <c r="C45" s="151">
        <v>4</v>
      </c>
      <c r="D45" s="152" t="s">
        <v>1</v>
      </c>
      <c r="E45" s="251">
        <v>1</v>
      </c>
      <c r="F45" s="150" t="s">
        <v>0</v>
      </c>
      <c r="G45" s="151">
        <v>0</v>
      </c>
      <c r="H45" s="152" t="s">
        <v>1</v>
      </c>
      <c r="I45" s="251">
        <v>0</v>
      </c>
      <c r="J45" s="150" t="s">
        <v>0</v>
      </c>
      <c r="K45" s="154">
        <v>4</v>
      </c>
      <c r="L45" s="260">
        <f>V45*Price!$L$40</f>
        <v>325</v>
      </c>
      <c r="M45" s="260">
        <f>V45*Price!$M$40</f>
        <v>0</v>
      </c>
      <c r="N45" s="260">
        <f>V45*Price!$N$40</f>
        <v>320.66666666666663</v>
      </c>
      <c r="O45" s="260">
        <f>V45*Price!$O$40</f>
        <v>372.66666666666663</v>
      </c>
      <c r="P45" s="260">
        <f>V45*Price!$P$40</f>
        <v>441.99999999999994</v>
      </c>
      <c r="Q45" s="260">
        <f>V45*Price!$Q$40</f>
        <v>467.99999999999994</v>
      </c>
      <c r="R45" s="260">
        <f>V45*Price!$R$40</f>
        <v>619.66666666666663</v>
      </c>
      <c r="U45" s="2">
        <f t="shared" si="0"/>
        <v>1.4444444444444442</v>
      </c>
      <c r="V45" s="22">
        <f t="shared" si="11"/>
        <v>4.333333333333333</v>
      </c>
      <c r="W45" s="3">
        <f t="shared" si="7"/>
        <v>1</v>
      </c>
      <c r="X45" s="2">
        <f t="shared" si="3"/>
        <v>4.333333333333333</v>
      </c>
      <c r="Z45" s="45">
        <f>U45*Price!$L$7</f>
        <v>90.999999999999986</v>
      </c>
      <c r="AA45" s="47">
        <f>U45*Price!$M$7</f>
        <v>108.33333333333331</v>
      </c>
      <c r="AB45" s="49">
        <f>U45*Price!$N$7</f>
        <v>154.55555555555554</v>
      </c>
      <c r="AC45" s="51">
        <f>U45*Price!$O$7</f>
        <v>168.99999999999997</v>
      </c>
      <c r="AD45" s="53">
        <f>U45*Price!$P$7</f>
        <v>225.33333333333329</v>
      </c>
      <c r="AE45" s="55">
        <f>U45*Price!$Q$7</f>
        <v>339.4444444444444</v>
      </c>
      <c r="AF45" s="57">
        <f>U45*Price!$R$7</f>
        <v>428.99999999999994</v>
      </c>
      <c r="AG45" s="2">
        <f>(V45*Price!$C$15)</f>
        <v>140.595</v>
      </c>
      <c r="AH45" s="1">
        <f>(W45*Price!$C$28)*2</f>
        <v>6</v>
      </c>
      <c r="AI45" s="1">
        <f>(X45*Price!$C$28)*2</f>
        <v>26</v>
      </c>
      <c r="AJ45" s="2">
        <f>V45*Price!$H$15</f>
        <v>65.61099999999999</v>
      </c>
      <c r="AK45" s="1">
        <f>Price!$H$28</f>
        <v>0</v>
      </c>
      <c r="AL45" s="7">
        <f t="shared" si="6"/>
        <v>238.20599999999999</v>
      </c>
    </row>
    <row r="46" spans="1:38" x14ac:dyDescent="0.25">
      <c r="A46" s="100">
        <v>4</v>
      </c>
      <c r="B46" s="242" t="s">
        <v>0</v>
      </c>
      <c r="C46" s="102">
        <v>4</v>
      </c>
      <c r="D46" s="103" t="s">
        <v>1</v>
      </c>
      <c r="E46" s="17">
        <v>1</v>
      </c>
      <c r="F46" s="64" t="s">
        <v>0</v>
      </c>
      <c r="G46" s="67">
        <v>2</v>
      </c>
      <c r="H46" s="103" t="s">
        <v>1</v>
      </c>
      <c r="I46" s="208">
        <v>0</v>
      </c>
      <c r="J46" s="101" t="s">
        <v>0</v>
      </c>
      <c r="K46" s="243">
        <v>4</v>
      </c>
      <c r="L46" s="259">
        <f>V46*Price!$L$40</f>
        <v>379.16666666666663</v>
      </c>
      <c r="M46" s="259">
        <f>V46*Price!$M$40</f>
        <v>0</v>
      </c>
      <c r="N46" s="259">
        <f>V46*Price!$N$40</f>
        <v>374.11111111111109</v>
      </c>
      <c r="O46" s="259">
        <f>V46*Price!$O$40</f>
        <v>434.77777777777777</v>
      </c>
      <c r="P46" s="259">
        <f>V46*Price!$P$40</f>
        <v>515.66666666666663</v>
      </c>
      <c r="Q46" s="259">
        <f>V46*Price!$Q$40</f>
        <v>546</v>
      </c>
      <c r="R46" s="259">
        <f>V46*Price!$R$40</f>
        <v>722.94444444444446</v>
      </c>
      <c r="U46" s="2">
        <f t="shared" si="0"/>
        <v>1.6851851851851851</v>
      </c>
      <c r="V46" s="22">
        <f t="shared" si="11"/>
        <v>5.0555555555555554</v>
      </c>
      <c r="W46" s="3">
        <f t="shared" si="7"/>
        <v>1.1666666666666667</v>
      </c>
      <c r="X46" s="2">
        <f t="shared" si="3"/>
        <v>4.333333333333333</v>
      </c>
      <c r="Z46" s="45">
        <f>U46*Price!$L$7</f>
        <v>106.16666666666666</v>
      </c>
      <c r="AA46" s="47">
        <f>U46*Price!$M$7</f>
        <v>126.38888888888889</v>
      </c>
      <c r="AB46" s="49">
        <f>U46*Price!$N$7</f>
        <v>180.31481481481481</v>
      </c>
      <c r="AC46" s="51">
        <f>U46*Price!$O$7</f>
        <v>197.16666666666666</v>
      </c>
      <c r="AD46" s="53">
        <f>U46*Price!$P$7</f>
        <v>262.88888888888886</v>
      </c>
      <c r="AE46" s="55">
        <f>U46*Price!$Q$7</f>
        <v>396.01851851851848</v>
      </c>
      <c r="AF46" s="57">
        <f>U46*Price!$R$7</f>
        <v>500.5</v>
      </c>
      <c r="AG46" s="2">
        <f>(V46*Price!$C$15)</f>
        <v>164.0275</v>
      </c>
      <c r="AH46" s="1">
        <f>(W46*Price!$C$28)*2</f>
        <v>7</v>
      </c>
      <c r="AI46" s="1">
        <f>(X46*Price!$C$28)*2</f>
        <v>26</v>
      </c>
      <c r="AJ46" s="2">
        <f>V46*Price!$H$15</f>
        <v>76.546166666666664</v>
      </c>
      <c r="AK46" s="1">
        <f>Price!$H$28</f>
        <v>0</v>
      </c>
      <c r="AL46" s="7">
        <f t="shared" si="6"/>
        <v>273.57366666666667</v>
      </c>
    </row>
    <row r="47" spans="1:38" x14ac:dyDescent="0.25">
      <c r="A47" s="100">
        <v>4</v>
      </c>
      <c r="B47" s="242" t="s">
        <v>0</v>
      </c>
      <c r="C47" s="102">
        <v>4</v>
      </c>
      <c r="D47" s="103" t="s">
        <v>1</v>
      </c>
      <c r="E47" s="17">
        <v>1</v>
      </c>
      <c r="F47" s="64" t="s">
        <v>0</v>
      </c>
      <c r="G47" s="67">
        <v>4</v>
      </c>
      <c r="H47" s="103" t="s">
        <v>1</v>
      </c>
      <c r="I47" s="208">
        <v>0</v>
      </c>
      <c r="J47" s="101" t="s">
        <v>0</v>
      </c>
      <c r="K47" s="243">
        <v>4</v>
      </c>
      <c r="L47" s="259">
        <f>V47*Price!$L$40</f>
        <v>433.33333333333326</v>
      </c>
      <c r="M47" s="259">
        <f>V47*Price!$M$40</f>
        <v>0</v>
      </c>
      <c r="N47" s="259">
        <f>V47*Price!$N$40</f>
        <v>427.55555555555549</v>
      </c>
      <c r="O47" s="259">
        <f>V47*Price!$O$40</f>
        <v>496.8888888888888</v>
      </c>
      <c r="P47" s="259">
        <f>V47*Price!$P$40</f>
        <v>589.33333333333326</v>
      </c>
      <c r="Q47" s="259">
        <f>V47*Price!$Q$40</f>
        <v>623.99999999999989</v>
      </c>
      <c r="R47" s="259">
        <f>V47*Price!$R$40</f>
        <v>826.22222222222206</v>
      </c>
      <c r="U47" s="2">
        <f t="shared" si="0"/>
        <v>1.9259259259259256</v>
      </c>
      <c r="V47" s="22">
        <f t="shared" si="11"/>
        <v>5.7777777777777768</v>
      </c>
      <c r="W47" s="3">
        <f t="shared" si="7"/>
        <v>1.3333333333333333</v>
      </c>
      <c r="X47" s="2">
        <f t="shared" si="3"/>
        <v>4.333333333333333</v>
      </c>
      <c r="Z47" s="45">
        <f>U47*Price!$L$7</f>
        <v>121.33333333333331</v>
      </c>
      <c r="AA47" s="47">
        <f>U47*Price!$M$7</f>
        <v>144.44444444444443</v>
      </c>
      <c r="AB47" s="49">
        <f>U47*Price!$N$7</f>
        <v>206.07407407407405</v>
      </c>
      <c r="AC47" s="51">
        <f>U47*Price!$O$7</f>
        <v>225.33333333333329</v>
      </c>
      <c r="AD47" s="53">
        <f>U47*Price!$P$7</f>
        <v>300.4444444444444</v>
      </c>
      <c r="AE47" s="55">
        <f>U47*Price!$Q$7</f>
        <v>452.5925925925925</v>
      </c>
      <c r="AF47" s="57">
        <f>U47*Price!$R$7</f>
        <v>571.99999999999989</v>
      </c>
      <c r="AG47" s="2">
        <f>(V47*Price!$C$15)</f>
        <v>187.45999999999998</v>
      </c>
      <c r="AH47" s="1">
        <f>(W47*Price!$C$28)*2</f>
        <v>8</v>
      </c>
      <c r="AI47" s="1">
        <f>(X47*Price!$C$28)*2</f>
        <v>26</v>
      </c>
      <c r="AJ47" s="2">
        <f>V47*Price!$H$15</f>
        <v>87.481333333333325</v>
      </c>
      <c r="AK47" s="1">
        <f>Price!$H$28</f>
        <v>0</v>
      </c>
      <c r="AL47" s="7">
        <f t="shared" si="6"/>
        <v>308.94133333333332</v>
      </c>
    </row>
    <row r="48" spans="1:38" x14ac:dyDescent="0.25">
      <c r="A48" s="197">
        <v>4</v>
      </c>
      <c r="B48" s="253" t="s">
        <v>0</v>
      </c>
      <c r="C48" s="151">
        <v>6</v>
      </c>
      <c r="D48" s="152" t="s">
        <v>1</v>
      </c>
      <c r="E48" s="251">
        <v>1</v>
      </c>
      <c r="F48" s="150" t="s">
        <v>0</v>
      </c>
      <c r="G48" s="151">
        <v>0</v>
      </c>
      <c r="H48" s="152" t="s">
        <v>1</v>
      </c>
      <c r="I48" s="251">
        <v>0</v>
      </c>
      <c r="J48" s="150" t="s">
        <v>0</v>
      </c>
      <c r="K48" s="154">
        <v>4</v>
      </c>
      <c r="L48" s="260">
        <f>V48*Price!$L$40</f>
        <v>337.5</v>
      </c>
      <c r="M48" s="260">
        <f>V48*Price!$M$40</f>
        <v>0</v>
      </c>
      <c r="N48" s="260">
        <f>V48*Price!$N$40</f>
        <v>333</v>
      </c>
      <c r="O48" s="260">
        <f>V48*Price!$O$40</f>
        <v>387</v>
      </c>
      <c r="P48" s="260">
        <f>V48*Price!$P$40</f>
        <v>459</v>
      </c>
      <c r="Q48" s="260">
        <f>V48*Price!$Q$40</f>
        <v>486</v>
      </c>
      <c r="R48" s="260">
        <f>V48*Price!$R$40</f>
        <v>643.5</v>
      </c>
      <c r="U48" s="2">
        <f t="shared" si="0"/>
        <v>1.5</v>
      </c>
      <c r="V48" s="22">
        <f t="shared" si="11"/>
        <v>4.5</v>
      </c>
      <c r="W48" s="3">
        <f t="shared" si="7"/>
        <v>1</v>
      </c>
      <c r="X48" s="2">
        <f t="shared" si="3"/>
        <v>4.5</v>
      </c>
      <c r="Z48" s="45">
        <f>U48*Price!$L$7</f>
        <v>94.5</v>
      </c>
      <c r="AA48" s="47">
        <f>U48*Price!$M$7</f>
        <v>112.5</v>
      </c>
      <c r="AB48" s="49">
        <f>U48*Price!$N$7</f>
        <v>160.5</v>
      </c>
      <c r="AC48" s="51">
        <f>U48*Price!$O$7</f>
        <v>175.5</v>
      </c>
      <c r="AD48" s="53">
        <f>U48*Price!$P$7</f>
        <v>234</v>
      </c>
      <c r="AE48" s="55">
        <f>U48*Price!$Q$7</f>
        <v>352.5</v>
      </c>
      <c r="AF48" s="57">
        <f>U48*Price!$R$7</f>
        <v>445.5</v>
      </c>
      <c r="AG48" s="2">
        <f>(V48*Price!$C$15)</f>
        <v>146.0025</v>
      </c>
      <c r="AH48" s="1">
        <f>(W48*Price!$C$28)*2</f>
        <v>6</v>
      </c>
      <c r="AI48" s="1">
        <f>(X48*Price!$C$28)*2</f>
        <v>27</v>
      </c>
      <c r="AJ48" s="2">
        <f>V48*Price!$H$15</f>
        <v>68.134500000000003</v>
      </c>
      <c r="AK48" s="1">
        <f>Price!$H$28</f>
        <v>0</v>
      </c>
      <c r="AL48" s="7">
        <f t="shared" si="6"/>
        <v>247.137</v>
      </c>
    </row>
    <row r="49" spans="1:38" x14ac:dyDescent="0.25">
      <c r="A49" s="100">
        <v>4</v>
      </c>
      <c r="B49" s="242" t="s">
        <v>0</v>
      </c>
      <c r="C49" s="102">
        <v>6</v>
      </c>
      <c r="D49" s="103" t="s">
        <v>1</v>
      </c>
      <c r="E49" s="17">
        <v>1</v>
      </c>
      <c r="F49" s="64" t="s">
        <v>0</v>
      </c>
      <c r="G49" s="67">
        <v>2</v>
      </c>
      <c r="H49" s="103" t="s">
        <v>1</v>
      </c>
      <c r="I49" s="208">
        <v>0</v>
      </c>
      <c r="J49" s="101" t="s">
        <v>0</v>
      </c>
      <c r="K49" s="243">
        <v>4</v>
      </c>
      <c r="L49" s="259">
        <f>V49*Price!$L$40</f>
        <v>393.75</v>
      </c>
      <c r="M49" s="259">
        <f>V49*Price!$M$40</f>
        <v>0</v>
      </c>
      <c r="N49" s="259">
        <f>V49*Price!$N$40</f>
        <v>388.5</v>
      </c>
      <c r="O49" s="259">
        <f>V49*Price!$O$40</f>
        <v>451.5</v>
      </c>
      <c r="P49" s="259">
        <f>V49*Price!$P$40</f>
        <v>535.5</v>
      </c>
      <c r="Q49" s="259">
        <f>V49*Price!$Q$40</f>
        <v>567</v>
      </c>
      <c r="R49" s="259">
        <f>V49*Price!$R$40</f>
        <v>750.75</v>
      </c>
      <c r="U49" s="2">
        <f t="shared" si="0"/>
        <v>1.75</v>
      </c>
      <c r="V49" s="22">
        <f t="shared" si="11"/>
        <v>5.25</v>
      </c>
      <c r="W49" s="3">
        <f t="shared" si="7"/>
        <v>1.1666666666666667</v>
      </c>
      <c r="X49" s="2">
        <f t="shared" si="3"/>
        <v>4.5</v>
      </c>
      <c r="Z49" s="45">
        <f>U49*Price!$L$7</f>
        <v>110.25</v>
      </c>
      <c r="AA49" s="47">
        <f>U49*Price!$M$7</f>
        <v>131.25</v>
      </c>
      <c r="AB49" s="49">
        <f>U49*Price!$N$7</f>
        <v>187.25</v>
      </c>
      <c r="AC49" s="51">
        <f>U49*Price!$O$7</f>
        <v>204.75</v>
      </c>
      <c r="AD49" s="53">
        <f>U49*Price!$P$7</f>
        <v>273</v>
      </c>
      <c r="AE49" s="55">
        <f>U49*Price!$Q$7</f>
        <v>411.25</v>
      </c>
      <c r="AF49" s="57">
        <f>U49*Price!$R$7</f>
        <v>519.75</v>
      </c>
      <c r="AG49" s="2">
        <f>(V49*Price!$C$15)</f>
        <v>170.33625000000001</v>
      </c>
      <c r="AH49" s="1">
        <f>(W49*Price!$C$28)*2</f>
        <v>7</v>
      </c>
      <c r="AI49" s="1">
        <f>(X49*Price!$C$28)*2</f>
        <v>27</v>
      </c>
      <c r="AJ49" s="2">
        <f>V49*Price!$H$15</f>
        <v>79.490250000000003</v>
      </c>
      <c r="AK49" s="1">
        <f>Price!$H$28</f>
        <v>0</v>
      </c>
      <c r="AL49" s="7">
        <f t="shared" si="6"/>
        <v>283.82650000000001</v>
      </c>
    </row>
    <row r="50" spans="1:38" x14ac:dyDescent="0.25">
      <c r="A50" s="100">
        <v>4</v>
      </c>
      <c r="B50" s="242" t="s">
        <v>0</v>
      </c>
      <c r="C50" s="102">
        <v>6</v>
      </c>
      <c r="D50" s="103" t="s">
        <v>1</v>
      </c>
      <c r="E50" s="17">
        <v>1</v>
      </c>
      <c r="F50" s="64" t="s">
        <v>0</v>
      </c>
      <c r="G50" s="67">
        <v>4</v>
      </c>
      <c r="H50" s="103" t="s">
        <v>1</v>
      </c>
      <c r="I50" s="208">
        <v>0</v>
      </c>
      <c r="J50" s="101" t="s">
        <v>0</v>
      </c>
      <c r="K50" s="243">
        <v>4</v>
      </c>
      <c r="L50" s="259">
        <f>V50*Price!$L$40</f>
        <v>450</v>
      </c>
      <c r="M50" s="259">
        <f>V50*Price!$M$40</f>
        <v>0</v>
      </c>
      <c r="N50" s="259">
        <f>V50*Price!$N$40</f>
        <v>444</v>
      </c>
      <c r="O50" s="259">
        <f>V50*Price!$O$40</f>
        <v>516</v>
      </c>
      <c r="P50" s="259">
        <f>V50*Price!$P$40</f>
        <v>612</v>
      </c>
      <c r="Q50" s="259">
        <f>V50*Price!$Q$40</f>
        <v>648</v>
      </c>
      <c r="R50" s="259">
        <f>V50*Price!$R$40</f>
        <v>858</v>
      </c>
      <c r="U50" s="2">
        <f t="shared" si="0"/>
        <v>2</v>
      </c>
      <c r="V50" s="22">
        <f t="shared" si="11"/>
        <v>6</v>
      </c>
      <c r="W50" s="3">
        <f t="shared" si="7"/>
        <v>1.3333333333333333</v>
      </c>
      <c r="X50" s="2">
        <f t="shared" si="3"/>
        <v>4.5</v>
      </c>
      <c r="Z50" s="45">
        <f>U50*Price!$L$7</f>
        <v>126</v>
      </c>
      <c r="AA50" s="47">
        <f>U50*Price!$M$7</f>
        <v>150</v>
      </c>
      <c r="AB50" s="49">
        <f>U50*Price!$N$7</f>
        <v>214</v>
      </c>
      <c r="AC50" s="51">
        <f>U50*Price!$O$7</f>
        <v>234</v>
      </c>
      <c r="AD50" s="53">
        <f>U50*Price!$P$7</f>
        <v>312</v>
      </c>
      <c r="AE50" s="55">
        <f>U50*Price!$Q$7</f>
        <v>470</v>
      </c>
      <c r="AF50" s="57">
        <f>U50*Price!$R$7</f>
        <v>594</v>
      </c>
      <c r="AG50" s="2">
        <f>(V50*Price!$C$15)</f>
        <v>194.67000000000002</v>
      </c>
      <c r="AH50" s="1">
        <f>(W50*Price!$C$28)*2</f>
        <v>8</v>
      </c>
      <c r="AI50" s="1">
        <f>(X50*Price!$C$28)*2</f>
        <v>27</v>
      </c>
      <c r="AJ50" s="2">
        <f>V50*Price!$H$15</f>
        <v>90.846000000000004</v>
      </c>
      <c r="AK50" s="1">
        <f>Price!$H$28</f>
        <v>0</v>
      </c>
      <c r="AL50" s="7">
        <f t="shared" si="6"/>
        <v>320.51600000000002</v>
      </c>
    </row>
    <row r="51" spans="1:38" x14ac:dyDescent="0.25">
      <c r="A51" s="197">
        <v>5</v>
      </c>
      <c r="B51" s="253" t="s">
        <v>0</v>
      </c>
      <c r="C51" s="151">
        <v>0</v>
      </c>
      <c r="D51" s="152" t="s">
        <v>1</v>
      </c>
      <c r="E51" s="251">
        <v>1</v>
      </c>
      <c r="F51" s="150" t="s">
        <v>0</v>
      </c>
      <c r="G51" s="151">
        <v>0</v>
      </c>
      <c r="H51" s="152" t="s">
        <v>1</v>
      </c>
      <c r="I51" s="251">
        <v>0</v>
      </c>
      <c r="J51" s="150" t="s">
        <v>0</v>
      </c>
      <c r="K51" s="154">
        <v>4</v>
      </c>
      <c r="L51" s="260">
        <f>V51*Price!$L$40</f>
        <v>375</v>
      </c>
      <c r="M51" s="260">
        <f>V51*Price!$M$40</f>
        <v>0</v>
      </c>
      <c r="N51" s="260">
        <f>V51*Price!$N$40</f>
        <v>370</v>
      </c>
      <c r="O51" s="260">
        <f>V51*Price!$O$40</f>
        <v>430</v>
      </c>
      <c r="P51" s="260">
        <f>V51*Price!$P$40</f>
        <v>510</v>
      </c>
      <c r="Q51" s="260">
        <f>V51*Price!$Q$40</f>
        <v>540</v>
      </c>
      <c r="R51" s="260">
        <f>V51*Price!$R$40</f>
        <v>715</v>
      </c>
      <c r="U51" s="2">
        <f t="shared" si="0"/>
        <v>1.6666666666666665</v>
      </c>
      <c r="V51" s="22">
        <f t="shared" si="11"/>
        <v>5</v>
      </c>
      <c r="W51" s="3">
        <f t="shared" si="7"/>
        <v>1</v>
      </c>
      <c r="X51" s="2">
        <f t="shared" si="3"/>
        <v>5</v>
      </c>
      <c r="Z51" s="45">
        <f>U51*Price!$L$7</f>
        <v>104.99999999999999</v>
      </c>
      <c r="AA51" s="47">
        <f>U51*Price!$M$7</f>
        <v>124.99999999999999</v>
      </c>
      <c r="AB51" s="49">
        <f>U51*Price!$N$7</f>
        <v>178.33333333333331</v>
      </c>
      <c r="AC51" s="51">
        <f>U51*Price!$O$7</f>
        <v>194.99999999999997</v>
      </c>
      <c r="AD51" s="53">
        <f>U51*Price!$P$7</f>
        <v>260</v>
      </c>
      <c r="AE51" s="55">
        <f>U51*Price!$Q$7</f>
        <v>391.66666666666663</v>
      </c>
      <c r="AF51" s="57">
        <f>U51*Price!$R$7</f>
        <v>494.99999999999994</v>
      </c>
      <c r="AG51" s="2">
        <f>(V51*Price!$C$15)</f>
        <v>162.22499999999999</v>
      </c>
      <c r="AH51" s="1">
        <f>(W51*Price!$C$28)*2</f>
        <v>6</v>
      </c>
      <c r="AI51" s="1">
        <f>(X51*Price!$C$28)*2</f>
        <v>30</v>
      </c>
      <c r="AJ51" s="2">
        <f>V51*Price!$H$15</f>
        <v>75.704999999999998</v>
      </c>
      <c r="AK51" s="1">
        <f>Price!$H$28</f>
        <v>0</v>
      </c>
      <c r="AL51" s="7">
        <f t="shared" si="6"/>
        <v>273.93</v>
      </c>
    </row>
    <row r="52" spans="1:38" x14ac:dyDescent="0.25">
      <c r="A52" s="100">
        <v>5</v>
      </c>
      <c r="B52" s="242" t="s">
        <v>0</v>
      </c>
      <c r="C52" s="102">
        <v>0</v>
      </c>
      <c r="D52" s="103" t="s">
        <v>1</v>
      </c>
      <c r="E52" s="17">
        <v>1</v>
      </c>
      <c r="F52" s="64" t="s">
        <v>0</v>
      </c>
      <c r="G52" s="67">
        <v>2</v>
      </c>
      <c r="H52" s="103" t="s">
        <v>1</v>
      </c>
      <c r="I52" s="208">
        <v>0</v>
      </c>
      <c r="J52" s="101" t="s">
        <v>0</v>
      </c>
      <c r="K52" s="243">
        <v>4</v>
      </c>
      <c r="L52" s="259">
        <f>V52*Price!$L$40</f>
        <v>437.50000000000006</v>
      </c>
      <c r="M52" s="259">
        <f>V52*Price!$M$40</f>
        <v>0</v>
      </c>
      <c r="N52" s="259">
        <f>V52*Price!$N$40</f>
        <v>431.66666666666669</v>
      </c>
      <c r="O52" s="259">
        <f>V52*Price!$O$40</f>
        <v>501.66666666666674</v>
      </c>
      <c r="P52" s="259">
        <f>V52*Price!$P$40</f>
        <v>595.00000000000011</v>
      </c>
      <c r="Q52" s="259">
        <f>V52*Price!$Q$40</f>
        <v>630.00000000000011</v>
      </c>
      <c r="R52" s="259">
        <f>V52*Price!$R$40</f>
        <v>834.16666666666674</v>
      </c>
      <c r="U52" s="2">
        <f t="shared" si="0"/>
        <v>1.9444444444444446</v>
      </c>
      <c r="V52" s="22">
        <f t="shared" si="11"/>
        <v>5.8333333333333339</v>
      </c>
      <c r="W52" s="3">
        <f t="shared" si="7"/>
        <v>1.1666666666666667</v>
      </c>
      <c r="X52" s="2">
        <f t="shared" si="3"/>
        <v>5</v>
      </c>
      <c r="Z52" s="45">
        <f>U52*Price!$L$7</f>
        <v>122.50000000000001</v>
      </c>
      <c r="AA52" s="47">
        <f>U52*Price!$M$7</f>
        <v>145.83333333333334</v>
      </c>
      <c r="AB52" s="49">
        <f>U52*Price!$N$7</f>
        <v>208.05555555555557</v>
      </c>
      <c r="AC52" s="51">
        <f>U52*Price!$O$7</f>
        <v>227.50000000000003</v>
      </c>
      <c r="AD52" s="53">
        <f>U52*Price!$P$7</f>
        <v>303.33333333333337</v>
      </c>
      <c r="AE52" s="55">
        <f>U52*Price!$Q$7</f>
        <v>456.94444444444451</v>
      </c>
      <c r="AF52" s="57">
        <f>U52*Price!$R$7</f>
        <v>577.50000000000011</v>
      </c>
      <c r="AG52" s="2">
        <f>(V52*Price!$C$15)</f>
        <v>189.26250000000002</v>
      </c>
      <c r="AH52" s="1">
        <f>(W52*Price!$C$28)*2</f>
        <v>7</v>
      </c>
      <c r="AI52" s="1">
        <f>(X52*Price!$C$28)*2</f>
        <v>30</v>
      </c>
      <c r="AJ52" s="2">
        <f>V52*Price!$H$15</f>
        <v>88.322500000000005</v>
      </c>
      <c r="AK52" s="1">
        <f>Price!$H$28</f>
        <v>0</v>
      </c>
      <c r="AL52" s="7">
        <f t="shared" si="6"/>
        <v>314.58500000000004</v>
      </c>
    </row>
    <row r="53" spans="1:38" x14ac:dyDescent="0.25">
      <c r="A53" s="100">
        <v>5</v>
      </c>
      <c r="B53" s="242" t="s">
        <v>0</v>
      </c>
      <c r="C53" s="102">
        <v>0</v>
      </c>
      <c r="D53" s="103" t="s">
        <v>1</v>
      </c>
      <c r="E53" s="17">
        <v>1</v>
      </c>
      <c r="F53" s="64" t="s">
        <v>0</v>
      </c>
      <c r="G53" s="67">
        <v>4</v>
      </c>
      <c r="H53" s="103" t="s">
        <v>1</v>
      </c>
      <c r="I53" s="208">
        <v>0</v>
      </c>
      <c r="J53" s="101" t="s">
        <v>0</v>
      </c>
      <c r="K53" s="243">
        <v>4</v>
      </c>
      <c r="L53" s="259">
        <f>V53*Price!$L$40</f>
        <v>499.99999999999994</v>
      </c>
      <c r="M53" s="259">
        <f>V53*Price!$M$40</f>
        <v>0</v>
      </c>
      <c r="N53" s="259">
        <f>V53*Price!$N$40</f>
        <v>493.33333333333331</v>
      </c>
      <c r="O53" s="259">
        <f>V53*Price!$O$40</f>
        <v>573.33333333333326</v>
      </c>
      <c r="P53" s="259">
        <f>V53*Price!$P$40</f>
        <v>679.99999999999989</v>
      </c>
      <c r="Q53" s="259">
        <f>V53*Price!$Q$40</f>
        <v>719.99999999999989</v>
      </c>
      <c r="R53" s="259">
        <f>V53*Price!$R$40</f>
        <v>953.33333333333326</v>
      </c>
      <c r="U53" s="2">
        <f t="shared" si="0"/>
        <v>2.2222222222222219</v>
      </c>
      <c r="V53" s="22">
        <f t="shared" si="11"/>
        <v>6.6666666666666661</v>
      </c>
      <c r="W53" s="3">
        <f t="shared" si="7"/>
        <v>1.3333333333333333</v>
      </c>
      <c r="X53" s="2">
        <f t="shared" si="3"/>
        <v>5</v>
      </c>
      <c r="Z53" s="45">
        <f>U53*Price!$L$7</f>
        <v>139.99999999999997</v>
      </c>
      <c r="AA53" s="47">
        <f>U53*Price!$M$7</f>
        <v>166.66666666666663</v>
      </c>
      <c r="AB53" s="49">
        <f>U53*Price!$N$7</f>
        <v>237.77777777777774</v>
      </c>
      <c r="AC53" s="51">
        <f>U53*Price!$O$7</f>
        <v>259.99999999999994</v>
      </c>
      <c r="AD53" s="53">
        <f>U53*Price!$P$7</f>
        <v>346.66666666666663</v>
      </c>
      <c r="AE53" s="55">
        <f>U53*Price!$Q$7</f>
        <v>522.22222222222217</v>
      </c>
      <c r="AF53" s="57">
        <f>U53*Price!$R$7</f>
        <v>659.99999999999989</v>
      </c>
      <c r="AG53" s="2">
        <f>(V53*Price!$C$15)</f>
        <v>216.29999999999998</v>
      </c>
      <c r="AH53" s="1">
        <f>(W53*Price!$C$28)*2</f>
        <v>8</v>
      </c>
      <c r="AI53" s="1">
        <f>(X53*Price!$C$28)*2</f>
        <v>30</v>
      </c>
      <c r="AJ53" s="2">
        <f>V53*Price!$H$15</f>
        <v>100.94</v>
      </c>
      <c r="AK53" s="1">
        <f>Price!$H$28</f>
        <v>0</v>
      </c>
      <c r="AL53" s="7">
        <f t="shared" si="6"/>
        <v>355.24</v>
      </c>
    </row>
    <row r="54" spans="1:38" ht="10.5" customHeight="1" x14ac:dyDescent="0.25"/>
    <row r="55" spans="1:38" ht="12" customHeight="1" x14ac:dyDescent="0.25">
      <c r="L55" s="1858"/>
      <c r="M55" s="1858"/>
      <c r="N55" s="1858"/>
      <c r="O55" s="1502"/>
      <c r="P55" s="11"/>
      <c r="Q55" s="11"/>
      <c r="R55" s="75"/>
    </row>
    <row r="56" spans="1:38" ht="12" customHeight="1" x14ac:dyDescent="0.25">
      <c r="L56" s="1858"/>
      <c r="M56" s="1858"/>
      <c r="N56" s="1858"/>
      <c r="O56" s="1502"/>
      <c r="P56" s="11"/>
      <c r="Q56" s="1503"/>
      <c r="R56" s="1501"/>
    </row>
    <row r="57" spans="1:38" ht="12" customHeight="1" x14ac:dyDescent="0.25">
      <c r="L57" s="1858"/>
      <c r="M57" s="1858"/>
      <c r="N57" s="1858"/>
      <c r="O57" s="1502"/>
      <c r="P57" s="11"/>
      <c r="Q57" s="1503"/>
      <c r="R57" s="11"/>
    </row>
    <row r="58" spans="1:38" ht="12" customHeight="1" x14ac:dyDescent="0.25">
      <c r="L58" s="1858"/>
      <c r="M58" s="1858"/>
      <c r="N58" s="1858"/>
      <c r="O58" s="1501"/>
      <c r="P58" s="11"/>
      <c r="Q58" s="1507"/>
      <c r="R58" s="11"/>
    </row>
  </sheetData>
  <mergeCells count="19">
    <mergeCell ref="Z3:AF3"/>
    <mergeCell ref="Z4:AF4"/>
    <mergeCell ref="A7:K7"/>
    <mergeCell ref="L55:N55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  <mergeCell ref="L56:N56"/>
    <mergeCell ref="L57:N57"/>
    <mergeCell ref="L58:N58"/>
    <mergeCell ref="Q3:Q5"/>
    <mergeCell ref="R3:R5"/>
  </mergeCells>
  <printOptions horizontalCentered="1" verticalCentered="1"/>
  <pageMargins left="0.75" right="0.25" top="0.25" bottom="0.25" header="0.3" footer="0.3"/>
  <pageSetup scale="8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D232-35A6-4292-85C4-B8060C2C3BD2}">
  <sheetPr>
    <tabColor theme="7" tint="0.79998168889431442"/>
  </sheetPr>
  <dimension ref="A1:AL58"/>
  <sheetViews>
    <sheetView topLeftCell="A31" workbookViewId="0">
      <selection activeCell="L8" sqref="L8"/>
    </sheetView>
  </sheetViews>
  <sheetFormatPr defaultRowHeight="15" x14ac:dyDescent="0.25"/>
  <cols>
    <col min="1" max="1" width="1.7109375" style="8" customWidth="1"/>
    <col min="2" max="2" width="1" style="8" customWidth="1"/>
    <col min="3" max="3" width="2.7109375" style="8" customWidth="1"/>
    <col min="4" max="4" width="1.140625" style="8" customWidth="1"/>
    <col min="5" max="5" width="1.7109375" style="8" customWidth="1"/>
    <col min="6" max="6" width="1" style="8" customWidth="1"/>
    <col min="7" max="7" width="2.7109375" style="8" customWidth="1"/>
    <col min="8" max="8" width="1.140625" style="8" customWidth="1"/>
    <col min="9" max="9" width="1.7109375" style="8" customWidth="1"/>
    <col min="10" max="10" width="1" style="8" customWidth="1"/>
    <col min="11" max="11" width="1.7109375" style="8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9.140625" style="1"/>
    <col min="26" max="32" width="4.7109375" style="1" hidden="1" customWidth="1"/>
    <col min="33" max="39" width="0" style="1" hidden="1" customWidth="1"/>
    <col min="40" max="16384" width="9.140625" style="1"/>
  </cols>
  <sheetData>
    <row r="1" spans="1:38" ht="60" customHeight="1" thickBot="1" x14ac:dyDescent="0.25">
      <c r="A1" s="1860" t="s">
        <v>2</v>
      </c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49"/>
      <c r="M1" s="1850"/>
      <c r="N1" s="1851" t="s">
        <v>58</v>
      </c>
      <c r="O1" s="1852"/>
      <c r="P1" s="1852"/>
      <c r="Q1" s="1852"/>
      <c r="R1" s="1852"/>
      <c r="S1" s="11"/>
      <c r="T1" s="11"/>
      <c r="U1" s="11"/>
    </row>
    <row r="2" spans="1:38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8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  <c r="AI3" s="42"/>
      <c r="AJ3" s="42"/>
    </row>
    <row r="4" spans="1:38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40</v>
      </c>
      <c r="X4" s="4" t="s">
        <v>38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13</v>
      </c>
      <c r="AI4" s="4" t="s">
        <v>38</v>
      </c>
      <c r="AJ4" s="4" t="s">
        <v>39</v>
      </c>
      <c r="AK4" s="4" t="s">
        <v>16</v>
      </c>
    </row>
    <row r="5" spans="1:38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795"/>
      <c r="M5" s="1798"/>
      <c r="N5" s="1801"/>
      <c r="O5" s="1801"/>
      <c r="P5" s="1801"/>
      <c r="Q5" s="1801"/>
      <c r="R5" s="1807"/>
    </row>
    <row r="6" spans="1:38" ht="11.25" hidden="1" customHeight="1" x14ac:dyDescent="0.25">
      <c r="A6" s="8">
        <v>2</v>
      </c>
      <c r="B6" s="8" t="s">
        <v>0</v>
      </c>
      <c r="C6" s="8">
        <v>0</v>
      </c>
      <c r="D6" s="8" t="s">
        <v>1</v>
      </c>
      <c r="E6" s="8">
        <v>0</v>
      </c>
      <c r="F6" s="8" t="s">
        <v>0</v>
      </c>
      <c r="G6" s="8">
        <v>4</v>
      </c>
      <c r="H6" s="8" t="s">
        <v>1</v>
      </c>
      <c r="I6" s="8">
        <v>1</v>
      </c>
      <c r="J6" s="8" t="s">
        <v>0</v>
      </c>
      <c r="K6" s="8">
        <v>6</v>
      </c>
      <c r="U6" s="2">
        <f t="shared" ref="U6:U53" si="0">((A6+(C6/12))*(E6+G6/12))*(I6+K6/12)</f>
        <v>1</v>
      </c>
      <c r="V6" s="2">
        <f t="shared" ref="V6" si="1">((I6+(K6/12))*(A6+C6/12))</f>
        <v>3</v>
      </c>
      <c r="W6" s="3">
        <f t="shared" ref="W6" si="2">I6+(K6/12)</f>
        <v>1.5</v>
      </c>
      <c r="X6" s="1">
        <f t="shared" ref="X6:X53" si="3">A6+C6/12</f>
        <v>2</v>
      </c>
      <c r="AG6" s="1">
        <f>(V6*Price!C15)*2</f>
        <v>194.67000000000002</v>
      </c>
      <c r="AH6" s="1">
        <f>(W6*Price!C6)*2</f>
        <v>9.7334999999999994</v>
      </c>
      <c r="AI6" s="1">
        <f>X6*Price!C6</f>
        <v>6.4889999999999999</v>
      </c>
      <c r="AJ6" s="1">
        <f>X6*Price!F6</f>
        <v>23.1</v>
      </c>
      <c r="AK6" s="1">
        <f>Price!E15</f>
        <v>40.015500000000003</v>
      </c>
      <c r="AL6" s="1">
        <f>SUM(AG6:AK6)</f>
        <v>274.00800000000004</v>
      </c>
    </row>
    <row r="7" spans="1:38" ht="13.5" customHeight="1" x14ac:dyDescent="0.25">
      <c r="A7" s="1845" t="s">
        <v>28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8" ht="15.75" customHeight="1" x14ac:dyDescent="0.25">
      <c r="A8" s="197">
        <v>1</v>
      </c>
      <c r="B8" s="252" t="s">
        <v>0</v>
      </c>
      <c r="C8" s="151">
        <v>8</v>
      </c>
      <c r="D8" s="152" t="s">
        <v>1</v>
      </c>
      <c r="E8" s="251">
        <v>0</v>
      </c>
      <c r="F8" s="153" t="s">
        <v>0</v>
      </c>
      <c r="G8" s="151">
        <v>10</v>
      </c>
      <c r="H8" s="152" t="s">
        <v>1</v>
      </c>
      <c r="I8" s="251">
        <v>0</v>
      </c>
      <c r="J8" s="153" t="s">
        <v>0</v>
      </c>
      <c r="K8" s="154">
        <v>6</v>
      </c>
      <c r="L8" s="155">
        <f>V8*Price!$L$34</f>
        <v>156.94444444444443</v>
      </c>
      <c r="M8" s="1618">
        <f>V8*Price!$M$34</f>
        <v>0</v>
      </c>
      <c r="N8" s="155">
        <f>V8*Price!$N$34</f>
        <v>176.38888888888889</v>
      </c>
      <c r="O8" s="155">
        <f>V8*Price!$O$34</f>
        <v>208.33333333333331</v>
      </c>
      <c r="P8" s="155">
        <f>V8*Price!$P$34</f>
        <v>238.88888888888889</v>
      </c>
      <c r="Q8" s="155">
        <f>V8*Price!$Q$34</f>
        <v>245.83333333333331</v>
      </c>
      <c r="R8" s="155">
        <f>V8*Price!$R$34</f>
        <v>312.5</v>
      </c>
      <c r="U8" s="2">
        <f t="shared" si="0"/>
        <v>0.69444444444444442</v>
      </c>
      <c r="V8" s="22">
        <f>((E8+(G8/12))*(A8+C8/12))</f>
        <v>1.3888888888888888</v>
      </c>
      <c r="W8" s="3">
        <f>E8+(G8/12)</f>
        <v>0.83333333333333337</v>
      </c>
      <c r="X8" s="2">
        <f>A8+C8/12</f>
        <v>1.6666666666666665</v>
      </c>
      <c r="Z8" s="45">
        <f>U8*Price!$L$7</f>
        <v>43.75</v>
      </c>
      <c r="AA8" s="47">
        <f>U8*Price!$M$7</f>
        <v>52.083333333333329</v>
      </c>
      <c r="AB8" s="49">
        <f>U8*Price!$N$7</f>
        <v>74.305555555555557</v>
      </c>
      <c r="AC8" s="51">
        <f>U8*Price!$O$7</f>
        <v>81.25</v>
      </c>
      <c r="AD8" s="53">
        <f>U8*Price!$P$7</f>
        <v>108.33333333333333</v>
      </c>
      <c r="AE8" s="55">
        <f>U8*Price!$Q$7</f>
        <v>163.19444444444443</v>
      </c>
      <c r="AF8" s="57">
        <f>U8*Price!$R$7</f>
        <v>206.25</v>
      </c>
      <c r="AG8" s="2">
        <f>(V8*Price!$E$15)</f>
        <v>55.577083333333334</v>
      </c>
      <c r="AH8" s="1">
        <f>(W8*Price!$C$21)*2</f>
        <v>5.4074999999999998</v>
      </c>
      <c r="AI8" s="1">
        <f>(X8*Price!$C$21)*2</f>
        <v>10.815</v>
      </c>
      <c r="AJ8" s="2">
        <f>V8*Price!$H$15</f>
        <v>21.029166666666665</v>
      </c>
      <c r="AK8" s="1">
        <f>Price!$H$21</f>
        <v>17.304000000000002</v>
      </c>
      <c r="AL8" s="2">
        <f>SUM(AG8:AK8)</f>
        <v>110.13275</v>
      </c>
    </row>
    <row r="9" spans="1:38" ht="15.75" customHeight="1" x14ac:dyDescent="0.25">
      <c r="A9" s="98">
        <v>1</v>
      </c>
      <c r="B9" s="72" t="s">
        <v>0</v>
      </c>
      <c r="C9" s="112">
        <v>10</v>
      </c>
      <c r="D9" s="75" t="s">
        <v>1</v>
      </c>
      <c r="E9" s="41">
        <v>1</v>
      </c>
      <c r="F9" s="74" t="s">
        <v>0</v>
      </c>
      <c r="G9" s="73">
        <v>0</v>
      </c>
      <c r="H9" s="75" t="s">
        <v>1</v>
      </c>
      <c r="I9" s="41">
        <v>0</v>
      </c>
      <c r="J9" s="74" t="s">
        <v>0</v>
      </c>
      <c r="K9" s="41">
        <v>6</v>
      </c>
      <c r="L9" s="21">
        <f>V9*Price!$L$34</f>
        <v>207.16666666666669</v>
      </c>
      <c r="M9" s="259">
        <f>V9*Price!$M$34</f>
        <v>0</v>
      </c>
      <c r="N9" s="21">
        <f>V9*Price!$N$34</f>
        <v>232.83333333333334</v>
      </c>
      <c r="O9" s="21">
        <f>V9*Price!$O$34</f>
        <v>275</v>
      </c>
      <c r="P9" s="21">
        <f>V9*Price!$P$34</f>
        <v>315.33333333333337</v>
      </c>
      <c r="Q9" s="21">
        <f>V9*Price!$Q$34</f>
        <v>324.5</v>
      </c>
      <c r="R9" s="21">
        <f>V9*Price!$R$34</f>
        <v>412.50000000000006</v>
      </c>
      <c r="U9" s="2">
        <f t="shared" si="0"/>
        <v>0.91666666666666674</v>
      </c>
      <c r="V9" s="22">
        <f t="shared" ref="V9:V10" si="4">((E9+(G9/12))*(A9+C9/12))</f>
        <v>1.8333333333333335</v>
      </c>
      <c r="W9" s="3">
        <f t="shared" ref="W9" si="5">E9+(G9/12)</f>
        <v>1</v>
      </c>
      <c r="X9" s="2">
        <f>A9+C9/12</f>
        <v>1.8333333333333335</v>
      </c>
      <c r="Z9" s="45">
        <f>U9*Price!$L$7</f>
        <v>57.750000000000007</v>
      </c>
      <c r="AA9" s="47">
        <f>U9*Price!$M$7</f>
        <v>68.75</v>
      </c>
      <c r="AB9" s="49">
        <f>U9*Price!$N$7</f>
        <v>98.083333333333343</v>
      </c>
      <c r="AC9" s="51">
        <f>U9*Price!$O$7</f>
        <v>107.25000000000001</v>
      </c>
      <c r="AD9" s="53">
        <f>U9*Price!$P$7</f>
        <v>143</v>
      </c>
      <c r="AE9" s="55">
        <f>U9*Price!$Q$7</f>
        <v>215.41666666666669</v>
      </c>
      <c r="AF9" s="57">
        <f>U9*Price!$R$7</f>
        <v>272.25</v>
      </c>
      <c r="AG9" s="2">
        <f>(V9*Price!$E$15)</f>
        <v>73.361750000000015</v>
      </c>
      <c r="AH9" s="1">
        <f>(W9*Price!$C$21)*2</f>
        <v>6.4889999999999999</v>
      </c>
      <c r="AI9" s="1">
        <f>(X9*Price!$C$21)*2</f>
        <v>11.896500000000001</v>
      </c>
      <c r="AJ9" s="2">
        <f>V9*Price!$H$15</f>
        <v>27.758500000000002</v>
      </c>
      <c r="AK9" s="1">
        <f>Price!$H$21</f>
        <v>17.304000000000002</v>
      </c>
      <c r="AL9" s="2">
        <f>SUM(AG9:AK9)</f>
        <v>136.80975000000001</v>
      </c>
    </row>
    <row r="10" spans="1:38" x14ac:dyDescent="0.25">
      <c r="A10" s="197">
        <v>2</v>
      </c>
      <c r="B10" s="253" t="s">
        <v>0</v>
      </c>
      <c r="C10" s="151">
        <v>0</v>
      </c>
      <c r="D10" s="152" t="s">
        <v>1</v>
      </c>
      <c r="E10" s="251">
        <v>1</v>
      </c>
      <c r="F10" s="150" t="s">
        <v>0</v>
      </c>
      <c r="G10" s="151">
        <v>0</v>
      </c>
      <c r="H10" s="152" t="s">
        <v>1</v>
      </c>
      <c r="I10" s="251">
        <v>0</v>
      </c>
      <c r="J10" s="150" t="s">
        <v>0</v>
      </c>
      <c r="K10" s="154">
        <v>6</v>
      </c>
      <c r="L10" s="155">
        <f>V10*Price!$L$34</f>
        <v>226</v>
      </c>
      <c r="M10" s="1618">
        <f>V10*Price!$M$34</f>
        <v>0</v>
      </c>
      <c r="N10" s="155">
        <f>V10*Price!$N$34</f>
        <v>254</v>
      </c>
      <c r="O10" s="155">
        <f>V10*Price!$O$34</f>
        <v>300</v>
      </c>
      <c r="P10" s="155">
        <f>V10*Price!$P$34</f>
        <v>344</v>
      </c>
      <c r="Q10" s="155">
        <f>V10*Price!$Q$34</f>
        <v>354</v>
      </c>
      <c r="R10" s="155">
        <f>V10*Price!$R$34</f>
        <v>450</v>
      </c>
      <c r="U10" s="2">
        <f t="shared" si="0"/>
        <v>1</v>
      </c>
      <c r="V10" s="22">
        <f t="shared" si="4"/>
        <v>2</v>
      </c>
      <c r="W10" s="3">
        <f>E10+(G10/12)</f>
        <v>1</v>
      </c>
      <c r="X10" s="1">
        <f>A10+C10/12</f>
        <v>2</v>
      </c>
      <c r="Z10" s="45">
        <f>U10*Price!$L$7</f>
        <v>63</v>
      </c>
      <c r="AA10" s="47">
        <f>U10*Price!$M$7</f>
        <v>75</v>
      </c>
      <c r="AB10" s="49">
        <f>U10*Price!$N$7</f>
        <v>107</v>
      </c>
      <c r="AC10" s="51">
        <f>U10*Price!$O$7</f>
        <v>117</v>
      </c>
      <c r="AD10" s="53">
        <f>U10*Price!$P$7</f>
        <v>156</v>
      </c>
      <c r="AE10" s="55">
        <f>U10*Price!$Q$7</f>
        <v>235</v>
      </c>
      <c r="AF10" s="57">
        <f>U10*Price!$R$7</f>
        <v>297</v>
      </c>
      <c r="AG10" s="2">
        <f>(V10*Price!$E$15)</f>
        <v>80.031000000000006</v>
      </c>
      <c r="AH10" s="1">
        <f>(W10*Price!$C$21)*2</f>
        <v>6.4889999999999999</v>
      </c>
      <c r="AI10" s="1">
        <f>(X10*Price!$C$21)*2</f>
        <v>12.978</v>
      </c>
      <c r="AJ10" s="2">
        <f>V10*Price!$H$15</f>
        <v>30.282</v>
      </c>
      <c r="AK10" s="1">
        <f>Price!$H$21</f>
        <v>17.304000000000002</v>
      </c>
      <c r="AL10" s="7">
        <f t="shared" ref="AL10:AL53" si="6">SUM(AG10:AK10)</f>
        <v>147.084</v>
      </c>
    </row>
    <row r="11" spans="1:38" x14ac:dyDescent="0.25">
      <c r="A11" s="100">
        <v>2</v>
      </c>
      <c r="B11" s="242" t="s">
        <v>0</v>
      </c>
      <c r="C11" s="102">
        <v>0</v>
      </c>
      <c r="D11" s="103" t="s">
        <v>1</v>
      </c>
      <c r="E11" s="17">
        <v>1</v>
      </c>
      <c r="F11" s="64" t="s">
        <v>0</v>
      </c>
      <c r="G11" s="67">
        <v>2</v>
      </c>
      <c r="H11" s="103" t="s">
        <v>1</v>
      </c>
      <c r="I11" s="208">
        <v>0</v>
      </c>
      <c r="J11" s="101" t="s">
        <v>0</v>
      </c>
      <c r="K11" s="243">
        <v>6</v>
      </c>
      <c r="L11" s="21">
        <f>V11*Price!$L$34</f>
        <v>263.66666666666669</v>
      </c>
      <c r="M11" s="259">
        <f>V11*Price!$M$34</f>
        <v>0</v>
      </c>
      <c r="N11" s="21">
        <f>V11*Price!$N$34</f>
        <v>296.33333333333337</v>
      </c>
      <c r="O11" s="21">
        <f>V11*Price!$O$34</f>
        <v>350</v>
      </c>
      <c r="P11" s="21">
        <f>V11*Price!$P$34</f>
        <v>401.33333333333337</v>
      </c>
      <c r="Q11" s="21">
        <f>V11*Price!$Q$34</f>
        <v>413</v>
      </c>
      <c r="R11" s="21">
        <f>V11*Price!$R$34</f>
        <v>525</v>
      </c>
      <c r="U11" s="2">
        <f t="shared" si="0"/>
        <v>1.1666666666666667</v>
      </c>
      <c r="V11" s="22">
        <f>((E11+(G11/12))*(A11+C11/12))</f>
        <v>2.3333333333333335</v>
      </c>
      <c r="W11" s="3">
        <f>E11+(G11/12)</f>
        <v>1.1666666666666667</v>
      </c>
      <c r="X11" s="1">
        <f>A11+C11/12</f>
        <v>2</v>
      </c>
      <c r="Z11" s="45">
        <f>U11*Price!$L$7</f>
        <v>73.5</v>
      </c>
      <c r="AA11" s="47">
        <f>U11*Price!$M$7</f>
        <v>87.5</v>
      </c>
      <c r="AB11" s="49">
        <f>U11*Price!$N$7</f>
        <v>124.83333333333334</v>
      </c>
      <c r="AC11" s="51">
        <f>U11*Price!$O$7</f>
        <v>136.5</v>
      </c>
      <c r="AD11" s="53">
        <f>U11*Price!$P$7</f>
        <v>182</v>
      </c>
      <c r="AE11" s="55">
        <f>U11*Price!$Q$7</f>
        <v>274.16666666666669</v>
      </c>
      <c r="AF11" s="57">
        <f>U11*Price!$R$7</f>
        <v>346.5</v>
      </c>
      <c r="AG11" s="2">
        <f>(V11*Price!$E$15)</f>
        <v>93.369500000000016</v>
      </c>
      <c r="AH11" s="1">
        <f>(W11*Price!$C$21)*2</f>
        <v>7.5705</v>
      </c>
      <c r="AI11" s="1">
        <f>(X11*Price!$C$21)*2</f>
        <v>12.978</v>
      </c>
      <c r="AJ11" s="2">
        <f>V11*Price!$H$15</f>
        <v>35.329000000000001</v>
      </c>
      <c r="AK11" s="1">
        <f>Price!$H$21</f>
        <v>17.304000000000002</v>
      </c>
      <c r="AL11" s="2">
        <f t="shared" si="6"/>
        <v>166.55100000000002</v>
      </c>
    </row>
    <row r="12" spans="1:38" ht="15.75" customHeight="1" x14ac:dyDescent="0.25">
      <c r="A12" s="197">
        <v>2</v>
      </c>
      <c r="B12" s="253" t="s">
        <v>0</v>
      </c>
      <c r="C12" s="151">
        <v>2</v>
      </c>
      <c r="D12" s="152" t="s">
        <v>1</v>
      </c>
      <c r="E12" s="251">
        <v>1</v>
      </c>
      <c r="F12" s="150" t="s">
        <v>0</v>
      </c>
      <c r="G12" s="151">
        <v>0</v>
      </c>
      <c r="H12" s="152" t="s">
        <v>1</v>
      </c>
      <c r="I12" s="251">
        <v>0</v>
      </c>
      <c r="J12" s="150" t="s">
        <v>0</v>
      </c>
      <c r="K12" s="154">
        <v>6</v>
      </c>
      <c r="L12" s="155">
        <f>V12*Price!$L$34</f>
        <v>244.83333333333331</v>
      </c>
      <c r="M12" s="1618">
        <f>V12*Price!$M$34</f>
        <v>0</v>
      </c>
      <c r="N12" s="155">
        <f>V12*Price!$N$34</f>
        <v>275.16666666666663</v>
      </c>
      <c r="O12" s="155">
        <f>V12*Price!$O$34</f>
        <v>325</v>
      </c>
      <c r="P12" s="155">
        <f>V12*Price!$P$34</f>
        <v>372.66666666666663</v>
      </c>
      <c r="Q12" s="155">
        <f>V12*Price!$Q$34</f>
        <v>383.5</v>
      </c>
      <c r="R12" s="155">
        <f>V12*Price!$R$34</f>
        <v>487.49999999999994</v>
      </c>
      <c r="U12" s="2">
        <f t="shared" ref="U12:U14" si="7">((A12+(C12/12))*(E12+G12/12))*(I12+K12/12)</f>
        <v>1.0833333333333333</v>
      </c>
      <c r="V12" s="22">
        <f>((E12+(G12/12))*(A12+C12/12))</f>
        <v>2.1666666666666665</v>
      </c>
      <c r="W12" s="3">
        <f t="shared" ref="W12:W53" si="8">E12+(G12/12)</f>
        <v>1</v>
      </c>
      <c r="X12" s="2">
        <f>A12+C12/12</f>
        <v>2.1666666666666665</v>
      </c>
      <c r="Z12" s="45">
        <f>U12*Price!$L$7</f>
        <v>68.25</v>
      </c>
      <c r="AA12" s="47">
        <f>U12*Price!$M$7</f>
        <v>81.25</v>
      </c>
      <c r="AB12" s="49">
        <f>U12*Price!$N$7</f>
        <v>115.91666666666666</v>
      </c>
      <c r="AC12" s="51">
        <f>U12*Price!$O$7</f>
        <v>126.74999999999999</v>
      </c>
      <c r="AD12" s="53">
        <f>U12*Price!$P$7</f>
        <v>169</v>
      </c>
      <c r="AE12" s="55">
        <f>U12*Price!$Q$7</f>
        <v>254.58333333333331</v>
      </c>
      <c r="AF12" s="57">
        <f>U12*Price!$R$7</f>
        <v>321.75</v>
      </c>
      <c r="AG12" s="2">
        <f>(V12*Price!$E$15)</f>
        <v>86.700249999999997</v>
      </c>
      <c r="AH12" s="1">
        <f>(W12*Price!$C$21)*2</f>
        <v>6.4889999999999999</v>
      </c>
      <c r="AI12" s="1">
        <f>(X12*Price!$C$21)*2</f>
        <v>14.059499999999998</v>
      </c>
      <c r="AJ12" s="2">
        <f>V12*Price!$H$15</f>
        <v>32.805499999999995</v>
      </c>
      <c r="AK12" s="1">
        <f>Price!$H$21</f>
        <v>17.304000000000002</v>
      </c>
      <c r="AL12" s="2">
        <f>SUM(AG12:AK12)</f>
        <v>157.35825</v>
      </c>
    </row>
    <row r="13" spans="1:38" x14ac:dyDescent="0.25">
      <c r="A13" s="100">
        <v>2</v>
      </c>
      <c r="B13" s="242" t="s">
        <v>0</v>
      </c>
      <c r="C13" s="102">
        <v>2</v>
      </c>
      <c r="D13" s="103" t="s">
        <v>1</v>
      </c>
      <c r="E13" s="17">
        <v>1</v>
      </c>
      <c r="F13" s="64" t="s">
        <v>0</v>
      </c>
      <c r="G13" s="67">
        <v>2</v>
      </c>
      <c r="H13" s="103" t="s">
        <v>1</v>
      </c>
      <c r="I13" s="208">
        <v>0</v>
      </c>
      <c r="J13" s="101" t="s">
        <v>0</v>
      </c>
      <c r="K13" s="243">
        <v>6</v>
      </c>
      <c r="L13" s="21">
        <f>V13*Price!$L$34</f>
        <v>285.63888888888886</v>
      </c>
      <c r="M13" s="259">
        <f>V13*Price!$M$34</f>
        <v>0</v>
      </c>
      <c r="N13" s="21">
        <f>V13*Price!$N$34</f>
        <v>321.02777777777777</v>
      </c>
      <c r="O13" s="21">
        <f>V13*Price!$O$34</f>
        <v>379.16666666666663</v>
      </c>
      <c r="P13" s="21">
        <f>V13*Price!$P$34</f>
        <v>434.77777777777777</v>
      </c>
      <c r="Q13" s="21">
        <f>V13*Price!$Q$34</f>
        <v>447.41666666666663</v>
      </c>
      <c r="R13" s="21">
        <f>V13*Price!$R$34</f>
        <v>568.75</v>
      </c>
      <c r="U13" s="2">
        <f t="shared" si="7"/>
        <v>1.2638888888888888</v>
      </c>
      <c r="V13" s="22">
        <f>((E13+(G13/12))*(A13+C13/12))</f>
        <v>2.5277777777777777</v>
      </c>
      <c r="W13" s="3">
        <f t="shared" si="8"/>
        <v>1.1666666666666667</v>
      </c>
      <c r="X13" s="2">
        <f t="shared" ref="X13" si="9">A13+C13/12</f>
        <v>2.1666666666666665</v>
      </c>
      <c r="Z13" s="45">
        <f>U13*Price!$L$7</f>
        <v>79.625</v>
      </c>
      <c r="AA13" s="47">
        <f>U13*Price!$M$7</f>
        <v>94.791666666666657</v>
      </c>
      <c r="AB13" s="49">
        <f>U13*Price!$N$7</f>
        <v>135.23611111111111</v>
      </c>
      <c r="AC13" s="51">
        <f>U13*Price!$O$7</f>
        <v>147.875</v>
      </c>
      <c r="AD13" s="53">
        <f>U13*Price!$P$7</f>
        <v>197.16666666666666</v>
      </c>
      <c r="AE13" s="55">
        <f>U13*Price!$Q$7</f>
        <v>297.01388888888886</v>
      </c>
      <c r="AF13" s="57">
        <f>U13*Price!$R$7</f>
        <v>375.375</v>
      </c>
      <c r="AG13" s="2">
        <f>(V13*Price!$E$15)</f>
        <v>101.15029166666667</v>
      </c>
      <c r="AH13" s="1">
        <f>(W13*Price!$C$21)*2</f>
        <v>7.5705</v>
      </c>
      <c r="AI13" s="1">
        <f>(X13*Price!$C$21)*2</f>
        <v>14.059499999999998</v>
      </c>
      <c r="AJ13" s="2">
        <f>V13*Price!$H$15</f>
        <v>38.273083333333332</v>
      </c>
      <c r="AK13" s="1">
        <f>Price!$H$21</f>
        <v>17.304000000000002</v>
      </c>
      <c r="AL13" s="7">
        <f t="shared" ref="AL13:AL14" si="10">SUM(AG13:AK13)</f>
        <v>178.35737500000002</v>
      </c>
    </row>
    <row r="14" spans="1:38" x14ac:dyDescent="0.25">
      <c r="A14" s="197">
        <v>2</v>
      </c>
      <c r="B14" s="253" t="s">
        <v>0</v>
      </c>
      <c r="C14" s="151">
        <v>4</v>
      </c>
      <c r="D14" s="152" t="s">
        <v>1</v>
      </c>
      <c r="E14" s="251">
        <v>1</v>
      </c>
      <c r="F14" s="150" t="s">
        <v>0</v>
      </c>
      <c r="G14" s="151">
        <v>0</v>
      </c>
      <c r="H14" s="152" t="s">
        <v>1</v>
      </c>
      <c r="I14" s="251">
        <v>0</v>
      </c>
      <c r="J14" s="150" t="s">
        <v>0</v>
      </c>
      <c r="K14" s="154">
        <v>6</v>
      </c>
      <c r="L14" s="155">
        <f>V14*Price!$L$34</f>
        <v>263.66666666666669</v>
      </c>
      <c r="M14" s="1618">
        <f>V14*Price!$M$34</f>
        <v>0</v>
      </c>
      <c r="N14" s="155">
        <f>V14*Price!$N$34</f>
        <v>296.33333333333337</v>
      </c>
      <c r="O14" s="155">
        <f>V14*Price!$O$34</f>
        <v>350</v>
      </c>
      <c r="P14" s="155">
        <f>V14*Price!$P$34</f>
        <v>401.33333333333337</v>
      </c>
      <c r="Q14" s="155">
        <f>V14*Price!$Q$34</f>
        <v>413</v>
      </c>
      <c r="R14" s="155">
        <f>V14*Price!$R$34</f>
        <v>525</v>
      </c>
      <c r="U14" s="2">
        <f t="shared" si="7"/>
        <v>1.1666666666666667</v>
      </c>
      <c r="V14" s="22">
        <f t="shared" ref="V14:V32" si="11">((E14+(G14/12))*(A14+C14/12))</f>
        <v>2.3333333333333335</v>
      </c>
      <c r="W14" s="3">
        <f t="shared" si="8"/>
        <v>1</v>
      </c>
      <c r="X14" s="2">
        <f>A14+C14/12</f>
        <v>2.3333333333333335</v>
      </c>
      <c r="Z14" s="45">
        <f>U14*Price!$L$7</f>
        <v>73.5</v>
      </c>
      <c r="AA14" s="47">
        <f>U14*Price!$M$7</f>
        <v>87.5</v>
      </c>
      <c r="AB14" s="49">
        <f>U14*Price!$N$7</f>
        <v>124.83333333333334</v>
      </c>
      <c r="AC14" s="51">
        <f>U14*Price!$O$7</f>
        <v>136.5</v>
      </c>
      <c r="AD14" s="53">
        <f>U14*Price!$P$7</f>
        <v>182</v>
      </c>
      <c r="AE14" s="55">
        <f>U14*Price!$Q$7</f>
        <v>274.16666666666669</v>
      </c>
      <c r="AF14" s="57">
        <f>U14*Price!$R$7</f>
        <v>346.5</v>
      </c>
      <c r="AG14" s="2">
        <f>(V14*Price!$E$15)</f>
        <v>93.369500000000016</v>
      </c>
      <c r="AH14" s="1">
        <f>(W14*Price!$C$21)*2</f>
        <v>6.4889999999999999</v>
      </c>
      <c r="AI14" s="1">
        <f>(X14*Price!$C$21)*2</f>
        <v>15.141</v>
      </c>
      <c r="AJ14" s="2">
        <f>V14*Price!$H$15</f>
        <v>35.329000000000001</v>
      </c>
      <c r="AK14" s="1">
        <f>Price!$H$21</f>
        <v>17.304000000000002</v>
      </c>
      <c r="AL14" s="2">
        <f t="shared" si="10"/>
        <v>167.63250000000002</v>
      </c>
    </row>
    <row r="15" spans="1:38" x14ac:dyDescent="0.25">
      <c r="A15" s="100">
        <v>2</v>
      </c>
      <c r="B15" s="242" t="s">
        <v>0</v>
      </c>
      <c r="C15" s="102">
        <v>4</v>
      </c>
      <c r="D15" s="103" t="s">
        <v>1</v>
      </c>
      <c r="E15" s="17">
        <v>1</v>
      </c>
      <c r="F15" s="64" t="s">
        <v>0</v>
      </c>
      <c r="G15" s="67">
        <v>2</v>
      </c>
      <c r="H15" s="103" t="s">
        <v>1</v>
      </c>
      <c r="I15" s="208">
        <v>0</v>
      </c>
      <c r="J15" s="101" t="s">
        <v>0</v>
      </c>
      <c r="K15" s="243">
        <v>6</v>
      </c>
      <c r="L15" s="21">
        <f>V15*Price!$L$34</f>
        <v>307.6111111111112</v>
      </c>
      <c r="M15" s="259">
        <f>V15*Price!$M$34</f>
        <v>0</v>
      </c>
      <c r="N15" s="21">
        <f>V15*Price!$N$34</f>
        <v>345.72222222222229</v>
      </c>
      <c r="O15" s="21">
        <f>V15*Price!$O$34</f>
        <v>408.33333333333343</v>
      </c>
      <c r="P15" s="21">
        <f>V15*Price!$P$34</f>
        <v>468.22222222222234</v>
      </c>
      <c r="Q15" s="21">
        <f>V15*Price!$Q$34</f>
        <v>481.83333333333343</v>
      </c>
      <c r="R15" s="21">
        <f>V15*Price!$R$34</f>
        <v>612.50000000000011</v>
      </c>
      <c r="U15" s="2">
        <f t="shared" si="0"/>
        <v>1.3611111111111114</v>
      </c>
      <c r="V15" s="22">
        <f t="shared" si="11"/>
        <v>2.7222222222222228</v>
      </c>
      <c r="W15" s="3">
        <f t="shared" si="8"/>
        <v>1.1666666666666667</v>
      </c>
      <c r="X15" s="2">
        <f t="shared" si="3"/>
        <v>2.3333333333333335</v>
      </c>
      <c r="Z15" s="45">
        <f>U15*Price!$L$7</f>
        <v>85.750000000000014</v>
      </c>
      <c r="AA15" s="47">
        <f>U15*Price!$M$7</f>
        <v>102.08333333333336</v>
      </c>
      <c r="AB15" s="49">
        <f>U15*Price!$N$7</f>
        <v>145.63888888888891</v>
      </c>
      <c r="AC15" s="51">
        <f>U15*Price!$O$7</f>
        <v>159.25000000000003</v>
      </c>
      <c r="AD15" s="53">
        <f>U15*Price!$P$7</f>
        <v>212.33333333333337</v>
      </c>
      <c r="AE15" s="55">
        <f>U15*Price!$Q$7</f>
        <v>319.8611111111112</v>
      </c>
      <c r="AF15" s="57">
        <f>U15*Price!$R$7</f>
        <v>404.25000000000006</v>
      </c>
      <c r="AG15" s="2">
        <f>(V15*Price!$E$15)</f>
        <v>108.93108333333336</v>
      </c>
      <c r="AH15" s="1">
        <f>(W15*Price!$C$21)*2</f>
        <v>7.5705</v>
      </c>
      <c r="AI15" s="1">
        <f>(X15*Price!$C$21)*2</f>
        <v>15.141</v>
      </c>
      <c r="AJ15" s="2">
        <f>V15*Price!$H$15</f>
        <v>41.217166666666678</v>
      </c>
      <c r="AK15" s="1">
        <f>Price!$H$21</f>
        <v>17.304000000000002</v>
      </c>
      <c r="AL15" s="2">
        <f t="shared" si="6"/>
        <v>190.16375000000005</v>
      </c>
    </row>
    <row r="16" spans="1:38" x14ac:dyDescent="0.25">
      <c r="A16" s="100">
        <v>2</v>
      </c>
      <c r="B16" s="242" t="s">
        <v>0</v>
      </c>
      <c r="C16" s="102">
        <v>4</v>
      </c>
      <c r="D16" s="103" t="s">
        <v>1</v>
      </c>
      <c r="E16" s="17">
        <v>1</v>
      </c>
      <c r="F16" s="64" t="s">
        <v>0</v>
      </c>
      <c r="G16" s="67">
        <v>4</v>
      </c>
      <c r="H16" s="103" t="s">
        <v>1</v>
      </c>
      <c r="I16" s="208">
        <v>0</v>
      </c>
      <c r="J16" s="101" t="s">
        <v>0</v>
      </c>
      <c r="K16" s="243">
        <v>6</v>
      </c>
      <c r="L16" s="21">
        <f>V16*Price!$L$34</f>
        <v>351.55555555555554</v>
      </c>
      <c r="M16" s="259">
        <f>V16*Price!$M$34</f>
        <v>0</v>
      </c>
      <c r="N16" s="21">
        <f>V16*Price!$N$34</f>
        <v>395.11111111111114</v>
      </c>
      <c r="O16" s="21">
        <f>V16*Price!$O$34</f>
        <v>466.66666666666669</v>
      </c>
      <c r="P16" s="21">
        <f>V16*Price!$P$34</f>
        <v>535.11111111111109</v>
      </c>
      <c r="Q16" s="21">
        <f>V16*Price!$Q$34</f>
        <v>550.66666666666663</v>
      </c>
      <c r="R16" s="21">
        <f>V16*Price!$R$34</f>
        <v>700</v>
      </c>
      <c r="U16" s="2">
        <f t="shared" si="0"/>
        <v>1.5555555555555556</v>
      </c>
      <c r="V16" s="22">
        <f t="shared" si="11"/>
        <v>3.1111111111111112</v>
      </c>
      <c r="W16" s="3">
        <f t="shared" si="8"/>
        <v>1.3333333333333333</v>
      </c>
      <c r="X16" s="2">
        <f t="shared" si="3"/>
        <v>2.3333333333333335</v>
      </c>
      <c r="Z16" s="45">
        <f>U16*Price!$L$7</f>
        <v>98</v>
      </c>
      <c r="AA16" s="47">
        <f>U16*Price!$M$7</f>
        <v>116.66666666666667</v>
      </c>
      <c r="AB16" s="49">
        <f>U16*Price!$N$7</f>
        <v>166.44444444444446</v>
      </c>
      <c r="AC16" s="51">
        <f>U16*Price!$O$7</f>
        <v>182</v>
      </c>
      <c r="AD16" s="53">
        <f>U16*Price!$P$7</f>
        <v>242.66666666666666</v>
      </c>
      <c r="AE16" s="55">
        <f>U16*Price!$Q$7</f>
        <v>365.55555555555554</v>
      </c>
      <c r="AF16" s="57">
        <f>U16*Price!$R$7</f>
        <v>462</v>
      </c>
      <c r="AG16" s="2">
        <f>(V16*Price!$E$15)</f>
        <v>124.49266666666668</v>
      </c>
      <c r="AH16" s="1">
        <f>(W16*Price!$C$21)*2</f>
        <v>8.6519999999999992</v>
      </c>
      <c r="AI16" s="1">
        <f>(X16*Price!$C$21)*2</f>
        <v>15.141</v>
      </c>
      <c r="AJ16" s="2">
        <f>V16*Price!$H$15</f>
        <v>47.105333333333334</v>
      </c>
      <c r="AK16" s="1">
        <f>Price!$H$21</f>
        <v>17.304000000000002</v>
      </c>
      <c r="AL16" s="2">
        <f t="shared" si="6"/>
        <v>212.69499999999999</v>
      </c>
    </row>
    <row r="17" spans="1:38" x14ac:dyDescent="0.25">
      <c r="A17" s="197">
        <v>2</v>
      </c>
      <c r="B17" s="253" t="s">
        <v>0</v>
      </c>
      <c r="C17" s="151">
        <v>6</v>
      </c>
      <c r="D17" s="152" t="s">
        <v>1</v>
      </c>
      <c r="E17" s="251">
        <v>1</v>
      </c>
      <c r="F17" s="150" t="s">
        <v>0</v>
      </c>
      <c r="G17" s="151">
        <v>0</v>
      </c>
      <c r="H17" s="152" t="s">
        <v>1</v>
      </c>
      <c r="I17" s="251">
        <v>0</v>
      </c>
      <c r="J17" s="150" t="s">
        <v>0</v>
      </c>
      <c r="K17" s="154">
        <v>6</v>
      </c>
      <c r="L17" s="155">
        <f>V17*Price!$L$34</f>
        <v>282.5</v>
      </c>
      <c r="M17" s="1618">
        <f>V17*Price!$M$34</f>
        <v>0</v>
      </c>
      <c r="N17" s="155">
        <f>V17*Price!$N$34</f>
        <v>317.5</v>
      </c>
      <c r="O17" s="155">
        <f>V17*Price!$O$34</f>
        <v>375</v>
      </c>
      <c r="P17" s="155">
        <f>V17*Price!$P$34</f>
        <v>430</v>
      </c>
      <c r="Q17" s="155">
        <f>V17*Price!$Q$34</f>
        <v>442.5</v>
      </c>
      <c r="R17" s="155">
        <f>V17*Price!$R$34</f>
        <v>562.5</v>
      </c>
      <c r="U17" s="2">
        <f t="shared" si="0"/>
        <v>1.25</v>
      </c>
      <c r="V17" s="22">
        <f t="shared" si="11"/>
        <v>2.5</v>
      </c>
      <c r="W17" s="3">
        <f t="shared" si="8"/>
        <v>1</v>
      </c>
      <c r="X17" s="1">
        <f t="shared" si="3"/>
        <v>2.5</v>
      </c>
      <c r="Z17" s="45">
        <f>U17*Price!$L$7</f>
        <v>78.75</v>
      </c>
      <c r="AA17" s="47">
        <f>U17*Price!$M$7</f>
        <v>93.75</v>
      </c>
      <c r="AB17" s="49">
        <f>U17*Price!$N$7</f>
        <v>133.75</v>
      </c>
      <c r="AC17" s="51">
        <f>U17*Price!$O$7</f>
        <v>146.25</v>
      </c>
      <c r="AD17" s="53">
        <f>U17*Price!$P$7</f>
        <v>195</v>
      </c>
      <c r="AE17" s="55">
        <f>U17*Price!$Q$7</f>
        <v>293.75</v>
      </c>
      <c r="AF17" s="57">
        <f>U17*Price!$R$7</f>
        <v>371.25</v>
      </c>
      <c r="AG17" s="2">
        <f>(V17*Price!$E$15)</f>
        <v>100.03875000000001</v>
      </c>
      <c r="AH17" s="1">
        <f>(W17*Price!$C$21)*2</f>
        <v>6.4889999999999999</v>
      </c>
      <c r="AI17" s="1">
        <f>(X17*Price!$C$21)*2</f>
        <v>16.2225</v>
      </c>
      <c r="AJ17" s="2">
        <f>V17*Price!$H$15</f>
        <v>37.852499999999999</v>
      </c>
      <c r="AK17" s="1">
        <f>Price!$H$21</f>
        <v>17.304000000000002</v>
      </c>
      <c r="AL17" s="7">
        <f t="shared" si="6"/>
        <v>177.90675000000002</v>
      </c>
    </row>
    <row r="18" spans="1:38" x14ac:dyDescent="0.25">
      <c r="A18" s="100">
        <v>2</v>
      </c>
      <c r="B18" s="242" t="s">
        <v>0</v>
      </c>
      <c r="C18" s="102">
        <v>6</v>
      </c>
      <c r="D18" s="103" t="s">
        <v>1</v>
      </c>
      <c r="E18" s="17">
        <v>1</v>
      </c>
      <c r="F18" s="64" t="s">
        <v>0</v>
      </c>
      <c r="G18" s="67">
        <v>2</v>
      </c>
      <c r="H18" s="103" t="s">
        <v>1</v>
      </c>
      <c r="I18" s="208">
        <v>0</v>
      </c>
      <c r="J18" s="101" t="s">
        <v>0</v>
      </c>
      <c r="K18" s="243">
        <v>6</v>
      </c>
      <c r="L18" s="21">
        <f>V18*Price!$L$34</f>
        <v>329.58333333333337</v>
      </c>
      <c r="M18" s="259">
        <f>V18*Price!$M$34</f>
        <v>0</v>
      </c>
      <c r="N18" s="21">
        <f>V18*Price!$N$34</f>
        <v>370.41666666666669</v>
      </c>
      <c r="O18" s="21">
        <f>V18*Price!$O$34</f>
        <v>437.50000000000006</v>
      </c>
      <c r="P18" s="21">
        <f>V18*Price!$P$34</f>
        <v>501.66666666666674</v>
      </c>
      <c r="Q18" s="21">
        <f>V18*Price!$Q$34</f>
        <v>516.25</v>
      </c>
      <c r="R18" s="21">
        <f>V18*Price!$R$34</f>
        <v>656.25000000000011</v>
      </c>
      <c r="U18" s="2">
        <f t="shared" si="0"/>
        <v>1.4583333333333335</v>
      </c>
      <c r="V18" s="22">
        <f t="shared" si="11"/>
        <v>2.916666666666667</v>
      </c>
      <c r="W18" s="3">
        <f t="shared" si="8"/>
        <v>1.1666666666666667</v>
      </c>
      <c r="X18" s="1">
        <f t="shared" si="3"/>
        <v>2.5</v>
      </c>
      <c r="Z18" s="45">
        <f>U18*Price!$L$7</f>
        <v>91.875000000000014</v>
      </c>
      <c r="AA18" s="47">
        <f>U18*Price!$M$7</f>
        <v>109.37500000000001</v>
      </c>
      <c r="AB18" s="49">
        <f>U18*Price!$N$7</f>
        <v>156.04166666666669</v>
      </c>
      <c r="AC18" s="51">
        <f>U18*Price!$O$7</f>
        <v>170.62500000000003</v>
      </c>
      <c r="AD18" s="53">
        <f>U18*Price!$P$7</f>
        <v>227.50000000000003</v>
      </c>
      <c r="AE18" s="55">
        <f>U18*Price!$Q$7</f>
        <v>342.70833333333337</v>
      </c>
      <c r="AF18" s="57">
        <f>U18*Price!$R$7</f>
        <v>433.12500000000006</v>
      </c>
      <c r="AG18" s="2">
        <f>(V18*Price!$E$15)</f>
        <v>116.71187500000002</v>
      </c>
      <c r="AH18" s="1">
        <f>(W18*Price!$C$21)*2</f>
        <v>7.5705</v>
      </c>
      <c r="AI18" s="1">
        <f>(X18*Price!$C$21)*2</f>
        <v>16.2225</v>
      </c>
      <c r="AJ18" s="2">
        <f>V18*Price!$H$15</f>
        <v>44.161250000000003</v>
      </c>
      <c r="AK18" s="1">
        <f>Price!$H$21</f>
        <v>17.304000000000002</v>
      </c>
      <c r="AL18" s="7">
        <f t="shared" si="6"/>
        <v>201.97012500000002</v>
      </c>
    </row>
    <row r="19" spans="1:38" x14ac:dyDescent="0.25">
      <c r="A19" s="100">
        <v>2</v>
      </c>
      <c r="B19" s="242" t="s">
        <v>0</v>
      </c>
      <c r="C19" s="102">
        <v>6</v>
      </c>
      <c r="D19" s="103" t="s">
        <v>1</v>
      </c>
      <c r="E19" s="17">
        <v>1</v>
      </c>
      <c r="F19" s="64" t="s">
        <v>0</v>
      </c>
      <c r="G19" s="67">
        <v>4</v>
      </c>
      <c r="H19" s="103" t="s">
        <v>1</v>
      </c>
      <c r="I19" s="208">
        <v>0</v>
      </c>
      <c r="J19" s="101" t="s">
        <v>0</v>
      </c>
      <c r="K19" s="243">
        <v>6</v>
      </c>
      <c r="L19" s="21">
        <f>V19*Price!$L$34</f>
        <v>376.66666666666663</v>
      </c>
      <c r="M19" s="259">
        <f>V19*Price!$M$34</f>
        <v>0</v>
      </c>
      <c r="N19" s="21">
        <f>V19*Price!$N$34</f>
        <v>423.33333333333331</v>
      </c>
      <c r="O19" s="21">
        <f>V19*Price!$O$34</f>
        <v>499.99999999999994</v>
      </c>
      <c r="P19" s="21">
        <f>V19*Price!$P$34</f>
        <v>573.33333333333326</v>
      </c>
      <c r="Q19" s="21">
        <f>V19*Price!$Q$34</f>
        <v>590</v>
      </c>
      <c r="R19" s="21">
        <f>V19*Price!$R$34</f>
        <v>749.99999999999989</v>
      </c>
      <c r="U19" s="2">
        <f t="shared" si="0"/>
        <v>1.6666666666666665</v>
      </c>
      <c r="V19" s="22">
        <f t="shared" si="11"/>
        <v>3.333333333333333</v>
      </c>
      <c r="W19" s="3">
        <f t="shared" si="8"/>
        <v>1.3333333333333333</v>
      </c>
      <c r="X19" s="2">
        <f t="shared" si="3"/>
        <v>2.5</v>
      </c>
      <c r="Z19" s="45">
        <f>U19*Price!$L$7</f>
        <v>104.99999999999999</v>
      </c>
      <c r="AA19" s="47">
        <f>U19*Price!$M$7</f>
        <v>124.99999999999999</v>
      </c>
      <c r="AB19" s="49">
        <f>U19*Price!$N$7</f>
        <v>178.33333333333331</v>
      </c>
      <c r="AC19" s="51">
        <f>U19*Price!$O$7</f>
        <v>194.99999999999997</v>
      </c>
      <c r="AD19" s="53">
        <f>U19*Price!$P$7</f>
        <v>260</v>
      </c>
      <c r="AE19" s="55">
        <f>U19*Price!$Q$7</f>
        <v>391.66666666666663</v>
      </c>
      <c r="AF19" s="57">
        <f>U19*Price!$R$7</f>
        <v>494.99999999999994</v>
      </c>
      <c r="AG19" s="2">
        <f>(V19*Price!$E$15)</f>
        <v>133.38499999999999</v>
      </c>
      <c r="AH19" s="1">
        <f>(W19*Price!$C$21)*2</f>
        <v>8.6519999999999992</v>
      </c>
      <c r="AI19" s="1">
        <f>(X19*Price!$C$21)*2</f>
        <v>16.2225</v>
      </c>
      <c r="AJ19" s="2">
        <f>V19*Price!$H$15</f>
        <v>50.47</v>
      </c>
      <c r="AK19" s="1">
        <f>Price!$H$21</f>
        <v>17.304000000000002</v>
      </c>
      <c r="AL19" s="7">
        <f t="shared" si="6"/>
        <v>226.03349999999998</v>
      </c>
    </row>
    <row r="20" spans="1:38" x14ac:dyDescent="0.25">
      <c r="A20" s="197">
        <v>2</v>
      </c>
      <c r="B20" s="253" t="s">
        <v>0</v>
      </c>
      <c r="C20" s="151">
        <v>8</v>
      </c>
      <c r="D20" s="152" t="s">
        <v>1</v>
      </c>
      <c r="E20" s="251">
        <v>1</v>
      </c>
      <c r="F20" s="150" t="s">
        <v>0</v>
      </c>
      <c r="G20" s="151">
        <v>0</v>
      </c>
      <c r="H20" s="152" t="s">
        <v>1</v>
      </c>
      <c r="I20" s="251">
        <v>0</v>
      </c>
      <c r="J20" s="150" t="s">
        <v>0</v>
      </c>
      <c r="K20" s="154">
        <v>6</v>
      </c>
      <c r="L20" s="155">
        <f>V20*Price!$L$34</f>
        <v>301.33333333333331</v>
      </c>
      <c r="M20" s="1618">
        <f>V20*Price!$M$34</f>
        <v>0</v>
      </c>
      <c r="N20" s="155">
        <f>V20*Price!$N$34</f>
        <v>338.66666666666663</v>
      </c>
      <c r="O20" s="155">
        <f>V20*Price!$O$34</f>
        <v>400</v>
      </c>
      <c r="P20" s="155">
        <f>V20*Price!$P$34</f>
        <v>458.66666666666663</v>
      </c>
      <c r="Q20" s="155">
        <f>V20*Price!$Q$34</f>
        <v>472</v>
      </c>
      <c r="R20" s="155">
        <f>V20*Price!$R$34</f>
        <v>600</v>
      </c>
      <c r="U20" s="2">
        <f t="shared" si="0"/>
        <v>1.3333333333333333</v>
      </c>
      <c r="V20" s="22">
        <f t="shared" si="11"/>
        <v>2.6666666666666665</v>
      </c>
      <c r="W20" s="3">
        <f t="shared" si="8"/>
        <v>1</v>
      </c>
      <c r="X20" s="2">
        <f t="shared" si="3"/>
        <v>2.6666666666666665</v>
      </c>
      <c r="Z20" s="45">
        <f>U20*Price!$L$7</f>
        <v>84</v>
      </c>
      <c r="AA20" s="47">
        <f>U20*Price!$M$7</f>
        <v>100</v>
      </c>
      <c r="AB20" s="49">
        <f>U20*Price!$N$7</f>
        <v>142.66666666666666</v>
      </c>
      <c r="AC20" s="51">
        <f>U20*Price!$O$7</f>
        <v>156</v>
      </c>
      <c r="AD20" s="53">
        <f>U20*Price!$P$7</f>
        <v>208</v>
      </c>
      <c r="AE20" s="55">
        <f>U20*Price!$Q$7</f>
        <v>313.33333333333331</v>
      </c>
      <c r="AF20" s="57">
        <f>U20*Price!$R$7</f>
        <v>396</v>
      </c>
      <c r="AG20" s="2">
        <f>(V20*Price!$E$15)</f>
        <v>106.708</v>
      </c>
      <c r="AH20" s="1">
        <f>(W20*Price!$C$21)*2</f>
        <v>6.4889999999999999</v>
      </c>
      <c r="AI20" s="1">
        <f>(X20*Price!$C$21)*2</f>
        <v>17.303999999999998</v>
      </c>
      <c r="AJ20" s="2">
        <f>V20*Price!$H$15</f>
        <v>40.375999999999998</v>
      </c>
      <c r="AK20" s="1">
        <f>Price!$H$21</f>
        <v>17.304000000000002</v>
      </c>
      <c r="AL20" s="7">
        <f t="shared" si="6"/>
        <v>188.18100000000001</v>
      </c>
    </row>
    <row r="21" spans="1:38" x14ac:dyDescent="0.25">
      <c r="A21" s="100">
        <v>2</v>
      </c>
      <c r="B21" s="242" t="s">
        <v>0</v>
      </c>
      <c r="C21" s="102">
        <v>8</v>
      </c>
      <c r="D21" s="103" t="s">
        <v>1</v>
      </c>
      <c r="E21" s="17">
        <v>1</v>
      </c>
      <c r="F21" s="64" t="s">
        <v>0</v>
      </c>
      <c r="G21" s="67">
        <v>2</v>
      </c>
      <c r="H21" s="103" t="s">
        <v>1</v>
      </c>
      <c r="I21" s="208">
        <v>0</v>
      </c>
      <c r="J21" s="101" t="s">
        <v>0</v>
      </c>
      <c r="K21" s="243">
        <v>6</v>
      </c>
      <c r="L21" s="21">
        <f>V21*Price!$L$34</f>
        <v>351.55555555555554</v>
      </c>
      <c r="M21" s="259">
        <f>V21*Price!$M$34</f>
        <v>0</v>
      </c>
      <c r="N21" s="21">
        <f>V21*Price!$N$34</f>
        <v>395.11111111111114</v>
      </c>
      <c r="O21" s="21">
        <f>V21*Price!$O$34</f>
        <v>466.66666666666669</v>
      </c>
      <c r="P21" s="21">
        <f>V21*Price!$P$34</f>
        <v>535.11111111111109</v>
      </c>
      <c r="Q21" s="21">
        <f>V21*Price!$Q$34</f>
        <v>550.66666666666663</v>
      </c>
      <c r="R21" s="21">
        <f>V21*Price!$R$34</f>
        <v>700</v>
      </c>
      <c r="U21" s="2">
        <f t="shared" si="0"/>
        <v>1.5555555555555556</v>
      </c>
      <c r="V21" s="22">
        <f t="shared" si="11"/>
        <v>3.1111111111111112</v>
      </c>
      <c r="W21" s="3">
        <f t="shared" si="8"/>
        <v>1.1666666666666667</v>
      </c>
      <c r="X21" s="2">
        <f t="shared" si="3"/>
        <v>2.6666666666666665</v>
      </c>
      <c r="Z21" s="45">
        <f>U21*Price!$L$7</f>
        <v>98</v>
      </c>
      <c r="AA21" s="47">
        <f>U21*Price!$M$7</f>
        <v>116.66666666666667</v>
      </c>
      <c r="AB21" s="49">
        <f>U21*Price!$N$7</f>
        <v>166.44444444444446</v>
      </c>
      <c r="AC21" s="51">
        <f>U21*Price!$O$7</f>
        <v>182</v>
      </c>
      <c r="AD21" s="53">
        <f>U21*Price!$P$7</f>
        <v>242.66666666666666</v>
      </c>
      <c r="AE21" s="55">
        <f>U21*Price!$Q$7</f>
        <v>365.55555555555554</v>
      </c>
      <c r="AF21" s="57">
        <f>U21*Price!$R$7</f>
        <v>462</v>
      </c>
      <c r="AG21" s="2">
        <f>(V21*Price!$E$15)</f>
        <v>124.49266666666668</v>
      </c>
      <c r="AH21" s="1">
        <f>(W21*Price!$C$21)*2</f>
        <v>7.5705</v>
      </c>
      <c r="AI21" s="1">
        <f>(X21*Price!$C$21)*2</f>
        <v>17.303999999999998</v>
      </c>
      <c r="AJ21" s="2">
        <f>V21*Price!$H$15</f>
        <v>47.105333333333334</v>
      </c>
      <c r="AK21" s="1">
        <f>Price!$H$21</f>
        <v>17.304000000000002</v>
      </c>
      <c r="AL21" s="7">
        <f t="shared" si="6"/>
        <v>213.77650000000003</v>
      </c>
    </row>
    <row r="22" spans="1:38" x14ac:dyDescent="0.25">
      <c r="A22" s="100">
        <v>2</v>
      </c>
      <c r="B22" s="242" t="s">
        <v>0</v>
      </c>
      <c r="C22" s="102">
        <v>8</v>
      </c>
      <c r="D22" s="103" t="s">
        <v>1</v>
      </c>
      <c r="E22" s="17">
        <v>1</v>
      </c>
      <c r="F22" s="64" t="s">
        <v>0</v>
      </c>
      <c r="G22" s="67">
        <v>4</v>
      </c>
      <c r="H22" s="103" t="s">
        <v>1</v>
      </c>
      <c r="I22" s="208">
        <v>0</v>
      </c>
      <c r="J22" s="101" t="s">
        <v>0</v>
      </c>
      <c r="K22" s="243">
        <v>6</v>
      </c>
      <c r="L22" s="21">
        <f>V22*Price!$L$34</f>
        <v>401.77777777777777</v>
      </c>
      <c r="M22" s="259">
        <f>V22*Price!$M$34</f>
        <v>0</v>
      </c>
      <c r="N22" s="21">
        <f>V22*Price!$N$34</f>
        <v>451.55555555555554</v>
      </c>
      <c r="O22" s="21">
        <f>V22*Price!$O$34</f>
        <v>533.33333333333326</v>
      </c>
      <c r="P22" s="21">
        <f>V22*Price!$P$34</f>
        <v>611.55555555555554</v>
      </c>
      <c r="Q22" s="21">
        <f>V22*Price!$Q$34</f>
        <v>629.33333333333326</v>
      </c>
      <c r="R22" s="21">
        <f>V22*Price!$R$34</f>
        <v>800</v>
      </c>
      <c r="U22" s="2">
        <f t="shared" si="0"/>
        <v>1.7777777777777777</v>
      </c>
      <c r="V22" s="22">
        <f t="shared" si="11"/>
        <v>3.5555555555555554</v>
      </c>
      <c r="W22" s="3">
        <f t="shared" si="8"/>
        <v>1.3333333333333333</v>
      </c>
      <c r="X22" s="2">
        <f t="shared" si="3"/>
        <v>2.6666666666666665</v>
      </c>
      <c r="Z22" s="45">
        <f>U22*Price!$L$7</f>
        <v>112</v>
      </c>
      <c r="AA22" s="47">
        <f>U22*Price!$M$7</f>
        <v>133.33333333333331</v>
      </c>
      <c r="AB22" s="49">
        <f>U22*Price!$N$7</f>
        <v>190.2222222222222</v>
      </c>
      <c r="AC22" s="51">
        <f>U22*Price!$O$7</f>
        <v>208</v>
      </c>
      <c r="AD22" s="53">
        <f>U22*Price!$P$7</f>
        <v>277.33333333333331</v>
      </c>
      <c r="AE22" s="55">
        <f>U22*Price!$Q$7</f>
        <v>417.77777777777777</v>
      </c>
      <c r="AF22" s="57">
        <f>U22*Price!$R$7</f>
        <v>528</v>
      </c>
      <c r="AG22" s="2">
        <f>(V22*Price!$E$15)</f>
        <v>142.27733333333333</v>
      </c>
      <c r="AH22" s="1">
        <f>(W22*Price!$C$21)*2</f>
        <v>8.6519999999999992</v>
      </c>
      <c r="AI22" s="1">
        <f>(X22*Price!$C$21)*2</f>
        <v>17.303999999999998</v>
      </c>
      <c r="AJ22" s="2">
        <f>V22*Price!$H$15</f>
        <v>53.834666666666664</v>
      </c>
      <c r="AK22" s="1">
        <f>Price!$H$21</f>
        <v>17.304000000000002</v>
      </c>
      <c r="AL22" s="7">
        <f t="shared" si="6"/>
        <v>239.37199999999999</v>
      </c>
    </row>
    <row r="23" spans="1:38" x14ac:dyDescent="0.25">
      <c r="A23" s="197">
        <v>2</v>
      </c>
      <c r="B23" s="252" t="s">
        <v>0</v>
      </c>
      <c r="C23" s="151">
        <v>10</v>
      </c>
      <c r="D23" s="152" t="s">
        <v>1</v>
      </c>
      <c r="E23" s="251">
        <v>1</v>
      </c>
      <c r="F23" s="153" t="s">
        <v>0</v>
      </c>
      <c r="G23" s="151">
        <v>0</v>
      </c>
      <c r="H23" s="152" t="s">
        <v>1</v>
      </c>
      <c r="I23" s="251">
        <v>0</v>
      </c>
      <c r="J23" s="153" t="s">
        <v>0</v>
      </c>
      <c r="K23" s="154">
        <v>6</v>
      </c>
      <c r="L23" s="155">
        <f>V23*Price!$L$34</f>
        <v>320.16666666666669</v>
      </c>
      <c r="M23" s="1618">
        <f>V23*Price!$M$34</f>
        <v>0</v>
      </c>
      <c r="N23" s="155">
        <f>V23*Price!$N$34</f>
        <v>359.83333333333337</v>
      </c>
      <c r="O23" s="155">
        <f>V23*Price!$O$34</f>
        <v>425</v>
      </c>
      <c r="P23" s="155">
        <f>V23*Price!$P$34</f>
        <v>487.33333333333337</v>
      </c>
      <c r="Q23" s="155">
        <f>V23*Price!$Q$34</f>
        <v>501.5</v>
      </c>
      <c r="R23" s="155">
        <f>V23*Price!$R$34</f>
        <v>637.5</v>
      </c>
      <c r="U23" s="2">
        <f t="shared" si="0"/>
        <v>1.4166666666666667</v>
      </c>
      <c r="V23" s="22">
        <f t="shared" si="11"/>
        <v>2.8333333333333335</v>
      </c>
      <c r="W23" s="3">
        <f t="shared" si="8"/>
        <v>1</v>
      </c>
      <c r="X23" s="2">
        <f t="shared" si="3"/>
        <v>2.8333333333333335</v>
      </c>
      <c r="Z23" s="45">
        <f>U23*Price!$L$7</f>
        <v>89.25</v>
      </c>
      <c r="AA23" s="47">
        <f>U23*Price!$M$7</f>
        <v>106.25</v>
      </c>
      <c r="AB23" s="49">
        <f>U23*Price!$N$7</f>
        <v>151.58333333333334</v>
      </c>
      <c r="AC23" s="51">
        <f>U23*Price!$O$7</f>
        <v>165.75</v>
      </c>
      <c r="AD23" s="53">
        <f>U23*Price!$P$7</f>
        <v>221</v>
      </c>
      <c r="AE23" s="55">
        <f>U23*Price!$Q$7</f>
        <v>332.91666666666669</v>
      </c>
      <c r="AF23" s="57">
        <f>U23*Price!$R$7</f>
        <v>420.75</v>
      </c>
      <c r="AG23" s="2">
        <f>(V23*Price!$E$15)</f>
        <v>113.37725000000002</v>
      </c>
      <c r="AH23" s="1">
        <f>(W23*Price!$C$21)*2</f>
        <v>6.4889999999999999</v>
      </c>
      <c r="AI23" s="1">
        <f>(X23*Price!$C$21)*2</f>
        <v>18.3855</v>
      </c>
      <c r="AJ23" s="2">
        <f>V23*Price!$H$15</f>
        <v>42.899500000000003</v>
      </c>
      <c r="AK23" s="1">
        <f>Price!$H$21</f>
        <v>17.304000000000002</v>
      </c>
      <c r="AL23" s="7">
        <f t="shared" si="6"/>
        <v>198.45525000000001</v>
      </c>
    </row>
    <row r="24" spans="1:38" x14ac:dyDescent="0.25">
      <c r="A24" s="100">
        <v>2</v>
      </c>
      <c r="B24" s="244" t="s">
        <v>0</v>
      </c>
      <c r="C24" s="102">
        <v>10</v>
      </c>
      <c r="D24" s="103" t="s">
        <v>1</v>
      </c>
      <c r="E24" s="17">
        <v>1</v>
      </c>
      <c r="F24" s="69" t="s">
        <v>0</v>
      </c>
      <c r="G24" s="67">
        <v>2</v>
      </c>
      <c r="H24" s="103" t="s">
        <v>1</v>
      </c>
      <c r="I24" s="208">
        <v>0</v>
      </c>
      <c r="J24" s="104" t="s">
        <v>0</v>
      </c>
      <c r="K24" s="243">
        <v>6</v>
      </c>
      <c r="L24" s="21">
        <f>V24*Price!$L$34</f>
        <v>373.52777777777783</v>
      </c>
      <c r="M24" s="259">
        <f>V24*Price!$M$34</f>
        <v>0</v>
      </c>
      <c r="N24" s="21">
        <f>V24*Price!$N$34</f>
        <v>419.8055555555556</v>
      </c>
      <c r="O24" s="21">
        <f>V24*Price!$O$34</f>
        <v>495.83333333333337</v>
      </c>
      <c r="P24" s="21">
        <f>V24*Price!$P$34</f>
        <v>568.55555555555554</v>
      </c>
      <c r="Q24" s="21">
        <f>V24*Price!$Q$34</f>
        <v>585.08333333333337</v>
      </c>
      <c r="R24" s="21">
        <f>V24*Price!$R$34</f>
        <v>743.75</v>
      </c>
      <c r="U24" s="2">
        <f t="shared" si="0"/>
        <v>1.6527777777777779</v>
      </c>
      <c r="V24" s="22">
        <f t="shared" si="11"/>
        <v>3.3055555555555558</v>
      </c>
      <c r="W24" s="3">
        <f t="shared" si="8"/>
        <v>1.1666666666666667</v>
      </c>
      <c r="X24" s="2">
        <f t="shared" si="3"/>
        <v>2.8333333333333335</v>
      </c>
      <c r="Z24" s="45">
        <f>U24*Price!$L$7</f>
        <v>104.12500000000001</v>
      </c>
      <c r="AA24" s="47">
        <f>U24*Price!$M$7</f>
        <v>123.95833333333334</v>
      </c>
      <c r="AB24" s="49">
        <f>U24*Price!$N$7</f>
        <v>176.84722222222223</v>
      </c>
      <c r="AC24" s="51">
        <f>U24*Price!$O$7</f>
        <v>193.37500000000003</v>
      </c>
      <c r="AD24" s="53">
        <f>U24*Price!$P$7</f>
        <v>257.83333333333337</v>
      </c>
      <c r="AE24" s="55">
        <f>U24*Price!$Q$7</f>
        <v>388.40277777777783</v>
      </c>
      <c r="AF24" s="57">
        <f>U24*Price!$R$7</f>
        <v>490.87500000000006</v>
      </c>
      <c r="AG24" s="2">
        <f>(V24*Price!$E$15)</f>
        <v>132.27345833333337</v>
      </c>
      <c r="AH24" s="1">
        <f>(W24*Price!$C$21)*2</f>
        <v>7.5705</v>
      </c>
      <c r="AI24" s="1">
        <f>(X24*Price!$C$21)*2</f>
        <v>18.3855</v>
      </c>
      <c r="AJ24" s="2">
        <f>V24*Price!$H$15</f>
        <v>50.049416666666673</v>
      </c>
      <c r="AK24" s="1">
        <f>Price!$H$21</f>
        <v>17.304000000000002</v>
      </c>
      <c r="AL24" s="7">
        <f t="shared" si="6"/>
        <v>225.58287500000006</v>
      </c>
    </row>
    <row r="25" spans="1:38" x14ac:dyDescent="0.25">
      <c r="A25" s="197">
        <v>3</v>
      </c>
      <c r="B25" s="253" t="s">
        <v>0</v>
      </c>
      <c r="C25" s="151">
        <v>0</v>
      </c>
      <c r="D25" s="152" t="s">
        <v>1</v>
      </c>
      <c r="E25" s="251">
        <v>1</v>
      </c>
      <c r="F25" s="150" t="s">
        <v>0</v>
      </c>
      <c r="G25" s="151">
        <v>0</v>
      </c>
      <c r="H25" s="152" t="s">
        <v>1</v>
      </c>
      <c r="I25" s="251">
        <v>0</v>
      </c>
      <c r="J25" s="150" t="s">
        <v>0</v>
      </c>
      <c r="K25" s="154">
        <v>6</v>
      </c>
      <c r="L25" s="155">
        <f>V25*Price!$L$34</f>
        <v>339</v>
      </c>
      <c r="M25" s="1618">
        <f>V25*Price!$M$34</f>
        <v>0</v>
      </c>
      <c r="N25" s="155">
        <f>V25*Price!$N$34</f>
        <v>381</v>
      </c>
      <c r="O25" s="155">
        <f>V25*Price!$O$34</f>
        <v>450</v>
      </c>
      <c r="P25" s="155">
        <f>V25*Price!$P$34</f>
        <v>516</v>
      </c>
      <c r="Q25" s="155">
        <f>V25*Price!$Q$34</f>
        <v>531</v>
      </c>
      <c r="R25" s="155">
        <f>V25*Price!$R$34</f>
        <v>675</v>
      </c>
      <c r="U25" s="2">
        <f t="shared" si="0"/>
        <v>1.5</v>
      </c>
      <c r="V25" s="22">
        <f t="shared" si="11"/>
        <v>3</v>
      </c>
      <c r="W25" s="3">
        <f t="shared" si="8"/>
        <v>1</v>
      </c>
      <c r="X25" s="2">
        <f t="shared" si="3"/>
        <v>3</v>
      </c>
      <c r="Z25" s="45">
        <f>U25*Price!$L$7</f>
        <v>94.5</v>
      </c>
      <c r="AA25" s="47">
        <f>U25*Price!$M$7</f>
        <v>112.5</v>
      </c>
      <c r="AB25" s="49">
        <f>U25*Price!$N$7</f>
        <v>160.5</v>
      </c>
      <c r="AC25" s="51">
        <f>U25*Price!$O$7</f>
        <v>175.5</v>
      </c>
      <c r="AD25" s="53">
        <f>U25*Price!$P$7</f>
        <v>234</v>
      </c>
      <c r="AE25" s="55">
        <f>U25*Price!$Q$7</f>
        <v>352.5</v>
      </c>
      <c r="AF25" s="57">
        <f>U25*Price!$R$7</f>
        <v>445.5</v>
      </c>
      <c r="AG25" s="2">
        <f>(V25*Price!$E$15)</f>
        <v>120.04650000000001</v>
      </c>
      <c r="AH25" s="1">
        <f>(W25*Price!$C$21)*2</f>
        <v>6.4889999999999999</v>
      </c>
      <c r="AI25" s="1">
        <f>(X25*Price!$C$21)*2</f>
        <v>19.466999999999999</v>
      </c>
      <c r="AJ25" s="2">
        <f>V25*Price!$H$15</f>
        <v>45.423000000000002</v>
      </c>
      <c r="AK25" s="1">
        <f>Price!$H$21</f>
        <v>17.304000000000002</v>
      </c>
      <c r="AL25" s="7">
        <f t="shared" si="6"/>
        <v>208.7295</v>
      </c>
    </row>
    <row r="26" spans="1:38" x14ac:dyDescent="0.25">
      <c r="A26" s="100">
        <v>3</v>
      </c>
      <c r="B26" s="242" t="s">
        <v>0</v>
      </c>
      <c r="C26" s="102">
        <v>0</v>
      </c>
      <c r="D26" s="103" t="s">
        <v>1</v>
      </c>
      <c r="E26" s="17">
        <v>1</v>
      </c>
      <c r="F26" s="64" t="s">
        <v>0</v>
      </c>
      <c r="G26" s="67">
        <v>2</v>
      </c>
      <c r="H26" s="103" t="s">
        <v>1</v>
      </c>
      <c r="I26" s="208">
        <v>0</v>
      </c>
      <c r="J26" s="101" t="s">
        <v>0</v>
      </c>
      <c r="K26" s="243">
        <v>6</v>
      </c>
      <c r="L26" s="21">
        <f>V26*Price!$L$34</f>
        <v>395.5</v>
      </c>
      <c r="M26" s="259">
        <f>V26*Price!$M$34</f>
        <v>0</v>
      </c>
      <c r="N26" s="21">
        <f>V26*Price!$N$34</f>
        <v>444.5</v>
      </c>
      <c r="O26" s="21">
        <f>V26*Price!$O$34</f>
        <v>525</v>
      </c>
      <c r="P26" s="21">
        <f>V26*Price!$P$34</f>
        <v>602</v>
      </c>
      <c r="Q26" s="21">
        <f>V26*Price!$Q$34</f>
        <v>619.5</v>
      </c>
      <c r="R26" s="21">
        <f>V26*Price!$R$34</f>
        <v>787.5</v>
      </c>
      <c r="U26" s="2">
        <f t="shared" si="0"/>
        <v>1.75</v>
      </c>
      <c r="V26" s="22">
        <f t="shared" si="11"/>
        <v>3.5</v>
      </c>
      <c r="W26" s="3">
        <f t="shared" si="8"/>
        <v>1.1666666666666667</v>
      </c>
      <c r="X26" s="2">
        <f t="shared" si="3"/>
        <v>3</v>
      </c>
      <c r="Z26" s="45">
        <f>U26*Price!$L$7</f>
        <v>110.25</v>
      </c>
      <c r="AA26" s="47">
        <f>U26*Price!$M$7</f>
        <v>131.25</v>
      </c>
      <c r="AB26" s="49">
        <f>U26*Price!$N$7</f>
        <v>187.25</v>
      </c>
      <c r="AC26" s="51">
        <f>U26*Price!$O$7</f>
        <v>204.75</v>
      </c>
      <c r="AD26" s="53">
        <f>U26*Price!$P$7</f>
        <v>273</v>
      </c>
      <c r="AE26" s="55">
        <f>U26*Price!$Q$7</f>
        <v>411.25</v>
      </c>
      <c r="AF26" s="57">
        <f>U26*Price!$R$7</f>
        <v>519.75</v>
      </c>
      <c r="AG26" s="2">
        <f>(V26*Price!$E$15)</f>
        <v>140.05425000000002</v>
      </c>
      <c r="AH26" s="1">
        <f>(W26*Price!$C$21)*2</f>
        <v>7.5705</v>
      </c>
      <c r="AI26" s="1">
        <f>(X26*Price!$C$21)*2</f>
        <v>19.466999999999999</v>
      </c>
      <c r="AJ26" s="2">
        <f>V26*Price!$H$15</f>
        <v>52.993499999999997</v>
      </c>
      <c r="AK26" s="1">
        <f>Price!$H$21</f>
        <v>17.304000000000002</v>
      </c>
      <c r="AL26" s="7">
        <f t="shared" si="6"/>
        <v>237.38925000000003</v>
      </c>
    </row>
    <row r="27" spans="1:38" x14ac:dyDescent="0.25">
      <c r="A27" s="100">
        <v>3</v>
      </c>
      <c r="B27" s="242" t="s">
        <v>0</v>
      </c>
      <c r="C27" s="102">
        <v>0</v>
      </c>
      <c r="D27" s="103" t="s">
        <v>1</v>
      </c>
      <c r="E27" s="17">
        <v>1</v>
      </c>
      <c r="F27" s="64" t="s">
        <v>0</v>
      </c>
      <c r="G27" s="67">
        <v>4</v>
      </c>
      <c r="H27" s="103" t="s">
        <v>1</v>
      </c>
      <c r="I27" s="208">
        <v>0</v>
      </c>
      <c r="J27" s="101" t="s">
        <v>0</v>
      </c>
      <c r="K27" s="243">
        <v>6</v>
      </c>
      <c r="L27" s="21">
        <f>V27*Price!$L$34</f>
        <v>452</v>
      </c>
      <c r="M27" s="259">
        <f>V27*Price!$M$34</f>
        <v>0</v>
      </c>
      <c r="N27" s="21">
        <f>V27*Price!$N$34</f>
        <v>508</v>
      </c>
      <c r="O27" s="21">
        <f>V27*Price!$O$34</f>
        <v>600</v>
      </c>
      <c r="P27" s="21">
        <f>V27*Price!$P$34</f>
        <v>688</v>
      </c>
      <c r="Q27" s="21">
        <f>V27*Price!$Q$34</f>
        <v>708</v>
      </c>
      <c r="R27" s="21">
        <f>V27*Price!$R$34</f>
        <v>900</v>
      </c>
      <c r="U27" s="2">
        <f t="shared" si="0"/>
        <v>2</v>
      </c>
      <c r="V27" s="22">
        <f t="shared" si="11"/>
        <v>4</v>
      </c>
      <c r="W27" s="3">
        <f t="shared" si="8"/>
        <v>1.3333333333333333</v>
      </c>
      <c r="X27" s="2">
        <f t="shared" si="3"/>
        <v>3</v>
      </c>
      <c r="Z27" s="45">
        <f>U27*Price!$L$7</f>
        <v>126</v>
      </c>
      <c r="AA27" s="47">
        <f>U27*Price!$M$7</f>
        <v>150</v>
      </c>
      <c r="AB27" s="49">
        <f>U27*Price!$N$7</f>
        <v>214</v>
      </c>
      <c r="AC27" s="51">
        <f>U27*Price!$O$7</f>
        <v>234</v>
      </c>
      <c r="AD27" s="53">
        <f>U27*Price!$P$7</f>
        <v>312</v>
      </c>
      <c r="AE27" s="55">
        <f>U27*Price!$Q$7</f>
        <v>470</v>
      </c>
      <c r="AF27" s="57">
        <f>U27*Price!$R$7</f>
        <v>594</v>
      </c>
      <c r="AG27" s="2">
        <f>(V27*Price!$E$15)</f>
        <v>160.06200000000001</v>
      </c>
      <c r="AH27" s="1">
        <f>(W27*Price!$C$21)*2</f>
        <v>8.6519999999999992</v>
      </c>
      <c r="AI27" s="1">
        <f>(X27*Price!$C$21)*2</f>
        <v>19.466999999999999</v>
      </c>
      <c r="AJ27" s="2">
        <f>V27*Price!$H$15</f>
        <v>60.564</v>
      </c>
      <c r="AK27" s="1">
        <f>Price!$H$21</f>
        <v>17.304000000000002</v>
      </c>
      <c r="AL27" s="7">
        <f t="shared" si="6"/>
        <v>266.04899999999998</v>
      </c>
    </row>
    <row r="28" spans="1:38" x14ac:dyDescent="0.25">
      <c r="A28" s="197">
        <v>3</v>
      </c>
      <c r="B28" s="253" t="s">
        <v>0</v>
      </c>
      <c r="C28" s="151">
        <v>4</v>
      </c>
      <c r="D28" s="152" t="s">
        <v>1</v>
      </c>
      <c r="E28" s="251">
        <v>1</v>
      </c>
      <c r="F28" s="150" t="s">
        <v>0</v>
      </c>
      <c r="G28" s="151">
        <v>0</v>
      </c>
      <c r="H28" s="152" t="s">
        <v>1</v>
      </c>
      <c r="I28" s="251">
        <v>0</v>
      </c>
      <c r="J28" s="150" t="s">
        <v>0</v>
      </c>
      <c r="K28" s="154">
        <v>6</v>
      </c>
      <c r="L28" s="155">
        <f>V28*Price!$L$34</f>
        <v>376.66666666666669</v>
      </c>
      <c r="M28" s="1618">
        <f>V28*Price!$M$34</f>
        <v>0</v>
      </c>
      <c r="N28" s="155">
        <f>V28*Price!$N$34</f>
        <v>423.33333333333337</v>
      </c>
      <c r="O28" s="155">
        <f>V28*Price!$O$34</f>
        <v>500</v>
      </c>
      <c r="P28" s="155">
        <f>V28*Price!$P$34</f>
        <v>573.33333333333337</v>
      </c>
      <c r="Q28" s="155">
        <f>V28*Price!$Q$34</f>
        <v>590</v>
      </c>
      <c r="R28" s="155">
        <f>V28*Price!$R$34</f>
        <v>750</v>
      </c>
      <c r="U28" s="2">
        <f t="shared" si="0"/>
        <v>1.6666666666666667</v>
      </c>
      <c r="V28" s="22">
        <f t="shared" si="11"/>
        <v>3.3333333333333335</v>
      </c>
      <c r="W28" s="3">
        <f t="shared" si="8"/>
        <v>1</v>
      </c>
      <c r="X28" s="2">
        <f t="shared" si="3"/>
        <v>3.3333333333333335</v>
      </c>
      <c r="Z28" s="45">
        <f>U28*Price!$L$7</f>
        <v>105</v>
      </c>
      <c r="AA28" s="47">
        <f>U28*Price!$M$7</f>
        <v>125</v>
      </c>
      <c r="AB28" s="49">
        <f>U28*Price!$N$7</f>
        <v>178.33333333333334</v>
      </c>
      <c r="AC28" s="51">
        <f>U28*Price!$O$7</f>
        <v>195</v>
      </c>
      <c r="AD28" s="53">
        <f>U28*Price!$P$7</f>
        <v>260</v>
      </c>
      <c r="AE28" s="55">
        <f>U28*Price!$Q$7</f>
        <v>391.66666666666669</v>
      </c>
      <c r="AF28" s="57">
        <f>U28*Price!$R$7</f>
        <v>495</v>
      </c>
      <c r="AG28" s="2">
        <f>(V28*Price!$E$15)</f>
        <v>133.38500000000002</v>
      </c>
      <c r="AH28" s="1">
        <f>(W28*Price!$C$21)*2</f>
        <v>6.4889999999999999</v>
      </c>
      <c r="AI28" s="1">
        <f>(X28*Price!$C$21)*2</f>
        <v>21.63</v>
      </c>
      <c r="AJ28" s="2">
        <f>V28*Price!$H$15</f>
        <v>50.47</v>
      </c>
      <c r="AK28" s="1">
        <f>Price!$H$21</f>
        <v>17.304000000000002</v>
      </c>
      <c r="AL28" s="7">
        <f t="shared" si="6"/>
        <v>229.27800000000002</v>
      </c>
    </row>
    <row r="29" spans="1:38" x14ac:dyDescent="0.25">
      <c r="A29" s="100">
        <v>3</v>
      </c>
      <c r="B29" s="242" t="s">
        <v>0</v>
      </c>
      <c r="C29" s="102">
        <v>4</v>
      </c>
      <c r="D29" s="103" t="s">
        <v>1</v>
      </c>
      <c r="E29" s="17">
        <v>1</v>
      </c>
      <c r="F29" s="64" t="s">
        <v>0</v>
      </c>
      <c r="G29" s="67">
        <v>2</v>
      </c>
      <c r="H29" s="103" t="s">
        <v>1</v>
      </c>
      <c r="I29" s="208">
        <v>0</v>
      </c>
      <c r="J29" s="101" t="s">
        <v>0</v>
      </c>
      <c r="K29" s="243">
        <v>6</v>
      </c>
      <c r="L29" s="21">
        <f>V29*Price!$L$34</f>
        <v>439.44444444444451</v>
      </c>
      <c r="M29" s="259">
        <f>V29*Price!$M$34</f>
        <v>0</v>
      </c>
      <c r="N29" s="21">
        <f>V29*Price!$N$34</f>
        <v>493.88888888888891</v>
      </c>
      <c r="O29" s="21">
        <f>V29*Price!$O$34</f>
        <v>583.33333333333337</v>
      </c>
      <c r="P29" s="21">
        <f>V29*Price!$P$34</f>
        <v>668.88888888888891</v>
      </c>
      <c r="Q29" s="21">
        <f>V29*Price!$Q$34</f>
        <v>688.33333333333337</v>
      </c>
      <c r="R29" s="21">
        <f>V29*Price!$R$34</f>
        <v>875.00000000000011</v>
      </c>
      <c r="U29" s="2">
        <f t="shared" si="0"/>
        <v>1.9444444444444446</v>
      </c>
      <c r="V29" s="22">
        <f t="shared" si="11"/>
        <v>3.8888888888888893</v>
      </c>
      <c r="W29" s="3">
        <f t="shared" si="8"/>
        <v>1.1666666666666667</v>
      </c>
      <c r="X29" s="2">
        <f t="shared" si="3"/>
        <v>3.3333333333333335</v>
      </c>
      <c r="Z29" s="45">
        <f>U29*Price!$L$7</f>
        <v>122.50000000000001</v>
      </c>
      <c r="AA29" s="47">
        <f>U29*Price!$M$7</f>
        <v>145.83333333333334</v>
      </c>
      <c r="AB29" s="49">
        <f>U29*Price!$N$7</f>
        <v>208.05555555555557</v>
      </c>
      <c r="AC29" s="51">
        <f>U29*Price!$O$7</f>
        <v>227.50000000000003</v>
      </c>
      <c r="AD29" s="53">
        <f>U29*Price!$P$7</f>
        <v>303.33333333333337</v>
      </c>
      <c r="AE29" s="55">
        <f>U29*Price!$Q$7</f>
        <v>456.94444444444451</v>
      </c>
      <c r="AF29" s="57">
        <f>U29*Price!$R$7</f>
        <v>577.50000000000011</v>
      </c>
      <c r="AG29" s="2">
        <f>(V29*Price!$E$15)</f>
        <v>155.61583333333337</v>
      </c>
      <c r="AH29" s="1">
        <f>(W29*Price!$C$21)*2</f>
        <v>7.5705</v>
      </c>
      <c r="AI29" s="1">
        <f>(X29*Price!$C$21)*2</f>
        <v>21.63</v>
      </c>
      <c r="AJ29" s="2">
        <f>V29*Price!$H$15</f>
        <v>58.881666666666675</v>
      </c>
      <c r="AK29" s="1">
        <f>Price!$H$21</f>
        <v>17.304000000000002</v>
      </c>
      <c r="AL29" s="7">
        <f t="shared" si="6"/>
        <v>261.00200000000007</v>
      </c>
    </row>
    <row r="30" spans="1:38" x14ac:dyDescent="0.25">
      <c r="A30" s="197">
        <v>3</v>
      </c>
      <c r="B30" s="253" t="s">
        <v>0</v>
      </c>
      <c r="C30" s="151">
        <v>6</v>
      </c>
      <c r="D30" s="152" t="s">
        <v>1</v>
      </c>
      <c r="E30" s="251">
        <v>1</v>
      </c>
      <c r="F30" s="150" t="s">
        <v>0</v>
      </c>
      <c r="G30" s="151">
        <v>0</v>
      </c>
      <c r="H30" s="152" t="s">
        <v>1</v>
      </c>
      <c r="I30" s="251">
        <v>0</v>
      </c>
      <c r="J30" s="150" t="s">
        <v>0</v>
      </c>
      <c r="K30" s="154">
        <v>6</v>
      </c>
      <c r="L30" s="155">
        <f>V30*Price!$L$34</f>
        <v>395.5</v>
      </c>
      <c r="M30" s="1618">
        <f>V30*Price!$M$34</f>
        <v>0</v>
      </c>
      <c r="N30" s="155">
        <f>V30*Price!$N$34</f>
        <v>444.5</v>
      </c>
      <c r="O30" s="155">
        <f>V30*Price!$O$34</f>
        <v>525</v>
      </c>
      <c r="P30" s="155">
        <f>V30*Price!$P$34</f>
        <v>602</v>
      </c>
      <c r="Q30" s="155">
        <f>V30*Price!$Q$34</f>
        <v>619.5</v>
      </c>
      <c r="R30" s="155">
        <f>V30*Price!$R$34</f>
        <v>787.5</v>
      </c>
      <c r="U30" s="2">
        <f t="shared" si="0"/>
        <v>1.75</v>
      </c>
      <c r="V30" s="22">
        <f t="shared" si="11"/>
        <v>3.5</v>
      </c>
      <c r="W30" s="3">
        <f t="shared" si="8"/>
        <v>1</v>
      </c>
      <c r="X30" s="2">
        <f t="shared" si="3"/>
        <v>3.5</v>
      </c>
      <c r="Z30" s="45">
        <f>U30*Price!$L$7</f>
        <v>110.25</v>
      </c>
      <c r="AA30" s="47">
        <f>U30*Price!$M$7</f>
        <v>131.25</v>
      </c>
      <c r="AB30" s="49">
        <f>U30*Price!$N$7</f>
        <v>187.25</v>
      </c>
      <c r="AC30" s="51">
        <f>U30*Price!$O$7</f>
        <v>204.75</v>
      </c>
      <c r="AD30" s="53">
        <f>U30*Price!$P$7</f>
        <v>273</v>
      </c>
      <c r="AE30" s="55">
        <f>U30*Price!$Q$7</f>
        <v>411.25</v>
      </c>
      <c r="AF30" s="57">
        <f>U30*Price!$R$7</f>
        <v>519.75</v>
      </c>
      <c r="AG30" s="2">
        <f>(V30*Price!$E$15)</f>
        <v>140.05425000000002</v>
      </c>
      <c r="AH30" s="1">
        <f>(W30*Price!$C$21)*2</f>
        <v>6.4889999999999999</v>
      </c>
      <c r="AI30" s="1">
        <f>(X30*Price!$C$21)*2</f>
        <v>22.711500000000001</v>
      </c>
      <c r="AJ30" s="2">
        <f>V30*Price!$H$15</f>
        <v>52.993499999999997</v>
      </c>
      <c r="AK30" s="1">
        <f>Price!$H$21</f>
        <v>17.304000000000002</v>
      </c>
      <c r="AL30" s="7">
        <f t="shared" si="6"/>
        <v>239.55225000000004</v>
      </c>
    </row>
    <row r="31" spans="1:38" x14ac:dyDescent="0.25">
      <c r="A31" s="100">
        <v>3</v>
      </c>
      <c r="B31" s="242" t="s">
        <v>0</v>
      </c>
      <c r="C31" s="102">
        <v>6</v>
      </c>
      <c r="D31" s="103" t="s">
        <v>1</v>
      </c>
      <c r="E31" s="17">
        <v>1</v>
      </c>
      <c r="F31" s="64" t="s">
        <v>0</v>
      </c>
      <c r="G31" s="67">
        <v>2</v>
      </c>
      <c r="H31" s="103" t="s">
        <v>1</v>
      </c>
      <c r="I31" s="208">
        <v>0</v>
      </c>
      <c r="J31" s="101" t="s">
        <v>0</v>
      </c>
      <c r="K31" s="243">
        <v>6</v>
      </c>
      <c r="L31" s="21">
        <f>V31*Price!$L$34</f>
        <v>461.41666666666674</v>
      </c>
      <c r="M31" s="259">
        <f>V31*Price!$M$34</f>
        <v>0</v>
      </c>
      <c r="N31" s="21">
        <f>V31*Price!$N$34</f>
        <v>518.58333333333337</v>
      </c>
      <c r="O31" s="21">
        <f>V31*Price!$O$34</f>
        <v>612.50000000000011</v>
      </c>
      <c r="P31" s="21">
        <f>V31*Price!$P$34</f>
        <v>702.33333333333348</v>
      </c>
      <c r="Q31" s="21">
        <f>V31*Price!$Q$34</f>
        <v>722.75000000000011</v>
      </c>
      <c r="R31" s="21">
        <f>V31*Price!$R$34</f>
        <v>918.75000000000011</v>
      </c>
      <c r="U31" s="2">
        <f t="shared" si="0"/>
        <v>2.041666666666667</v>
      </c>
      <c r="V31" s="22">
        <f t="shared" si="11"/>
        <v>4.0833333333333339</v>
      </c>
      <c r="W31" s="3">
        <f t="shared" si="8"/>
        <v>1.1666666666666667</v>
      </c>
      <c r="X31" s="2">
        <f t="shared" si="3"/>
        <v>3.5</v>
      </c>
      <c r="Z31" s="45">
        <f>U31*Price!$L$7</f>
        <v>128.62500000000003</v>
      </c>
      <c r="AA31" s="47">
        <f>U31*Price!$M$7</f>
        <v>153.12500000000003</v>
      </c>
      <c r="AB31" s="49">
        <f>U31*Price!$N$7</f>
        <v>218.45833333333337</v>
      </c>
      <c r="AC31" s="51">
        <f>U31*Price!$O$7</f>
        <v>238.87500000000003</v>
      </c>
      <c r="AD31" s="53">
        <f>U31*Price!$P$7</f>
        <v>318.50000000000006</v>
      </c>
      <c r="AE31" s="55">
        <f>U31*Price!$Q$7</f>
        <v>479.79166666666674</v>
      </c>
      <c r="AF31" s="57">
        <f>U31*Price!$R$7</f>
        <v>606.37500000000011</v>
      </c>
      <c r="AG31" s="2">
        <f>(V31*Price!$E$15)</f>
        <v>163.39662500000003</v>
      </c>
      <c r="AH31" s="1">
        <f>(W31*Price!$C$21)*2</f>
        <v>7.5705</v>
      </c>
      <c r="AI31" s="1">
        <f>(X31*Price!$C$21)*2</f>
        <v>22.711500000000001</v>
      </c>
      <c r="AJ31" s="2">
        <f>V31*Price!$H$15</f>
        <v>61.825750000000006</v>
      </c>
      <c r="AK31" s="1">
        <f>Price!$H$21</f>
        <v>17.304000000000002</v>
      </c>
      <c r="AL31" s="7">
        <f t="shared" si="6"/>
        <v>272.80837500000007</v>
      </c>
    </row>
    <row r="32" spans="1:38" x14ac:dyDescent="0.25">
      <c r="A32" s="100">
        <v>3</v>
      </c>
      <c r="B32" s="242" t="s">
        <v>0</v>
      </c>
      <c r="C32" s="102">
        <v>6</v>
      </c>
      <c r="D32" s="103" t="s">
        <v>1</v>
      </c>
      <c r="E32" s="17">
        <v>1</v>
      </c>
      <c r="F32" s="64" t="s">
        <v>0</v>
      </c>
      <c r="G32" s="67">
        <v>4</v>
      </c>
      <c r="H32" s="103" t="s">
        <v>1</v>
      </c>
      <c r="I32" s="208">
        <v>0</v>
      </c>
      <c r="J32" s="101" t="s">
        <v>0</v>
      </c>
      <c r="K32" s="243">
        <v>6</v>
      </c>
      <c r="L32" s="21">
        <f>V32*Price!$L$34</f>
        <v>527.33333333333326</v>
      </c>
      <c r="M32" s="259">
        <f>V32*Price!$M$34</f>
        <v>0</v>
      </c>
      <c r="N32" s="21">
        <f>V32*Price!$N$34</f>
        <v>592.66666666666663</v>
      </c>
      <c r="O32" s="21">
        <f>V32*Price!$O$34</f>
        <v>699.99999999999989</v>
      </c>
      <c r="P32" s="21">
        <f>V32*Price!$P$34</f>
        <v>802.66666666666652</v>
      </c>
      <c r="Q32" s="21">
        <f>V32*Price!$Q$34</f>
        <v>825.99999999999989</v>
      </c>
      <c r="R32" s="21">
        <f>V32*Price!$R$34</f>
        <v>1049.9999999999998</v>
      </c>
      <c r="U32" s="2">
        <f t="shared" si="0"/>
        <v>2.333333333333333</v>
      </c>
      <c r="V32" s="22">
        <f t="shared" si="11"/>
        <v>4.6666666666666661</v>
      </c>
      <c r="W32" s="3">
        <f t="shared" si="8"/>
        <v>1.3333333333333333</v>
      </c>
      <c r="X32" s="2">
        <f t="shared" si="3"/>
        <v>3.5</v>
      </c>
      <c r="Z32" s="45">
        <f>U32*Price!$L$7</f>
        <v>146.99999999999997</v>
      </c>
      <c r="AA32" s="47">
        <f>U32*Price!$M$7</f>
        <v>174.99999999999997</v>
      </c>
      <c r="AB32" s="49">
        <f>U32*Price!$N$7</f>
        <v>249.66666666666663</v>
      </c>
      <c r="AC32" s="51">
        <f>U32*Price!$O$7</f>
        <v>272.99999999999994</v>
      </c>
      <c r="AD32" s="53">
        <f>U32*Price!$P$7</f>
        <v>363.99999999999994</v>
      </c>
      <c r="AE32" s="55">
        <f>U32*Price!$Q$7</f>
        <v>548.33333333333326</v>
      </c>
      <c r="AF32" s="57">
        <f>U32*Price!$R$7</f>
        <v>692.99999999999989</v>
      </c>
      <c r="AG32" s="2">
        <f>(V32*Price!$C$15)</f>
        <v>151.40999999999997</v>
      </c>
      <c r="AH32" s="1">
        <f>(W32*Price!$C$21)*2</f>
        <v>8.6519999999999992</v>
      </c>
      <c r="AI32" s="1">
        <f>(X32*Price!$C$21)*2</f>
        <v>22.711500000000001</v>
      </c>
      <c r="AJ32" s="2">
        <f>V32*Price!$H$15</f>
        <v>70.657999999999987</v>
      </c>
      <c r="AK32" s="1">
        <f>Price!$H$21</f>
        <v>17.304000000000002</v>
      </c>
      <c r="AL32" s="7">
        <f t="shared" si="6"/>
        <v>270.73549999999994</v>
      </c>
    </row>
    <row r="33" spans="1:38" x14ac:dyDescent="0.25">
      <c r="A33" s="197">
        <v>3</v>
      </c>
      <c r="B33" s="253" t="s">
        <v>0</v>
      </c>
      <c r="C33" s="151">
        <v>8</v>
      </c>
      <c r="D33" s="152" t="s">
        <v>1</v>
      </c>
      <c r="E33" s="251">
        <v>1</v>
      </c>
      <c r="F33" s="150" t="s">
        <v>0</v>
      </c>
      <c r="G33" s="151">
        <v>0</v>
      </c>
      <c r="H33" s="152" t="s">
        <v>1</v>
      </c>
      <c r="I33" s="251">
        <v>0</v>
      </c>
      <c r="J33" s="150" t="s">
        <v>0</v>
      </c>
      <c r="K33" s="154">
        <v>6</v>
      </c>
      <c r="L33" s="155">
        <f>V33*Price!$L$34</f>
        <v>414.33333333333331</v>
      </c>
      <c r="M33" s="1618">
        <f>V33*Price!$M$34</f>
        <v>0</v>
      </c>
      <c r="N33" s="155">
        <f>V33*Price!$N$34</f>
        <v>465.66666666666663</v>
      </c>
      <c r="O33" s="155">
        <f>V33*Price!$O$34</f>
        <v>550</v>
      </c>
      <c r="P33" s="155">
        <f>V33*Price!$P$34</f>
        <v>630.66666666666663</v>
      </c>
      <c r="Q33" s="155">
        <f>V33*Price!$Q$34</f>
        <v>649</v>
      </c>
      <c r="R33" s="155">
        <f>V33*Price!$R$34</f>
        <v>825</v>
      </c>
      <c r="U33" s="2">
        <f t="shared" si="0"/>
        <v>1.8333333333333333</v>
      </c>
      <c r="V33" s="22">
        <f>((E33+(G33/12))*(A33+C33/12))</f>
        <v>3.6666666666666665</v>
      </c>
      <c r="W33" s="3">
        <f t="shared" si="8"/>
        <v>1</v>
      </c>
      <c r="X33" s="2">
        <f t="shared" si="3"/>
        <v>3.6666666666666665</v>
      </c>
      <c r="Z33" s="45">
        <f>U33*Price!$L$7</f>
        <v>115.5</v>
      </c>
      <c r="AA33" s="47">
        <f>U33*Price!$M$7</f>
        <v>137.5</v>
      </c>
      <c r="AB33" s="49">
        <f>U33*Price!$N$7</f>
        <v>196.16666666666666</v>
      </c>
      <c r="AC33" s="51">
        <f>U33*Price!$O$7</f>
        <v>214.5</v>
      </c>
      <c r="AD33" s="53">
        <f>U33*Price!$P$7</f>
        <v>286</v>
      </c>
      <c r="AE33" s="55">
        <f>U33*Price!$Q$7</f>
        <v>430.83333333333331</v>
      </c>
      <c r="AF33" s="57">
        <f>U33*Price!$R$7</f>
        <v>544.5</v>
      </c>
      <c r="AG33" s="2">
        <f>(V33*Price!$C$15)</f>
        <v>118.96499999999999</v>
      </c>
      <c r="AH33" s="1">
        <f>(W33*Price!$C$21)*2</f>
        <v>6.4889999999999999</v>
      </c>
      <c r="AI33" s="1">
        <f>(X33*Price!$C$21)*2</f>
        <v>23.792999999999999</v>
      </c>
      <c r="AJ33" s="2">
        <f>V33*Price!$H$15</f>
        <v>55.516999999999996</v>
      </c>
      <c r="AK33" s="1">
        <f>Price!$H$21</f>
        <v>17.304000000000002</v>
      </c>
      <c r="AL33" s="7">
        <f t="shared" si="6"/>
        <v>222.06799999999998</v>
      </c>
    </row>
    <row r="34" spans="1:38" ht="15" hidden="1" customHeight="1" x14ac:dyDescent="0.25">
      <c r="A34" s="16">
        <v>4</v>
      </c>
      <c r="B34" s="77" t="s">
        <v>0</v>
      </c>
      <c r="C34" s="67">
        <v>0</v>
      </c>
      <c r="D34" s="70" t="s">
        <v>1</v>
      </c>
      <c r="E34" s="17">
        <v>1</v>
      </c>
      <c r="F34" s="64" t="s">
        <v>0</v>
      </c>
      <c r="G34" s="67">
        <v>0</v>
      </c>
      <c r="H34" s="70" t="s">
        <v>1</v>
      </c>
      <c r="I34" s="17">
        <v>0</v>
      </c>
      <c r="J34" s="64" t="s">
        <v>0</v>
      </c>
      <c r="K34" s="18">
        <v>6</v>
      </c>
      <c r="L34" s="21">
        <f>V34*Price!$L$34</f>
        <v>452</v>
      </c>
      <c r="M34" s="259">
        <f>V34*Price!$M$34</f>
        <v>0</v>
      </c>
      <c r="N34" s="21">
        <f>V34*Price!$N$34</f>
        <v>508</v>
      </c>
      <c r="O34" s="21">
        <f>V34*Price!$O$34</f>
        <v>600</v>
      </c>
      <c r="P34" s="21">
        <f>V34*Price!$P$34</f>
        <v>688</v>
      </c>
      <c r="Q34" s="21">
        <f>V34*Price!$Q$34</f>
        <v>708</v>
      </c>
      <c r="R34" s="21">
        <f>V34*Price!$R$34</f>
        <v>900</v>
      </c>
      <c r="U34" s="2">
        <f t="shared" si="0"/>
        <v>2</v>
      </c>
      <c r="V34" s="22">
        <f t="shared" ref="V34:V53" si="12">((E34+(G34/12))*(A34+C34/12))</f>
        <v>4</v>
      </c>
      <c r="W34" s="3">
        <f t="shared" si="8"/>
        <v>1</v>
      </c>
      <c r="X34" s="2">
        <f t="shared" si="3"/>
        <v>4</v>
      </c>
      <c r="Z34" s="45">
        <f>U34*Price!$L$7</f>
        <v>126</v>
      </c>
      <c r="AA34" s="47">
        <f>U34*Price!$M$7</f>
        <v>150</v>
      </c>
      <c r="AB34" s="49">
        <f>U34*Price!$N$7</f>
        <v>214</v>
      </c>
      <c r="AC34" s="51">
        <f>U34*Price!$O$7</f>
        <v>234</v>
      </c>
      <c r="AD34" s="53">
        <f>U34*Price!$P$7</f>
        <v>312</v>
      </c>
      <c r="AE34" s="55">
        <f>U34*Price!$Q$7</f>
        <v>470</v>
      </c>
      <c r="AF34" s="57">
        <f>U34*Price!$R$7</f>
        <v>594</v>
      </c>
      <c r="AG34" s="2">
        <f>(V34*Price!$C$15)*2</f>
        <v>259.56</v>
      </c>
      <c r="AH34" s="1">
        <f>(W34*Price!$C$21)*2</f>
        <v>6.4889999999999999</v>
      </c>
      <c r="AI34" s="1">
        <f>(X34*Price!$C$21)*2</f>
        <v>25.956</v>
      </c>
      <c r="AJ34" s="2">
        <f>V34*Price!$H$15</f>
        <v>60.564</v>
      </c>
      <c r="AK34" s="1">
        <f>Price!$H$21</f>
        <v>17.304000000000002</v>
      </c>
      <c r="AL34" s="7">
        <f t="shared" si="6"/>
        <v>369.87300000000005</v>
      </c>
    </row>
    <row r="35" spans="1:38" ht="15" hidden="1" customHeight="1" x14ac:dyDescent="0.25">
      <c r="A35" s="16">
        <v>4</v>
      </c>
      <c r="B35" s="77" t="s">
        <v>0</v>
      </c>
      <c r="C35" s="67">
        <v>0</v>
      </c>
      <c r="D35" s="70" t="s">
        <v>1</v>
      </c>
      <c r="E35" s="17">
        <v>1</v>
      </c>
      <c r="F35" s="64" t="s">
        <v>0</v>
      </c>
      <c r="G35" s="67">
        <v>0</v>
      </c>
      <c r="H35" s="70" t="s">
        <v>1</v>
      </c>
      <c r="I35" s="17">
        <v>0</v>
      </c>
      <c r="J35" s="64" t="s">
        <v>0</v>
      </c>
      <c r="K35" s="18">
        <v>6</v>
      </c>
      <c r="L35" s="21">
        <f>V35*Price!$L$34</f>
        <v>452</v>
      </c>
      <c r="M35" s="259">
        <f>V35*Price!$M$34</f>
        <v>0</v>
      </c>
      <c r="N35" s="21">
        <f>V35*Price!$N$34</f>
        <v>508</v>
      </c>
      <c r="O35" s="21">
        <f>V35*Price!$O$34</f>
        <v>600</v>
      </c>
      <c r="P35" s="21">
        <f>V35*Price!$P$34</f>
        <v>688</v>
      </c>
      <c r="Q35" s="21">
        <f>V35*Price!$Q$34</f>
        <v>708</v>
      </c>
      <c r="R35" s="21">
        <f>V35*Price!$R$34</f>
        <v>900</v>
      </c>
      <c r="U35" s="2">
        <f t="shared" si="0"/>
        <v>2</v>
      </c>
      <c r="V35" s="22">
        <f t="shared" si="12"/>
        <v>4</v>
      </c>
      <c r="W35" s="3">
        <f t="shared" si="8"/>
        <v>1</v>
      </c>
      <c r="X35" s="2">
        <f t="shared" si="3"/>
        <v>4</v>
      </c>
      <c r="Z35" s="45">
        <f>U35*Price!$L$7</f>
        <v>126</v>
      </c>
      <c r="AA35" s="47">
        <f>U35*Price!$M$7</f>
        <v>150</v>
      </c>
      <c r="AB35" s="49">
        <f>U35*Price!$N$7</f>
        <v>214</v>
      </c>
      <c r="AC35" s="51">
        <f>U35*Price!$O$7</f>
        <v>234</v>
      </c>
      <c r="AD35" s="53">
        <f>U35*Price!$P$7</f>
        <v>312</v>
      </c>
      <c r="AE35" s="55">
        <f>U35*Price!$Q$7</f>
        <v>470</v>
      </c>
      <c r="AF35" s="57">
        <f>U35*Price!$R$7</f>
        <v>594</v>
      </c>
      <c r="AG35" s="2">
        <f>(V35*Price!$C$15)*2</f>
        <v>259.56</v>
      </c>
      <c r="AH35" s="1">
        <f>(W35*Price!$C$21)*2</f>
        <v>6.4889999999999999</v>
      </c>
      <c r="AI35" s="1">
        <f>(X35*Price!$C$21)*2</f>
        <v>25.956</v>
      </c>
      <c r="AJ35" s="2">
        <f>V35*Price!$H$15</f>
        <v>60.564</v>
      </c>
      <c r="AK35" s="1">
        <f>Price!$H$21</f>
        <v>17.304000000000002</v>
      </c>
      <c r="AL35" s="7">
        <f t="shared" si="6"/>
        <v>369.87300000000005</v>
      </c>
    </row>
    <row r="36" spans="1:38" ht="15" hidden="1" customHeight="1" x14ac:dyDescent="0.25">
      <c r="A36" s="16" t="s">
        <v>29</v>
      </c>
      <c r="B36" s="77"/>
      <c r="C36" s="67"/>
      <c r="D36" s="70"/>
      <c r="E36" s="17"/>
      <c r="F36" s="64"/>
      <c r="G36" s="67"/>
      <c r="H36" s="70"/>
      <c r="I36" s="17"/>
      <c r="J36" s="64"/>
      <c r="K36" s="18"/>
      <c r="L36" s="21">
        <f>V36*Price!$L$34</f>
        <v>0</v>
      </c>
      <c r="M36" s="259">
        <f>V36*Price!$M$34</f>
        <v>0</v>
      </c>
      <c r="N36" s="21">
        <f>V36*Price!$N$34</f>
        <v>0</v>
      </c>
      <c r="O36" s="21">
        <f>V36*Price!$O$34</f>
        <v>0</v>
      </c>
      <c r="P36" s="21">
        <f>V36*Price!$P$34</f>
        <v>0</v>
      </c>
      <c r="Q36" s="21">
        <f>V36*Price!$Q$34</f>
        <v>0</v>
      </c>
      <c r="R36" s="21">
        <f>V36*Price!$R$34</f>
        <v>0</v>
      </c>
      <c r="U36" s="2"/>
      <c r="V36" s="22"/>
      <c r="W36" s="3"/>
      <c r="X36" s="2"/>
      <c r="Z36" s="45">
        <f>U36*Price!$L$7</f>
        <v>0</v>
      </c>
      <c r="AA36" s="47">
        <f>U36*Price!$M$7</f>
        <v>0</v>
      </c>
      <c r="AB36" s="49">
        <f>U36*Price!$N$7</f>
        <v>0</v>
      </c>
      <c r="AC36" s="51">
        <f>U36*Price!$O$7</f>
        <v>0</v>
      </c>
      <c r="AD36" s="53">
        <f>U36*Price!$P$7</f>
        <v>0</v>
      </c>
      <c r="AE36" s="55">
        <f>U36*Price!$Q$7</f>
        <v>0</v>
      </c>
      <c r="AF36" s="57">
        <f>U36*Price!$R$7</f>
        <v>0</v>
      </c>
      <c r="AG36" s="2"/>
      <c r="AH36" s="1">
        <f>(W36*Price!$C$21)*2</f>
        <v>0</v>
      </c>
      <c r="AI36" s="1">
        <f>(X36*Price!$C$21)*2</f>
        <v>0</v>
      </c>
      <c r="AJ36" s="2"/>
      <c r="AK36" s="1">
        <f>Price!$H$21</f>
        <v>17.304000000000002</v>
      </c>
      <c r="AL36" s="7"/>
    </row>
    <row r="37" spans="1:38" x14ac:dyDescent="0.25">
      <c r="A37" s="100">
        <v>3</v>
      </c>
      <c r="B37" s="242" t="s">
        <v>0</v>
      </c>
      <c r="C37" s="102">
        <v>8</v>
      </c>
      <c r="D37" s="103" t="s">
        <v>1</v>
      </c>
      <c r="E37" s="17">
        <v>1</v>
      </c>
      <c r="F37" s="64" t="s">
        <v>0</v>
      </c>
      <c r="G37" s="67">
        <v>2</v>
      </c>
      <c r="H37" s="103" t="s">
        <v>1</v>
      </c>
      <c r="I37" s="208">
        <v>0</v>
      </c>
      <c r="J37" s="101" t="s">
        <v>0</v>
      </c>
      <c r="K37" s="243">
        <v>6</v>
      </c>
      <c r="L37" s="21">
        <f>V37*Price!$L$34</f>
        <v>483.38888888888886</v>
      </c>
      <c r="M37" s="259">
        <f>V37*Price!$M$34</f>
        <v>0</v>
      </c>
      <c r="N37" s="21">
        <f>V37*Price!$N$34</f>
        <v>543.27777777777771</v>
      </c>
      <c r="O37" s="21">
        <f>V37*Price!$O$34</f>
        <v>641.66666666666663</v>
      </c>
      <c r="P37" s="21">
        <f>V37*Price!$P$34</f>
        <v>735.77777777777771</v>
      </c>
      <c r="Q37" s="21">
        <f>V37*Price!$Q$34</f>
        <v>757.16666666666663</v>
      </c>
      <c r="R37" s="21">
        <f>V37*Price!$R$34</f>
        <v>962.5</v>
      </c>
      <c r="U37" s="2">
        <f t="shared" si="0"/>
        <v>2.1388888888888888</v>
      </c>
      <c r="V37" s="22">
        <f t="shared" si="12"/>
        <v>4.2777777777777777</v>
      </c>
      <c r="W37" s="3">
        <f t="shared" si="8"/>
        <v>1.1666666666666667</v>
      </c>
      <c r="X37" s="2">
        <f t="shared" si="3"/>
        <v>3.6666666666666665</v>
      </c>
      <c r="Z37" s="45">
        <f>U37*Price!$L$7</f>
        <v>134.75</v>
      </c>
      <c r="AA37" s="47">
        <f>U37*Price!$M$7</f>
        <v>160.41666666666666</v>
      </c>
      <c r="AB37" s="49">
        <f>U37*Price!$N$7</f>
        <v>228.86111111111111</v>
      </c>
      <c r="AC37" s="51">
        <f>U37*Price!$O$7</f>
        <v>250.25</v>
      </c>
      <c r="AD37" s="53">
        <f>U37*Price!$P$7</f>
        <v>333.66666666666669</v>
      </c>
      <c r="AE37" s="55">
        <f>U37*Price!$Q$7</f>
        <v>502.63888888888886</v>
      </c>
      <c r="AF37" s="57">
        <f>U37*Price!$R$7</f>
        <v>635.25</v>
      </c>
      <c r="AG37" s="2">
        <f>(V37*Price!$C$15)</f>
        <v>138.79249999999999</v>
      </c>
      <c r="AH37" s="1">
        <f>(W37*Price!$C$21)*2</f>
        <v>7.5705</v>
      </c>
      <c r="AI37" s="1">
        <f>(X37*Price!$C$21)*2</f>
        <v>23.792999999999999</v>
      </c>
      <c r="AJ37" s="2">
        <f>V37*Price!$H$15</f>
        <v>64.769833333333338</v>
      </c>
      <c r="AK37" s="1">
        <f>Price!$H$21</f>
        <v>17.304000000000002</v>
      </c>
      <c r="AL37" s="7">
        <f t="shared" si="6"/>
        <v>252.22983333333335</v>
      </c>
    </row>
    <row r="38" spans="1:38" x14ac:dyDescent="0.25">
      <c r="A38" s="100">
        <v>3</v>
      </c>
      <c r="B38" s="242" t="s">
        <v>0</v>
      </c>
      <c r="C38" s="102">
        <v>8</v>
      </c>
      <c r="D38" s="103" t="s">
        <v>1</v>
      </c>
      <c r="E38" s="17">
        <v>1</v>
      </c>
      <c r="F38" s="64" t="s">
        <v>0</v>
      </c>
      <c r="G38" s="67">
        <v>4</v>
      </c>
      <c r="H38" s="103" t="s">
        <v>1</v>
      </c>
      <c r="I38" s="208">
        <v>0</v>
      </c>
      <c r="J38" s="101" t="s">
        <v>0</v>
      </c>
      <c r="K38" s="243">
        <v>6</v>
      </c>
      <c r="L38" s="21">
        <f>V38*Price!$L$34</f>
        <v>552.44444444444434</v>
      </c>
      <c r="M38" s="259">
        <f>V38*Price!$M$34</f>
        <v>0</v>
      </c>
      <c r="N38" s="21">
        <f>V38*Price!$N$34</f>
        <v>620.8888888888888</v>
      </c>
      <c r="O38" s="21">
        <f>V38*Price!$O$34</f>
        <v>733.33333333333326</v>
      </c>
      <c r="P38" s="21">
        <f>V38*Price!$P$34</f>
        <v>840.8888888888888</v>
      </c>
      <c r="Q38" s="21">
        <f>V38*Price!$Q$34</f>
        <v>865.33333333333326</v>
      </c>
      <c r="R38" s="21">
        <f>V38*Price!$R$34</f>
        <v>1100</v>
      </c>
      <c r="U38" s="2">
        <f t="shared" si="0"/>
        <v>2.4444444444444442</v>
      </c>
      <c r="V38" s="22">
        <f t="shared" si="12"/>
        <v>4.8888888888888884</v>
      </c>
      <c r="W38" s="3">
        <f t="shared" si="8"/>
        <v>1.3333333333333333</v>
      </c>
      <c r="X38" s="2">
        <f t="shared" si="3"/>
        <v>3.6666666666666665</v>
      </c>
      <c r="Z38" s="45">
        <f>U38*Price!$L$7</f>
        <v>153.99999999999997</v>
      </c>
      <c r="AA38" s="47">
        <f>U38*Price!$M$7</f>
        <v>183.33333333333331</v>
      </c>
      <c r="AB38" s="49">
        <f>U38*Price!$N$7</f>
        <v>261.55555555555554</v>
      </c>
      <c r="AC38" s="51">
        <f>U38*Price!$O$7</f>
        <v>285.99999999999994</v>
      </c>
      <c r="AD38" s="53">
        <f>U38*Price!$P$7</f>
        <v>381.33333333333331</v>
      </c>
      <c r="AE38" s="55">
        <f>U38*Price!$Q$7</f>
        <v>574.44444444444434</v>
      </c>
      <c r="AF38" s="57">
        <f>U38*Price!$R$7</f>
        <v>725.99999999999989</v>
      </c>
      <c r="AG38" s="2">
        <f>(V38*Price!$C$15)</f>
        <v>158.61999999999998</v>
      </c>
      <c r="AH38" s="1">
        <f>(W38*Price!$C$21)*2</f>
        <v>8.6519999999999992</v>
      </c>
      <c r="AI38" s="1">
        <f>(X38*Price!$C$21)*2</f>
        <v>23.792999999999999</v>
      </c>
      <c r="AJ38" s="2">
        <f>V38*Price!$H$15</f>
        <v>74.022666666666666</v>
      </c>
      <c r="AK38" s="1">
        <f>Price!$H$21</f>
        <v>17.304000000000002</v>
      </c>
      <c r="AL38" s="7">
        <f t="shared" si="6"/>
        <v>282.39166666666665</v>
      </c>
    </row>
    <row r="39" spans="1:38" x14ac:dyDescent="0.25">
      <c r="A39" s="197">
        <v>4</v>
      </c>
      <c r="B39" s="253" t="s">
        <v>0</v>
      </c>
      <c r="C39" s="151">
        <v>0</v>
      </c>
      <c r="D39" s="152" t="s">
        <v>1</v>
      </c>
      <c r="E39" s="251">
        <v>1</v>
      </c>
      <c r="F39" s="150" t="s">
        <v>0</v>
      </c>
      <c r="G39" s="151">
        <v>0</v>
      </c>
      <c r="H39" s="152" t="s">
        <v>1</v>
      </c>
      <c r="I39" s="251">
        <v>0</v>
      </c>
      <c r="J39" s="150" t="s">
        <v>0</v>
      </c>
      <c r="K39" s="154">
        <v>6</v>
      </c>
      <c r="L39" s="155">
        <f>V39*Price!$L$34</f>
        <v>452</v>
      </c>
      <c r="M39" s="1618">
        <f>V39*Price!$M$34</f>
        <v>0</v>
      </c>
      <c r="N39" s="155">
        <f>V39*Price!$N$34</f>
        <v>508</v>
      </c>
      <c r="O39" s="155">
        <f>V39*Price!$O$34</f>
        <v>600</v>
      </c>
      <c r="P39" s="155">
        <f>V39*Price!$P$34</f>
        <v>688</v>
      </c>
      <c r="Q39" s="155">
        <f>V39*Price!$Q$34</f>
        <v>708</v>
      </c>
      <c r="R39" s="155">
        <f>V39*Price!$R$34</f>
        <v>900</v>
      </c>
      <c r="U39" s="2">
        <f t="shared" si="0"/>
        <v>2</v>
      </c>
      <c r="V39" s="22">
        <f t="shared" si="12"/>
        <v>4</v>
      </c>
      <c r="W39" s="3">
        <f t="shared" si="8"/>
        <v>1</v>
      </c>
      <c r="X39" s="2">
        <f t="shared" si="3"/>
        <v>4</v>
      </c>
      <c r="Z39" s="45">
        <f>U39*Price!$L$7</f>
        <v>126</v>
      </c>
      <c r="AA39" s="47">
        <f>U39*Price!$M$7</f>
        <v>150</v>
      </c>
      <c r="AB39" s="49">
        <f>U39*Price!$N$7</f>
        <v>214</v>
      </c>
      <c r="AC39" s="51">
        <f>U39*Price!$O$7</f>
        <v>234</v>
      </c>
      <c r="AD39" s="53">
        <f>U39*Price!$P$7</f>
        <v>312</v>
      </c>
      <c r="AE39" s="55">
        <f>U39*Price!$Q$7</f>
        <v>470</v>
      </c>
      <c r="AF39" s="57">
        <f>U39*Price!$R$7</f>
        <v>594</v>
      </c>
      <c r="AG39" s="2">
        <f>(V39*Price!$C$15)</f>
        <v>129.78</v>
      </c>
      <c r="AH39" s="1">
        <f>(W39*Price!$C$21)*2</f>
        <v>6.4889999999999999</v>
      </c>
      <c r="AI39" s="1">
        <f>(X39*Price!$C$21)*2</f>
        <v>25.956</v>
      </c>
      <c r="AJ39" s="2">
        <f>V39*Price!$H$15</f>
        <v>60.564</v>
      </c>
      <c r="AK39" s="1">
        <f>Price!$H$21</f>
        <v>17.304000000000002</v>
      </c>
      <c r="AL39" s="7">
        <f t="shared" si="6"/>
        <v>240.09299999999999</v>
      </c>
    </row>
    <row r="40" spans="1:38" x14ac:dyDescent="0.25">
      <c r="A40" s="100">
        <v>4</v>
      </c>
      <c r="B40" s="242" t="s">
        <v>0</v>
      </c>
      <c r="C40" s="102">
        <v>0</v>
      </c>
      <c r="D40" s="103" t="s">
        <v>1</v>
      </c>
      <c r="E40" s="17">
        <v>1</v>
      </c>
      <c r="F40" s="64" t="s">
        <v>0</v>
      </c>
      <c r="G40" s="67">
        <v>2</v>
      </c>
      <c r="H40" s="103" t="s">
        <v>1</v>
      </c>
      <c r="I40" s="208">
        <v>0</v>
      </c>
      <c r="J40" s="101" t="s">
        <v>0</v>
      </c>
      <c r="K40" s="243">
        <v>6</v>
      </c>
      <c r="L40" s="21">
        <f>V40*Price!$L$34</f>
        <v>527.33333333333337</v>
      </c>
      <c r="M40" s="259">
        <f>V40*Price!$M$34</f>
        <v>0</v>
      </c>
      <c r="N40" s="21">
        <f>V40*Price!$N$34</f>
        <v>592.66666666666674</v>
      </c>
      <c r="O40" s="21">
        <f>V40*Price!$O$34</f>
        <v>700</v>
      </c>
      <c r="P40" s="21">
        <f>V40*Price!$P$34</f>
        <v>802.66666666666674</v>
      </c>
      <c r="Q40" s="21">
        <f>V40*Price!$Q$34</f>
        <v>826</v>
      </c>
      <c r="R40" s="21">
        <f>V40*Price!$R$34</f>
        <v>1050</v>
      </c>
      <c r="U40" s="2">
        <f t="shared" si="0"/>
        <v>2.3333333333333335</v>
      </c>
      <c r="V40" s="22">
        <f t="shared" si="12"/>
        <v>4.666666666666667</v>
      </c>
      <c r="W40" s="3">
        <f t="shared" si="8"/>
        <v>1.1666666666666667</v>
      </c>
      <c r="X40" s="2">
        <f t="shared" si="3"/>
        <v>4</v>
      </c>
      <c r="Z40" s="45">
        <f>U40*Price!$L$7</f>
        <v>147</v>
      </c>
      <c r="AA40" s="47">
        <f>U40*Price!$M$7</f>
        <v>175</v>
      </c>
      <c r="AB40" s="49">
        <f>U40*Price!$N$7</f>
        <v>249.66666666666669</v>
      </c>
      <c r="AC40" s="51">
        <f>U40*Price!$O$7</f>
        <v>273</v>
      </c>
      <c r="AD40" s="53">
        <f>U40*Price!$P$7</f>
        <v>364</v>
      </c>
      <c r="AE40" s="55">
        <f>U40*Price!$Q$7</f>
        <v>548.33333333333337</v>
      </c>
      <c r="AF40" s="57">
        <f>U40*Price!$R$7</f>
        <v>693</v>
      </c>
      <c r="AG40" s="2">
        <f>(V40*Price!$C$15)</f>
        <v>151.41000000000003</v>
      </c>
      <c r="AH40" s="1">
        <f>(W40*Price!$C$21)*2</f>
        <v>7.5705</v>
      </c>
      <c r="AI40" s="1">
        <f>(X40*Price!$C$21)*2</f>
        <v>25.956</v>
      </c>
      <c r="AJ40" s="2">
        <f>V40*Price!$H$15</f>
        <v>70.658000000000001</v>
      </c>
      <c r="AK40" s="1">
        <f>Price!$H$21</f>
        <v>17.304000000000002</v>
      </c>
      <c r="AL40" s="7">
        <f t="shared" si="6"/>
        <v>272.89850000000001</v>
      </c>
    </row>
    <row r="41" spans="1:38" x14ac:dyDescent="0.25">
      <c r="A41" s="100">
        <v>4</v>
      </c>
      <c r="B41" s="242" t="s">
        <v>0</v>
      </c>
      <c r="C41" s="102">
        <v>0</v>
      </c>
      <c r="D41" s="103" t="s">
        <v>1</v>
      </c>
      <c r="E41" s="17">
        <v>1</v>
      </c>
      <c r="F41" s="64" t="s">
        <v>0</v>
      </c>
      <c r="G41" s="67">
        <v>4</v>
      </c>
      <c r="H41" s="103" t="s">
        <v>1</v>
      </c>
      <c r="I41" s="208">
        <v>0</v>
      </c>
      <c r="J41" s="101" t="s">
        <v>0</v>
      </c>
      <c r="K41" s="243">
        <v>6</v>
      </c>
      <c r="L41" s="21">
        <f>V41*Price!$L$34</f>
        <v>602.66666666666663</v>
      </c>
      <c r="M41" s="21">
        <f>V41*Price!$M$34</f>
        <v>0</v>
      </c>
      <c r="N41" s="21">
        <f>V41*Price!$N$34</f>
        <v>677.33333333333326</v>
      </c>
      <c r="O41" s="21">
        <f>V41*Price!$O$34</f>
        <v>800</v>
      </c>
      <c r="P41" s="21">
        <f>V41*Price!$P$34</f>
        <v>917.33333333333326</v>
      </c>
      <c r="Q41" s="21">
        <f>V41*Price!$Q$34</f>
        <v>944</v>
      </c>
      <c r="R41" s="21">
        <f>V41*Price!$R$34</f>
        <v>1200</v>
      </c>
      <c r="U41" s="2">
        <f t="shared" si="0"/>
        <v>2.6666666666666665</v>
      </c>
      <c r="V41" s="22">
        <f t="shared" si="12"/>
        <v>5.333333333333333</v>
      </c>
      <c r="W41" s="3">
        <f t="shared" si="8"/>
        <v>1.3333333333333333</v>
      </c>
      <c r="X41" s="2">
        <f t="shared" si="3"/>
        <v>4</v>
      </c>
      <c r="Z41" s="45">
        <f>U41*Price!$L$7</f>
        <v>168</v>
      </c>
      <c r="AA41" s="47">
        <f>U41*Price!$M$7</f>
        <v>200</v>
      </c>
      <c r="AB41" s="49">
        <f>U41*Price!$N$7</f>
        <v>285.33333333333331</v>
      </c>
      <c r="AC41" s="51">
        <f>U41*Price!$O$7</f>
        <v>312</v>
      </c>
      <c r="AD41" s="53">
        <f>U41*Price!$P$7</f>
        <v>416</v>
      </c>
      <c r="AE41" s="55">
        <f>U41*Price!$Q$7</f>
        <v>626.66666666666663</v>
      </c>
      <c r="AF41" s="57">
        <f>U41*Price!$R$7</f>
        <v>792</v>
      </c>
      <c r="AG41" s="2">
        <f>(V41*Price!$C$15)</f>
        <v>173.04</v>
      </c>
      <c r="AH41" s="1">
        <f>(W41*Price!$C$21)*2</f>
        <v>8.6519999999999992</v>
      </c>
      <c r="AI41" s="1">
        <f>(X41*Price!$C$21)*2</f>
        <v>25.956</v>
      </c>
      <c r="AJ41" s="2">
        <f>V41*Price!$H$15</f>
        <v>80.751999999999995</v>
      </c>
      <c r="AK41" s="1">
        <f>Price!$H$21</f>
        <v>17.304000000000002</v>
      </c>
      <c r="AL41" s="7">
        <f t="shared" si="6"/>
        <v>305.70399999999995</v>
      </c>
    </row>
    <row r="42" spans="1:38" x14ac:dyDescent="0.25">
      <c r="A42" s="197">
        <v>4</v>
      </c>
      <c r="B42" s="253" t="s">
        <v>0</v>
      </c>
      <c r="C42" s="151">
        <v>2</v>
      </c>
      <c r="D42" s="152" t="s">
        <v>1</v>
      </c>
      <c r="E42" s="251">
        <v>1</v>
      </c>
      <c r="F42" s="150" t="s">
        <v>0</v>
      </c>
      <c r="G42" s="151">
        <v>0</v>
      </c>
      <c r="H42" s="152" t="s">
        <v>1</v>
      </c>
      <c r="I42" s="251">
        <v>0</v>
      </c>
      <c r="J42" s="150" t="s">
        <v>0</v>
      </c>
      <c r="K42" s="154">
        <v>6</v>
      </c>
      <c r="L42" s="155">
        <f>V42*Price!$L$34</f>
        <v>470.83333333333337</v>
      </c>
      <c r="M42" s="155">
        <f>V42*Price!$M$34</f>
        <v>0</v>
      </c>
      <c r="N42" s="155">
        <f>V42*Price!$N$34</f>
        <v>529.16666666666674</v>
      </c>
      <c r="O42" s="155">
        <f>V42*Price!$O$34</f>
        <v>625</v>
      </c>
      <c r="P42" s="155">
        <f>V42*Price!$P$34</f>
        <v>716.66666666666674</v>
      </c>
      <c r="Q42" s="155">
        <f>V42*Price!$Q$34</f>
        <v>737.5</v>
      </c>
      <c r="R42" s="155">
        <f>V42*Price!$R$34</f>
        <v>937.50000000000011</v>
      </c>
      <c r="U42" s="2">
        <f t="shared" si="0"/>
        <v>2.0833333333333335</v>
      </c>
      <c r="V42" s="22">
        <f t="shared" si="12"/>
        <v>4.166666666666667</v>
      </c>
      <c r="W42" s="3">
        <f t="shared" si="8"/>
        <v>1</v>
      </c>
      <c r="X42" s="2">
        <f t="shared" si="3"/>
        <v>4.166666666666667</v>
      </c>
      <c r="Z42" s="45">
        <f>U42*Price!$L$7</f>
        <v>131.25</v>
      </c>
      <c r="AA42" s="47">
        <f>U42*Price!$M$7</f>
        <v>156.25</v>
      </c>
      <c r="AB42" s="49">
        <f>U42*Price!$N$7</f>
        <v>222.91666666666669</v>
      </c>
      <c r="AC42" s="51">
        <f>U42*Price!$O$7</f>
        <v>243.75000000000003</v>
      </c>
      <c r="AD42" s="53">
        <f>U42*Price!$P$7</f>
        <v>325</v>
      </c>
      <c r="AE42" s="55">
        <f>U42*Price!$Q$7</f>
        <v>489.58333333333337</v>
      </c>
      <c r="AF42" s="57">
        <f>U42*Price!$R$7</f>
        <v>618.75</v>
      </c>
      <c r="AG42" s="2">
        <f>(V42*Price!$C$15)</f>
        <v>135.1875</v>
      </c>
      <c r="AH42" s="1">
        <f>(W42*Price!$C$21)*2</f>
        <v>6.4889999999999999</v>
      </c>
      <c r="AI42" s="1">
        <f>(X42*Price!$C$21)*2</f>
        <v>27.037500000000001</v>
      </c>
      <c r="AJ42" s="2">
        <f>V42*Price!$H$15</f>
        <v>63.087500000000006</v>
      </c>
      <c r="AK42" s="1">
        <f>Price!$H$21</f>
        <v>17.304000000000002</v>
      </c>
      <c r="AL42" s="7">
        <f t="shared" si="6"/>
        <v>249.10550000000001</v>
      </c>
    </row>
    <row r="43" spans="1:38" x14ac:dyDescent="0.25">
      <c r="A43" s="100">
        <v>4</v>
      </c>
      <c r="B43" s="242" t="s">
        <v>0</v>
      </c>
      <c r="C43" s="102">
        <v>2</v>
      </c>
      <c r="D43" s="103" t="s">
        <v>1</v>
      </c>
      <c r="E43" s="17">
        <v>1</v>
      </c>
      <c r="F43" s="64" t="s">
        <v>0</v>
      </c>
      <c r="G43" s="67">
        <v>2</v>
      </c>
      <c r="H43" s="103" t="s">
        <v>1</v>
      </c>
      <c r="I43" s="208">
        <v>0</v>
      </c>
      <c r="J43" s="101" t="s">
        <v>0</v>
      </c>
      <c r="K43" s="243">
        <v>6</v>
      </c>
      <c r="L43" s="21">
        <f>V43*Price!$L$34</f>
        <v>549.30555555555566</v>
      </c>
      <c r="M43" s="21">
        <f>V43*Price!$M$34</f>
        <v>0</v>
      </c>
      <c r="N43" s="21">
        <f>V43*Price!$N$34</f>
        <v>617.3611111111112</v>
      </c>
      <c r="O43" s="21">
        <f>V43*Price!$O$34</f>
        <v>729.16666666666674</v>
      </c>
      <c r="P43" s="21">
        <f>V43*Price!$P$34</f>
        <v>836.1111111111112</v>
      </c>
      <c r="Q43" s="21">
        <f>V43*Price!$Q$34</f>
        <v>860.41666666666674</v>
      </c>
      <c r="R43" s="21">
        <f>V43*Price!$R$34</f>
        <v>1093.75</v>
      </c>
      <c r="U43" s="2">
        <f t="shared" si="0"/>
        <v>2.4305555555555558</v>
      </c>
      <c r="V43" s="22">
        <f t="shared" si="12"/>
        <v>4.8611111111111116</v>
      </c>
      <c r="W43" s="3">
        <f t="shared" si="8"/>
        <v>1.1666666666666667</v>
      </c>
      <c r="X43" s="2">
        <f t="shared" si="3"/>
        <v>4.166666666666667</v>
      </c>
      <c r="Z43" s="45">
        <f>U43*Price!$L$7</f>
        <v>153.12500000000003</v>
      </c>
      <c r="AA43" s="47">
        <f>U43*Price!$M$7</f>
        <v>182.29166666666669</v>
      </c>
      <c r="AB43" s="49">
        <f>U43*Price!$N$7</f>
        <v>260.06944444444446</v>
      </c>
      <c r="AC43" s="51">
        <f>U43*Price!$O$7</f>
        <v>284.37500000000006</v>
      </c>
      <c r="AD43" s="53">
        <f>U43*Price!$P$7</f>
        <v>379.16666666666669</v>
      </c>
      <c r="AE43" s="55">
        <f>U43*Price!$Q$7</f>
        <v>571.18055555555566</v>
      </c>
      <c r="AF43" s="57">
        <f>U43*Price!$R$7</f>
        <v>721.87500000000011</v>
      </c>
      <c r="AG43" s="2">
        <f>(V43*Price!$C$15)</f>
        <v>157.71875000000003</v>
      </c>
      <c r="AH43" s="1">
        <f>(W43*Price!$C$21)*2</f>
        <v>7.5705</v>
      </c>
      <c r="AI43" s="1">
        <f>(X43*Price!$C$21)*2</f>
        <v>27.037500000000001</v>
      </c>
      <c r="AJ43" s="2">
        <f>V43*Price!$H$15</f>
        <v>73.60208333333334</v>
      </c>
      <c r="AK43" s="1">
        <f>Price!$H$21</f>
        <v>17.304000000000002</v>
      </c>
      <c r="AL43" s="7">
        <f t="shared" si="6"/>
        <v>283.23283333333336</v>
      </c>
    </row>
    <row r="44" spans="1:38" x14ac:dyDescent="0.25">
      <c r="A44" s="100">
        <v>4</v>
      </c>
      <c r="B44" s="242" t="s">
        <v>0</v>
      </c>
      <c r="C44" s="102">
        <v>2</v>
      </c>
      <c r="D44" s="103" t="s">
        <v>1</v>
      </c>
      <c r="E44" s="17">
        <v>1</v>
      </c>
      <c r="F44" s="64" t="s">
        <v>0</v>
      </c>
      <c r="G44" s="67">
        <v>4</v>
      </c>
      <c r="H44" s="103" t="s">
        <v>1</v>
      </c>
      <c r="I44" s="208">
        <v>0</v>
      </c>
      <c r="J44" s="101" t="s">
        <v>0</v>
      </c>
      <c r="K44" s="243">
        <v>6</v>
      </c>
      <c r="L44" s="21">
        <f>V44*Price!$L$34</f>
        <v>627.77777777777771</v>
      </c>
      <c r="M44" s="21">
        <f>V44*Price!$M$34</f>
        <v>0</v>
      </c>
      <c r="N44" s="21">
        <f>V44*Price!$N$34</f>
        <v>705.55555555555554</v>
      </c>
      <c r="O44" s="21">
        <f>V44*Price!$O$34</f>
        <v>833.33333333333326</v>
      </c>
      <c r="P44" s="21">
        <f>V44*Price!$P$34</f>
        <v>955.55555555555554</v>
      </c>
      <c r="Q44" s="21">
        <f>V44*Price!$Q$34</f>
        <v>983.33333333333326</v>
      </c>
      <c r="R44" s="21">
        <f>V44*Price!$R$34</f>
        <v>1250</v>
      </c>
      <c r="U44" s="2">
        <f t="shared" si="0"/>
        <v>2.7777777777777777</v>
      </c>
      <c r="V44" s="22">
        <f t="shared" si="12"/>
        <v>5.5555555555555554</v>
      </c>
      <c r="W44" s="3">
        <f t="shared" si="8"/>
        <v>1.3333333333333333</v>
      </c>
      <c r="X44" s="2">
        <f t="shared" si="3"/>
        <v>4.166666666666667</v>
      </c>
      <c r="Z44" s="45">
        <f>U44*Price!$L$7</f>
        <v>175</v>
      </c>
      <c r="AA44" s="47">
        <f>U44*Price!$M$7</f>
        <v>208.33333333333331</v>
      </c>
      <c r="AB44" s="49">
        <f>U44*Price!$N$7</f>
        <v>297.22222222222223</v>
      </c>
      <c r="AC44" s="51">
        <f>U44*Price!$O$7</f>
        <v>325</v>
      </c>
      <c r="AD44" s="53">
        <f>U44*Price!$P$7</f>
        <v>433.33333333333331</v>
      </c>
      <c r="AE44" s="55">
        <f>U44*Price!$Q$7</f>
        <v>652.77777777777771</v>
      </c>
      <c r="AF44" s="57">
        <f>U44*Price!$R$7</f>
        <v>825</v>
      </c>
      <c r="AG44" s="2">
        <f>(V44*Price!$C$15)</f>
        <v>180.25</v>
      </c>
      <c r="AH44" s="1">
        <f>(W44*Price!$C$21)*2</f>
        <v>8.6519999999999992</v>
      </c>
      <c r="AI44" s="1">
        <f>(X44*Price!$C$21)*2</f>
        <v>27.037500000000001</v>
      </c>
      <c r="AJ44" s="2">
        <f>V44*Price!$H$15</f>
        <v>84.11666666666666</v>
      </c>
      <c r="AK44" s="1">
        <f>Price!$H$21</f>
        <v>17.304000000000002</v>
      </c>
      <c r="AL44" s="7">
        <f t="shared" si="6"/>
        <v>317.3601666666666</v>
      </c>
    </row>
    <row r="45" spans="1:38" x14ac:dyDescent="0.25">
      <c r="A45" s="197">
        <v>4</v>
      </c>
      <c r="B45" s="253" t="s">
        <v>0</v>
      </c>
      <c r="C45" s="151">
        <v>4</v>
      </c>
      <c r="D45" s="152" t="s">
        <v>1</v>
      </c>
      <c r="E45" s="251">
        <v>1</v>
      </c>
      <c r="F45" s="150" t="s">
        <v>0</v>
      </c>
      <c r="G45" s="151">
        <v>0</v>
      </c>
      <c r="H45" s="152" t="s">
        <v>1</v>
      </c>
      <c r="I45" s="251">
        <v>0</v>
      </c>
      <c r="J45" s="150" t="s">
        <v>0</v>
      </c>
      <c r="K45" s="154">
        <v>6</v>
      </c>
      <c r="L45" s="155">
        <f>V45*Price!$L$34</f>
        <v>489.66666666666663</v>
      </c>
      <c r="M45" s="155">
        <f>V45*Price!$M$34</f>
        <v>0</v>
      </c>
      <c r="N45" s="155">
        <f>V45*Price!$N$34</f>
        <v>550.33333333333326</v>
      </c>
      <c r="O45" s="155">
        <f>V45*Price!$O$34</f>
        <v>650</v>
      </c>
      <c r="P45" s="155">
        <f>V45*Price!$P$34</f>
        <v>745.33333333333326</v>
      </c>
      <c r="Q45" s="155">
        <f>V45*Price!$Q$34</f>
        <v>767</v>
      </c>
      <c r="R45" s="155">
        <f>V45*Price!$R$34</f>
        <v>974.99999999999989</v>
      </c>
      <c r="U45" s="2">
        <f t="shared" si="0"/>
        <v>2.1666666666666665</v>
      </c>
      <c r="V45" s="22">
        <f t="shared" si="12"/>
        <v>4.333333333333333</v>
      </c>
      <c r="W45" s="3">
        <f t="shared" si="8"/>
        <v>1</v>
      </c>
      <c r="X45" s="2">
        <f t="shared" si="3"/>
        <v>4.333333333333333</v>
      </c>
      <c r="Z45" s="45">
        <f>U45*Price!$L$7</f>
        <v>136.5</v>
      </c>
      <c r="AA45" s="47">
        <f>U45*Price!$M$7</f>
        <v>162.5</v>
      </c>
      <c r="AB45" s="49">
        <f>U45*Price!$N$7</f>
        <v>231.83333333333331</v>
      </c>
      <c r="AC45" s="51">
        <f>U45*Price!$O$7</f>
        <v>253.49999999999997</v>
      </c>
      <c r="AD45" s="53">
        <f>U45*Price!$P$7</f>
        <v>338</v>
      </c>
      <c r="AE45" s="55">
        <f>U45*Price!$Q$7</f>
        <v>509.16666666666663</v>
      </c>
      <c r="AF45" s="57">
        <f>U45*Price!$R$7</f>
        <v>643.5</v>
      </c>
      <c r="AG45" s="2">
        <f>(V45*Price!$C$15)</f>
        <v>140.595</v>
      </c>
      <c r="AH45" s="1">
        <f>(W45*Price!$C$21)*2</f>
        <v>6.4889999999999999</v>
      </c>
      <c r="AI45" s="1">
        <f>(X45*Price!$C$21)*2</f>
        <v>28.118999999999996</v>
      </c>
      <c r="AJ45" s="2">
        <f>V45*Price!$H$15</f>
        <v>65.61099999999999</v>
      </c>
      <c r="AK45" s="1">
        <f>Price!$H$21</f>
        <v>17.304000000000002</v>
      </c>
      <c r="AL45" s="7">
        <f t="shared" si="6"/>
        <v>258.11799999999999</v>
      </c>
    </row>
    <row r="46" spans="1:38" x14ac:dyDescent="0.25">
      <c r="A46" s="100">
        <v>4</v>
      </c>
      <c r="B46" s="242" t="s">
        <v>0</v>
      </c>
      <c r="C46" s="102">
        <v>4</v>
      </c>
      <c r="D46" s="103" t="s">
        <v>1</v>
      </c>
      <c r="E46" s="17">
        <v>1</v>
      </c>
      <c r="F46" s="64" t="s">
        <v>0</v>
      </c>
      <c r="G46" s="67">
        <v>2</v>
      </c>
      <c r="H46" s="103" t="s">
        <v>1</v>
      </c>
      <c r="I46" s="208">
        <v>0</v>
      </c>
      <c r="J46" s="101" t="s">
        <v>0</v>
      </c>
      <c r="K46" s="243">
        <v>6</v>
      </c>
      <c r="L46" s="21">
        <f>V46*Price!$L$34</f>
        <v>571.27777777777771</v>
      </c>
      <c r="M46" s="21">
        <f>V46*Price!$M$34</f>
        <v>0</v>
      </c>
      <c r="N46" s="21">
        <f>V46*Price!$N$34</f>
        <v>642.05555555555554</v>
      </c>
      <c r="O46" s="21">
        <f>V46*Price!$O$34</f>
        <v>758.33333333333326</v>
      </c>
      <c r="P46" s="21">
        <f>V46*Price!$P$34</f>
        <v>869.55555555555554</v>
      </c>
      <c r="Q46" s="21">
        <f>V46*Price!$Q$34</f>
        <v>894.83333333333326</v>
      </c>
      <c r="R46" s="21">
        <f>V46*Price!$R$34</f>
        <v>1137.5</v>
      </c>
      <c r="U46" s="2">
        <f t="shared" si="0"/>
        <v>2.5277777777777777</v>
      </c>
      <c r="V46" s="22">
        <f t="shared" si="12"/>
        <v>5.0555555555555554</v>
      </c>
      <c r="W46" s="3">
        <f t="shared" si="8"/>
        <v>1.1666666666666667</v>
      </c>
      <c r="X46" s="2">
        <f t="shared" si="3"/>
        <v>4.333333333333333</v>
      </c>
      <c r="Z46" s="45">
        <f>U46*Price!$L$7</f>
        <v>159.25</v>
      </c>
      <c r="AA46" s="47">
        <f>U46*Price!$M$7</f>
        <v>189.58333333333331</v>
      </c>
      <c r="AB46" s="49">
        <f>U46*Price!$N$7</f>
        <v>270.47222222222223</v>
      </c>
      <c r="AC46" s="51">
        <f>U46*Price!$O$7</f>
        <v>295.75</v>
      </c>
      <c r="AD46" s="53">
        <f>U46*Price!$P$7</f>
        <v>394.33333333333331</v>
      </c>
      <c r="AE46" s="55">
        <f>U46*Price!$Q$7</f>
        <v>594.02777777777771</v>
      </c>
      <c r="AF46" s="57">
        <f>U46*Price!$R$7</f>
        <v>750.75</v>
      </c>
      <c r="AG46" s="2">
        <f>(V46*Price!$C$15)</f>
        <v>164.0275</v>
      </c>
      <c r="AH46" s="1">
        <f>(W46*Price!$C$21)*2</f>
        <v>7.5705</v>
      </c>
      <c r="AI46" s="1">
        <f>(X46*Price!$C$21)*2</f>
        <v>28.118999999999996</v>
      </c>
      <c r="AJ46" s="2">
        <f>V46*Price!$H$15</f>
        <v>76.546166666666664</v>
      </c>
      <c r="AK46" s="1">
        <f>Price!$H$21</f>
        <v>17.304000000000002</v>
      </c>
      <c r="AL46" s="7">
        <f t="shared" si="6"/>
        <v>293.56716666666671</v>
      </c>
    </row>
    <row r="47" spans="1:38" x14ac:dyDescent="0.25">
      <c r="A47" s="100">
        <v>4</v>
      </c>
      <c r="B47" s="242" t="s">
        <v>0</v>
      </c>
      <c r="C47" s="102">
        <v>4</v>
      </c>
      <c r="D47" s="103" t="s">
        <v>1</v>
      </c>
      <c r="E47" s="17">
        <v>1</v>
      </c>
      <c r="F47" s="64" t="s">
        <v>0</v>
      </c>
      <c r="G47" s="67">
        <v>4</v>
      </c>
      <c r="H47" s="103" t="s">
        <v>1</v>
      </c>
      <c r="I47" s="208">
        <v>0</v>
      </c>
      <c r="J47" s="101" t="s">
        <v>0</v>
      </c>
      <c r="K47" s="243">
        <v>6</v>
      </c>
      <c r="L47" s="21">
        <f>V47*Price!$L$34</f>
        <v>652.8888888888888</v>
      </c>
      <c r="M47" s="21">
        <f>V47*Price!$M$34</f>
        <v>0</v>
      </c>
      <c r="N47" s="21">
        <f>V47*Price!$N$34</f>
        <v>733.7777777777776</v>
      </c>
      <c r="O47" s="21">
        <f>V47*Price!$O$34</f>
        <v>866.66666666666652</v>
      </c>
      <c r="P47" s="21">
        <f>V47*Price!$P$34</f>
        <v>993.7777777777776</v>
      </c>
      <c r="Q47" s="21">
        <f>V47*Price!$Q$34</f>
        <v>1022.6666666666665</v>
      </c>
      <c r="R47" s="21">
        <f>V47*Price!$R$34</f>
        <v>1299.9999999999998</v>
      </c>
      <c r="U47" s="2">
        <f t="shared" si="0"/>
        <v>2.8888888888888884</v>
      </c>
      <c r="V47" s="22">
        <f t="shared" si="12"/>
        <v>5.7777777777777768</v>
      </c>
      <c r="W47" s="3">
        <f t="shared" si="8"/>
        <v>1.3333333333333333</v>
      </c>
      <c r="X47" s="2">
        <f t="shared" si="3"/>
        <v>4.333333333333333</v>
      </c>
      <c r="Z47" s="45">
        <f>U47*Price!$L$7</f>
        <v>181.99999999999997</v>
      </c>
      <c r="AA47" s="47">
        <f>U47*Price!$M$7</f>
        <v>216.66666666666663</v>
      </c>
      <c r="AB47" s="49">
        <f>U47*Price!$N$7</f>
        <v>309.11111111111109</v>
      </c>
      <c r="AC47" s="51">
        <f>U47*Price!$O$7</f>
        <v>337.99999999999994</v>
      </c>
      <c r="AD47" s="53">
        <f>U47*Price!$P$7</f>
        <v>450.66666666666657</v>
      </c>
      <c r="AE47" s="55">
        <f>U47*Price!$Q$7</f>
        <v>678.8888888888888</v>
      </c>
      <c r="AF47" s="57">
        <f>U47*Price!$R$7</f>
        <v>857.99999999999989</v>
      </c>
      <c r="AG47" s="2">
        <f>(V47*Price!$C$15)</f>
        <v>187.45999999999998</v>
      </c>
      <c r="AH47" s="1">
        <f>(W47*Price!$C$21)*2</f>
        <v>8.6519999999999992</v>
      </c>
      <c r="AI47" s="1">
        <f>(X47*Price!$C$21)*2</f>
        <v>28.118999999999996</v>
      </c>
      <c r="AJ47" s="2">
        <f>V47*Price!$H$15</f>
        <v>87.481333333333325</v>
      </c>
      <c r="AK47" s="1">
        <f>Price!$H$21</f>
        <v>17.304000000000002</v>
      </c>
      <c r="AL47" s="7">
        <f t="shared" si="6"/>
        <v>329.01633333333325</v>
      </c>
    </row>
    <row r="48" spans="1:38" x14ac:dyDescent="0.25">
      <c r="A48" s="197">
        <v>4</v>
      </c>
      <c r="B48" s="253" t="s">
        <v>0</v>
      </c>
      <c r="C48" s="151">
        <v>6</v>
      </c>
      <c r="D48" s="152" t="s">
        <v>1</v>
      </c>
      <c r="E48" s="251">
        <v>1</v>
      </c>
      <c r="F48" s="150" t="s">
        <v>0</v>
      </c>
      <c r="G48" s="151">
        <v>0</v>
      </c>
      <c r="H48" s="152" t="s">
        <v>1</v>
      </c>
      <c r="I48" s="251">
        <v>0</v>
      </c>
      <c r="J48" s="150" t="s">
        <v>0</v>
      </c>
      <c r="K48" s="154">
        <v>6</v>
      </c>
      <c r="L48" s="155">
        <f>V48*Price!$L$34</f>
        <v>508.5</v>
      </c>
      <c r="M48" s="155">
        <f>V48*Price!$M$34</f>
        <v>0</v>
      </c>
      <c r="N48" s="155">
        <f>V48*Price!$N$34</f>
        <v>571.5</v>
      </c>
      <c r="O48" s="155">
        <f>V48*Price!$O$34</f>
        <v>675</v>
      </c>
      <c r="P48" s="155">
        <f>V48*Price!$P$34</f>
        <v>774</v>
      </c>
      <c r="Q48" s="155">
        <f>V48*Price!$Q$34</f>
        <v>796.5</v>
      </c>
      <c r="R48" s="155">
        <f>V48*Price!$R$34</f>
        <v>1012.5</v>
      </c>
      <c r="U48" s="2">
        <f t="shared" si="0"/>
        <v>2.25</v>
      </c>
      <c r="V48" s="22">
        <f t="shared" si="12"/>
        <v>4.5</v>
      </c>
      <c r="W48" s="3">
        <f t="shared" si="8"/>
        <v>1</v>
      </c>
      <c r="X48" s="2">
        <f t="shared" si="3"/>
        <v>4.5</v>
      </c>
      <c r="Z48" s="45">
        <f>U48*Price!$L$7</f>
        <v>141.75</v>
      </c>
      <c r="AA48" s="47">
        <f>U48*Price!$M$7</f>
        <v>168.75</v>
      </c>
      <c r="AB48" s="49">
        <f>U48*Price!$N$7</f>
        <v>240.75</v>
      </c>
      <c r="AC48" s="51">
        <f>U48*Price!$O$7</f>
        <v>263.25</v>
      </c>
      <c r="AD48" s="53">
        <f>U48*Price!$P$7</f>
        <v>351</v>
      </c>
      <c r="AE48" s="55">
        <f>U48*Price!$Q$7</f>
        <v>528.75</v>
      </c>
      <c r="AF48" s="57">
        <f>U48*Price!$R$7</f>
        <v>668.25</v>
      </c>
      <c r="AG48" s="2">
        <f>(V48*Price!$C$15)</f>
        <v>146.0025</v>
      </c>
      <c r="AH48" s="1">
        <f>(W48*Price!$C$21)*2</f>
        <v>6.4889999999999999</v>
      </c>
      <c r="AI48" s="1">
        <f>(X48*Price!$C$21)*2</f>
        <v>29.200499999999998</v>
      </c>
      <c r="AJ48" s="2">
        <f>V48*Price!$H$15</f>
        <v>68.134500000000003</v>
      </c>
      <c r="AK48" s="1">
        <f>Price!$H$21</f>
        <v>17.304000000000002</v>
      </c>
      <c r="AL48" s="7">
        <f t="shared" si="6"/>
        <v>267.13049999999998</v>
      </c>
    </row>
    <row r="49" spans="1:38" x14ac:dyDescent="0.25">
      <c r="A49" s="100">
        <v>4</v>
      </c>
      <c r="B49" s="242" t="s">
        <v>0</v>
      </c>
      <c r="C49" s="102">
        <v>6</v>
      </c>
      <c r="D49" s="103" t="s">
        <v>1</v>
      </c>
      <c r="E49" s="17">
        <v>1</v>
      </c>
      <c r="F49" s="64" t="s">
        <v>0</v>
      </c>
      <c r="G49" s="67">
        <v>2</v>
      </c>
      <c r="H49" s="103" t="s">
        <v>1</v>
      </c>
      <c r="I49" s="208">
        <v>0</v>
      </c>
      <c r="J49" s="101" t="s">
        <v>0</v>
      </c>
      <c r="K49" s="243">
        <v>6</v>
      </c>
      <c r="L49" s="21">
        <f>V49*Price!$L$34</f>
        <v>593.25</v>
      </c>
      <c r="M49" s="21">
        <f>V49*Price!$M$34</f>
        <v>0</v>
      </c>
      <c r="N49" s="21">
        <f>V49*Price!$N$34</f>
        <v>666.75</v>
      </c>
      <c r="O49" s="21">
        <f>V49*Price!$O$34</f>
        <v>787.5</v>
      </c>
      <c r="P49" s="21">
        <f>V49*Price!$P$34</f>
        <v>903</v>
      </c>
      <c r="Q49" s="21">
        <f>V49*Price!$Q$34</f>
        <v>929.25</v>
      </c>
      <c r="R49" s="21">
        <f>V49*Price!$R$34</f>
        <v>1181.25</v>
      </c>
      <c r="U49" s="2">
        <f t="shared" si="0"/>
        <v>2.625</v>
      </c>
      <c r="V49" s="22">
        <f t="shared" si="12"/>
        <v>5.25</v>
      </c>
      <c r="W49" s="3">
        <f t="shared" si="8"/>
        <v>1.1666666666666667</v>
      </c>
      <c r="X49" s="2">
        <f t="shared" si="3"/>
        <v>4.5</v>
      </c>
      <c r="Z49" s="45">
        <f>U49*Price!$L$7</f>
        <v>165.375</v>
      </c>
      <c r="AA49" s="47">
        <f>U49*Price!$M$7</f>
        <v>196.875</v>
      </c>
      <c r="AB49" s="49">
        <f>U49*Price!$N$7</f>
        <v>280.875</v>
      </c>
      <c r="AC49" s="51">
        <f>U49*Price!$O$7</f>
        <v>307.125</v>
      </c>
      <c r="AD49" s="53">
        <f>U49*Price!$P$7</f>
        <v>409.5</v>
      </c>
      <c r="AE49" s="55">
        <f>U49*Price!$Q$7</f>
        <v>616.875</v>
      </c>
      <c r="AF49" s="57">
        <f>U49*Price!$R$7</f>
        <v>779.625</v>
      </c>
      <c r="AG49" s="2">
        <f>(V49*Price!$C$15)</f>
        <v>170.33625000000001</v>
      </c>
      <c r="AH49" s="1">
        <f>(W49*Price!$C$21)*2</f>
        <v>7.5705</v>
      </c>
      <c r="AI49" s="1">
        <f>(X49*Price!$C$21)*2</f>
        <v>29.200499999999998</v>
      </c>
      <c r="AJ49" s="2">
        <f>V49*Price!$H$15</f>
        <v>79.490250000000003</v>
      </c>
      <c r="AK49" s="1">
        <f>Price!$H$21</f>
        <v>17.304000000000002</v>
      </c>
      <c r="AL49" s="7">
        <f t="shared" si="6"/>
        <v>303.90150000000006</v>
      </c>
    </row>
    <row r="50" spans="1:38" x14ac:dyDescent="0.25">
      <c r="A50" s="100">
        <v>4</v>
      </c>
      <c r="B50" s="242" t="s">
        <v>0</v>
      </c>
      <c r="C50" s="102">
        <v>6</v>
      </c>
      <c r="D50" s="103" t="s">
        <v>1</v>
      </c>
      <c r="E50" s="17">
        <v>1</v>
      </c>
      <c r="F50" s="64" t="s">
        <v>0</v>
      </c>
      <c r="G50" s="67">
        <v>4</v>
      </c>
      <c r="H50" s="103" t="s">
        <v>1</v>
      </c>
      <c r="I50" s="208">
        <v>0</v>
      </c>
      <c r="J50" s="101" t="s">
        <v>0</v>
      </c>
      <c r="K50" s="243">
        <v>6</v>
      </c>
      <c r="L50" s="21">
        <f>V50*Price!$L$34</f>
        <v>678</v>
      </c>
      <c r="M50" s="21">
        <f>V50*Price!$M$34</f>
        <v>0</v>
      </c>
      <c r="N50" s="21">
        <f>V50*Price!$N$34</f>
        <v>762</v>
      </c>
      <c r="O50" s="21">
        <f>V50*Price!$O$34</f>
        <v>900</v>
      </c>
      <c r="P50" s="21">
        <f>V50*Price!$P$34</f>
        <v>1032</v>
      </c>
      <c r="Q50" s="21">
        <f>V50*Price!$Q$34</f>
        <v>1062</v>
      </c>
      <c r="R50" s="21">
        <f>V50*Price!$R$34</f>
        <v>1350</v>
      </c>
      <c r="U50" s="2">
        <f t="shared" si="0"/>
        <v>3</v>
      </c>
      <c r="V50" s="22">
        <f t="shared" si="12"/>
        <v>6</v>
      </c>
      <c r="W50" s="3">
        <f t="shared" si="8"/>
        <v>1.3333333333333333</v>
      </c>
      <c r="X50" s="2">
        <f t="shared" si="3"/>
        <v>4.5</v>
      </c>
      <c r="Z50" s="45">
        <f>U50*Price!$L$7</f>
        <v>189</v>
      </c>
      <c r="AA50" s="47">
        <f>U50*Price!$M$7</f>
        <v>225</v>
      </c>
      <c r="AB50" s="49">
        <f>U50*Price!$N$7</f>
        <v>321</v>
      </c>
      <c r="AC50" s="51">
        <f>U50*Price!$O$7</f>
        <v>351</v>
      </c>
      <c r="AD50" s="53">
        <f>U50*Price!$P$7</f>
        <v>468</v>
      </c>
      <c r="AE50" s="55">
        <f>U50*Price!$Q$7</f>
        <v>705</v>
      </c>
      <c r="AF50" s="57">
        <f>U50*Price!$R$7</f>
        <v>891</v>
      </c>
      <c r="AG50" s="2">
        <f>(V50*Price!$C$15)</f>
        <v>194.67000000000002</v>
      </c>
      <c r="AH50" s="1">
        <f>(W50*Price!$C$21)*2</f>
        <v>8.6519999999999992</v>
      </c>
      <c r="AI50" s="1">
        <f>(X50*Price!$C$21)*2</f>
        <v>29.200499999999998</v>
      </c>
      <c r="AJ50" s="2">
        <f>V50*Price!$H$15</f>
        <v>90.846000000000004</v>
      </c>
      <c r="AK50" s="1">
        <f>Price!$H$21</f>
        <v>17.304000000000002</v>
      </c>
      <c r="AL50" s="7">
        <f t="shared" si="6"/>
        <v>340.67250000000001</v>
      </c>
    </row>
    <row r="51" spans="1:38" x14ac:dyDescent="0.25">
      <c r="A51" s="197">
        <v>5</v>
      </c>
      <c r="B51" s="253" t="s">
        <v>0</v>
      </c>
      <c r="C51" s="151">
        <v>0</v>
      </c>
      <c r="D51" s="152" t="s">
        <v>1</v>
      </c>
      <c r="E51" s="251">
        <v>1</v>
      </c>
      <c r="F51" s="150" t="s">
        <v>0</v>
      </c>
      <c r="G51" s="151">
        <v>0</v>
      </c>
      <c r="H51" s="152" t="s">
        <v>1</v>
      </c>
      <c r="I51" s="251">
        <v>0</v>
      </c>
      <c r="J51" s="150" t="s">
        <v>0</v>
      </c>
      <c r="K51" s="154">
        <v>6</v>
      </c>
      <c r="L51" s="155">
        <f>(V51*Price!$L$34)*$V$55</f>
        <v>706.25</v>
      </c>
      <c r="M51" s="155">
        <f>(V51*Price!$M$34)*$V$55</f>
        <v>0</v>
      </c>
      <c r="N51" s="155">
        <f>(V51*Price!$N$34)*$V$55</f>
        <v>793.75</v>
      </c>
      <c r="O51" s="155">
        <f>(V51*Price!$O$34)*$V$55</f>
        <v>937.5</v>
      </c>
      <c r="P51" s="155">
        <f>(V51*Price!$P$34)*$V$55</f>
        <v>1075</v>
      </c>
      <c r="Q51" s="155">
        <f>(V51*Price!$Q$34)*$V$55</f>
        <v>1106.25</v>
      </c>
      <c r="R51" s="155">
        <f>(V51*Price!$R$34)*$V$55</f>
        <v>1406.25</v>
      </c>
      <c r="U51" s="2">
        <f t="shared" si="0"/>
        <v>2.5</v>
      </c>
      <c r="V51" s="22">
        <f t="shared" si="12"/>
        <v>5</v>
      </c>
      <c r="W51" s="3">
        <f t="shared" si="8"/>
        <v>1</v>
      </c>
      <c r="X51" s="2">
        <f t="shared" si="3"/>
        <v>5</v>
      </c>
      <c r="Z51" s="45">
        <f>U51*Price!$L$7</f>
        <v>157.5</v>
      </c>
      <c r="AA51" s="47">
        <f>U51*Price!$M$7</f>
        <v>187.5</v>
      </c>
      <c r="AB51" s="49">
        <f>U51*Price!$N$7</f>
        <v>267.5</v>
      </c>
      <c r="AC51" s="51">
        <f>U51*Price!$O$7</f>
        <v>292.5</v>
      </c>
      <c r="AD51" s="53">
        <f>U51*Price!$P$7</f>
        <v>390</v>
      </c>
      <c r="AE51" s="55">
        <f>U51*Price!$Q$7</f>
        <v>587.5</v>
      </c>
      <c r="AF51" s="57">
        <f>U51*Price!$R$7</f>
        <v>742.5</v>
      </c>
      <c r="AG51" s="2">
        <f>(V51*Price!$C$15)</f>
        <v>162.22499999999999</v>
      </c>
      <c r="AH51" s="1">
        <f>(W51*Price!$C$21)*2</f>
        <v>6.4889999999999999</v>
      </c>
      <c r="AI51" s="1">
        <f>(X51*Price!$C$21)*2</f>
        <v>32.445</v>
      </c>
      <c r="AJ51" s="2">
        <f>V51*Price!$H$15</f>
        <v>75.704999999999998</v>
      </c>
      <c r="AK51" s="1">
        <f>Price!$H$21</f>
        <v>17.304000000000002</v>
      </c>
      <c r="AL51" s="7">
        <f t="shared" si="6"/>
        <v>294.16800000000001</v>
      </c>
    </row>
    <row r="52" spans="1:38" x14ac:dyDescent="0.25">
      <c r="A52" s="100">
        <v>5</v>
      </c>
      <c r="B52" s="242" t="s">
        <v>0</v>
      </c>
      <c r="C52" s="102">
        <v>0</v>
      </c>
      <c r="D52" s="103" t="s">
        <v>1</v>
      </c>
      <c r="E52" s="17">
        <v>1</v>
      </c>
      <c r="F52" s="64" t="s">
        <v>0</v>
      </c>
      <c r="G52" s="67">
        <v>2</v>
      </c>
      <c r="H52" s="103" t="s">
        <v>1</v>
      </c>
      <c r="I52" s="208">
        <v>0</v>
      </c>
      <c r="J52" s="101" t="s">
        <v>0</v>
      </c>
      <c r="K52" s="243">
        <v>6</v>
      </c>
      <c r="L52" s="21">
        <f>(V52*Price!$L$34)*$V$55</f>
        <v>823.95833333333348</v>
      </c>
      <c r="M52" s="21">
        <f>(V52*Price!$M$34)*$V$55</f>
        <v>0</v>
      </c>
      <c r="N52" s="21">
        <f>(V52*Price!$N$34)*$V$55</f>
        <v>926.04166666666674</v>
      </c>
      <c r="O52" s="21">
        <f>(V52*Price!$O$34)*$V$55</f>
        <v>1093.7500000000002</v>
      </c>
      <c r="P52" s="21">
        <f>(V52*Price!$P$34)*$V$55</f>
        <v>1254.166666666667</v>
      </c>
      <c r="Q52" s="21">
        <f>(V52*Price!$Q$34)*$V$55</f>
        <v>1290.625</v>
      </c>
      <c r="R52" s="21">
        <f>(V52*Price!$R$34)*$V$55</f>
        <v>1640.6250000000002</v>
      </c>
      <c r="U52" s="2">
        <f t="shared" si="0"/>
        <v>2.916666666666667</v>
      </c>
      <c r="V52" s="22">
        <f t="shared" si="12"/>
        <v>5.8333333333333339</v>
      </c>
      <c r="W52" s="3">
        <f t="shared" si="8"/>
        <v>1.1666666666666667</v>
      </c>
      <c r="X52" s="2">
        <f t="shared" si="3"/>
        <v>5</v>
      </c>
      <c r="Z52" s="45">
        <f>U52*Price!$L$7</f>
        <v>183.75000000000003</v>
      </c>
      <c r="AA52" s="47">
        <f>U52*Price!$M$7</f>
        <v>218.75000000000003</v>
      </c>
      <c r="AB52" s="49">
        <f>U52*Price!$N$7</f>
        <v>312.08333333333337</v>
      </c>
      <c r="AC52" s="51">
        <f>U52*Price!$O$7</f>
        <v>341.25000000000006</v>
      </c>
      <c r="AD52" s="53">
        <f>U52*Price!$P$7</f>
        <v>455.00000000000006</v>
      </c>
      <c r="AE52" s="55">
        <f>U52*Price!$Q$7</f>
        <v>685.41666666666674</v>
      </c>
      <c r="AF52" s="57">
        <f>U52*Price!$R$7</f>
        <v>866.25000000000011</v>
      </c>
      <c r="AG52" s="2">
        <f>(V52*Price!$C$15)</f>
        <v>189.26250000000002</v>
      </c>
      <c r="AH52" s="1">
        <f>(W52*Price!$C$21)*2</f>
        <v>7.5705</v>
      </c>
      <c r="AI52" s="1">
        <f>(X52*Price!$C$21)*2</f>
        <v>32.445</v>
      </c>
      <c r="AJ52" s="2">
        <f>V52*Price!$H$15</f>
        <v>88.322500000000005</v>
      </c>
      <c r="AK52" s="1">
        <f>Price!$H$21</f>
        <v>17.304000000000002</v>
      </c>
      <c r="AL52" s="7">
        <f t="shared" si="6"/>
        <v>334.90449999999998</v>
      </c>
    </row>
    <row r="53" spans="1:38" x14ac:dyDescent="0.25">
      <c r="A53" s="100">
        <v>5</v>
      </c>
      <c r="B53" s="242" t="s">
        <v>0</v>
      </c>
      <c r="C53" s="102">
        <v>0</v>
      </c>
      <c r="D53" s="103" t="s">
        <v>1</v>
      </c>
      <c r="E53" s="17">
        <v>1</v>
      </c>
      <c r="F53" s="64" t="s">
        <v>0</v>
      </c>
      <c r="G53" s="67">
        <v>4</v>
      </c>
      <c r="H53" s="103" t="s">
        <v>1</v>
      </c>
      <c r="I53" s="208">
        <v>0</v>
      </c>
      <c r="J53" s="101" t="s">
        <v>0</v>
      </c>
      <c r="K53" s="243">
        <v>6</v>
      </c>
      <c r="L53" s="21">
        <f>(V53*Price!$L$34)*$V$55</f>
        <v>941.66666666666652</v>
      </c>
      <c r="M53" s="21">
        <f>(V53*Price!$M$34)*$V$55</f>
        <v>0</v>
      </c>
      <c r="N53" s="21">
        <f>(V53*Price!$N$34)*$V$55</f>
        <v>1058.3333333333333</v>
      </c>
      <c r="O53" s="21">
        <f>(V53*Price!$O$34)*$V$55</f>
        <v>1249.9999999999998</v>
      </c>
      <c r="P53" s="21">
        <f>(V53*Price!$P$34)*$V$55</f>
        <v>1433.333333333333</v>
      </c>
      <c r="Q53" s="21">
        <f>(V53*Price!$Q$34)*$V$55</f>
        <v>1475</v>
      </c>
      <c r="R53" s="21">
        <f>(V53*Price!$R$34)*$V$55</f>
        <v>1874.9999999999998</v>
      </c>
      <c r="U53" s="2">
        <f t="shared" si="0"/>
        <v>3.333333333333333</v>
      </c>
      <c r="V53" s="22">
        <f t="shared" si="12"/>
        <v>6.6666666666666661</v>
      </c>
      <c r="W53" s="3">
        <f t="shared" si="8"/>
        <v>1.3333333333333333</v>
      </c>
      <c r="X53" s="2">
        <f t="shared" si="3"/>
        <v>5</v>
      </c>
      <c r="Z53" s="45">
        <f>U53*Price!$L$7</f>
        <v>209.99999999999997</v>
      </c>
      <c r="AA53" s="47">
        <f>U53*Price!$M$7</f>
        <v>249.99999999999997</v>
      </c>
      <c r="AB53" s="49">
        <f>U53*Price!$N$7</f>
        <v>356.66666666666663</v>
      </c>
      <c r="AC53" s="51">
        <f>U53*Price!$O$7</f>
        <v>389.99999999999994</v>
      </c>
      <c r="AD53" s="53">
        <f>U53*Price!$P$7</f>
        <v>520</v>
      </c>
      <c r="AE53" s="55">
        <f>U53*Price!$Q$7</f>
        <v>783.33333333333326</v>
      </c>
      <c r="AF53" s="57">
        <f>U53*Price!$R$7</f>
        <v>989.99999999999989</v>
      </c>
      <c r="AG53" s="2">
        <f>(V53*Price!$C$15)</f>
        <v>216.29999999999998</v>
      </c>
      <c r="AH53" s="1">
        <f>(W53*Price!$C$21)*2</f>
        <v>8.6519999999999992</v>
      </c>
      <c r="AI53" s="1">
        <f>(X53*Price!$C$21)*2</f>
        <v>32.445</v>
      </c>
      <c r="AJ53" s="2">
        <f>V53*Price!$H$15</f>
        <v>100.94</v>
      </c>
      <c r="AK53" s="1">
        <f>Price!$H$21</f>
        <v>17.304000000000002</v>
      </c>
      <c r="AL53" s="7">
        <f t="shared" si="6"/>
        <v>375.64099999999996</v>
      </c>
    </row>
    <row r="54" spans="1:38" ht="10.5" customHeight="1" x14ac:dyDescent="0.25"/>
    <row r="55" spans="1:38" ht="12" customHeight="1" x14ac:dyDescent="0.25">
      <c r="L55" s="1858"/>
      <c r="M55" s="1858"/>
      <c r="N55" s="1858"/>
      <c r="O55" s="1502"/>
      <c r="P55" s="11"/>
      <c r="Q55" s="11"/>
      <c r="R55" s="75"/>
      <c r="V55" s="1">
        <v>1.25</v>
      </c>
    </row>
    <row r="56" spans="1:38" ht="12" customHeight="1" x14ac:dyDescent="0.25">
      <c r="L56" s="1858"/>
      <c r="M56" s="1858"/>
      <c r="N56" s="1858"/>
      <c r="O56" s="1502"/>
      <c r="P56" s="11"/>
      <c r="Q56" s="1503"/>
      <c r="R56" s="1501"/>
    </row>
    <row r="57" spans="1:38" ht="12" customHeight="1" x14ac:dyDescent="0.25">
      <c r="L57" s="1858"/>
      <c r="M57" s="1858"/>
      <c r="N57" s="1858"/>
      <c r="O57" s="1502"/>
      <c r="P57" s="11"/>
      <c r="Q57" s="1503"/>
      <c r="R57" s="1501"/>
    </row>
    <row r="58" spans="1:38" ht="12" customHeight="1" x14ac:dyDescent="0.25">
      <c r="L58" s="1858"/>
      <c r="M58" s="1859"/>
      <c r="N58" s="1859"/>
      <c r="O58" s="1501"/>
      <c r="P58" s="11"/>
      <c r="Q58" s="1503"/>
      <c r="R58" s="1501"/>
    </row>
  </sheetData>
  <mergeCells count="19">
    <mergeCell ref="A7:K7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  <mergeCell ref="Q3:Q5"/>
    <mergeCell ref="R3:R5"/>
    <mergeCell ref="L55:N55"/>
    <mergeCell ref="L56:N56"/>
    <mergeCell ref="L57:N57"/>
    <mergeCell ref="L58:N58"/>
    <mergeCell ref="Z3:AF3"/>
    <mergeCell ref="Z4:AF4"/>
  </mergeCells>
  <printOptions horizontalCentered="1" verticalCentered="1"/>
  <pageMargins left="0.75" right="0.25" top="0.25" bottom="0.25" header="0.3" footer="0.3"/>
  <pageSetup scale="8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94E3E-DF8C-47F6-AB3A-5971DC47F545}">
  <dimension ref="A1:AL54"/>
  <sheetViews>
    <sheetView workbookViewId="0">
      <selection sqref="A1:K1"/>
    </sheetView>
  </sheetViews>
  <sheetFormatPr defaultRowHeight="15" x14ac:dyDescent="0.25"/>
  <cols>
    <col min="1" max="1" width="1.7109375" style="65" customWidth="1"/>
    <col min="2" max="2" width="1" style="65" customWidth="1"/>
    <col min="3" max="3" width="3" style="66" customWidth="1"/>
    <col min="4" max="4" width="1.140625" style="85" customWidth="1"/>
    <col min="5" max="5" width="1.7109375" style="65" customWidth="1"/>
    <col min="6" max="6" width="1" style="65" customWidth="1"/>
    <col min="7" max="7" width="1.7109375" style="66" customWidth="1"/>
    <col min="8" max="8" width="1.140625" style="85" customWidth="1"/>
    <col min="9" max="9" width="1.7109375" style="65" customWidth="1"/>
    <col min="10" max="10" width="1" style="8" customWidth="1"/>
    <col min="11" max="11" width="2.85546875" style="8" customWidth="1"/>
    <col min="12" max="14" width="11.7109375" style="1" customWidth="1"/>
    <col min="15" max="15" width="13.7109375" style="19" customWidth="1"/>
    <col min="16" max="17" width="10.28515625" style="1" customWidth="1"/>
    <col min="18" max="18" width="13.7109375" style="1" customWidth="1"/>
    <col min="19" max="19" width="4.5703125" style="1" customWidth="1"/>
    <col min="20" max="20" width="4.28515625" style="1" customWidth="1"/>
    <col min="21" max="22" width="6.28515625" style="1" customWidth="1"/>
    <col min="23" max="23" width="7" style="1" customWidth="1"/>
    <col min="24" max="24" width="6.28515625" style="1" customWidth="1"/>
    <col min="25" max="25" width="6.7109375" style="1" customWidth="1"/>
    <col min="26" max="32" width="4.7109375" style="1" customWidth="1"/>
    <col min="33" max="16384" width="9.140625" style="1"/>
  </cols>
  <sheetData>
    <row r="1" spans="1:38" ht="60" customHeight="1" thickBot="1" x14ac:dyDescent="0.25">
      <c r="A1" s="1860" t="s">
        <v>2</v>
      </c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49" t="s">
        <v>27</v>
      </c>
      <c r="M1" s="1849"/>
      <c r="N1" s="1852"/>
      <c r="O1" s="1852"/>
      <c r="P1" s="1852"/>
      <c r="Q1" s="1852"/>
      <c r="R1" s="1852"/>
      <c r="S1" s="11"/>
      <c r="T1" s="11"/>
      <c r="U1" s="11"/>
    </row>
    <row r="2" spans="1:38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73" t="s">
        <v>20</v>
      </c>
      <c r="M2" s="1874"/>
      <c r="N2" s="1874"/>
      <c r="O2" s="1874"/>
      <c r="P2" s="1874"/>
      <c r="Q2" s="1874"/>
      <c r="R2" s="1875"/>
      <c r="S2" s="9"/>
      <c r="T2" s="9"/>
    </row>
    <row r="3" spans="1:38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876" t="s">
        <v>71</v>
      </c>
      <c r="M3" s="1864" t="s">
        <v>21</v>
      </c>
      <c r="N3" s="1864" t="s">
        <v>22</v>
      </c>
      <c r="O3" s="1864" t="s">
        <v>23</v>
      </c>
      <c r="P3" s="1864" t="s">
        <v>24</v>
      </c>
      <c r="Q3" s="1864" t="s">
        <v>25</v>
      </c>
      <c r="R3" s="1867" t="s">
        <v>26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</row>
    <row r="4" spans="1:38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877"/>
      <c r="M4" s="1865"/>
      <c r="N4" s="1865"/>
      <c r="O4" s="1865"/>
      <c r="P4" s="1865"/>
      <c r="Q4" s="1865"/>
      <c r="R4" s="1868"/>
      <c r="U4" s="4" t="s">
        <v>11</v>
      </c>
      <c r="V4" s="4" t="s">
        <v>9</v>
      </c>
      <c r="W4" s="4" t="s">
        <v>17</v>
      </c>
      <c r="X4" s="4" t="s">
        <v>10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13</v>
      </c>
      <c r="AI4" s="4" t="s">
        <v>14</v>
      </c>
      <c r="AJ4" s="4" t="s">
        <v>15</v>
      </c>
      <c r="AK4" s="4" t="s">
        <v>16</v>
      </c>
    </row>
    <row r="5" spans="1:38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878"/>
      <c r="M5" s="1866"/>
      <c r="N5" s="1866"/>
      <c r="O5" s="1866"/>
      <c r="P5" s="1866"/>
      <c r="Q5" s="1866"/>
      <c r="R5" s="1869"/>
      <c r="Z5" s="44">
        <v>1</v>
      </c>
      <c r="AA5" s="46">
        <v>2</v>
      </c>
      <c r="AB5" s="48">
        <v>3</v>
      </c>
      <c r="AC5" s="50">
        <v>4</v>
      </c>
      <c r="AD5" s="52">
        <v>5</v>
      </c>
      <c r="AE5" s="54">
        <v>6</v>
      </c>
      <c r="AF5" s="56">
        <v>7</v>
      </c>
    </row>
    <row r="6" spans="1:38" ht="11.25" hidden="1" customHeight="1" x14ac:dyDescent="0.25">
      <c r="A6" s="65">
        <v>2</v>
      </c>
      <c r="B6" s="65" t="s">
        <v>0</v>
      </c>
      <c r="C6" s="66">
        <v>0</v>
      </c>
      <c r="D6" s="85" t="s">
        <v>1</v>
      </c>
      <c r="E6" s="65">
        <v>0</v>
      </c>
      <c r="F6" s="65" t="s">
        <v>0</v>
      </c>
      <c r="G6" s="66">
        <v>4</v>
      </c>
      <c r="H6" s="85" t="s">
        <v>1</v>
      </c>
      <c r="I6" s="65">
        <v>1</v>
      </c>
      <c r="J6" s="8" t="s">
        <v>0</v>
      </c>
      <c r="K6" s="8">
        <v>6</v>
      </c>
      <c r="U6" s="2">
        <f t="shared" ref="U6:U49" si="0">((A6+(C6/12))*(E6+G6/12))*(I6+K6/12)</f>
        <v>1</v>
      </c>
      <c r="V6" s="2">
        <f t="shared" ref="V6:V49" si="1">((I6+(K6/12))*(A6+C6/12))</f>
        <v>3</v>
      </c>
      <c r="W6" s="3">
        <f t="shared" ref="W6:W49" si="2">I6+(K6/12)</f>
        <v>1.5</v>
      </c>
      <c r="X6" s="1">
        <f t="shared" ref="X6:X49" si="3">A6+C6/12</f>
        <v>2</v>
      </c>
      <c r="Z6" s="44"/>
      <c r="AA6" s="46"/>
      <c r="AB6" s="48"/>
      <c r="AC6" s="50"/>
      <c r="AD6" s="52"/>
      <c r="AE6" s="54"/>
      <c r="AF6" s="56"/>
      <c r="AG6" s="1">
        <f>(V6*Price!C15)*2</f>
        <v>194.67000000000002</v>
      </c>
      <c r="AH6" s="1">
        <f>(W6*Price!C6)*2</f>
        <v>9.7334999999999994</v>
      </c>
      <c r="AI6" s="1">
        <f>X6*Price!C6</f>
        <v>6.4889999999999999</v>
      </c>
      <c r="AJ6" s="1">
        <f>X6*Price!F6</f>
        <v>23.1</v>
      </c>
      <c r="AK6" s="1">
        <f>Price!E15</f>
        <v>40.015500000000003</v>
      </c>
      <c r="AL6" s="1">
        <f>SUM(AG6:AK6)</f>
        <v>274.00800000000004</v>
      </c>
    </row>
    <row r="7" spans="1:38" ht="13.5" customHeight="1" x14ac:dyDescent="0.25">
      <c r="A7" s="1870" t="s">
        <v>28</v>
      </c>
      <c r="B7" s="1871"/>
      <c r="C7" s="1871"/>
      <c r="D7" s="1871"/>
      <c r="E7" s="1871"/>
      <c r="F7" s="1871"/>
      <c r="G7" s="1871"/>
      <c r="H7" s="1871"/>
      <c r="I7" s="1871"/>
      <c r="J7" s="1871"/>
      <c r="K7" s="1872"/>
      <c r="L7" s="13"/>
      <c r="M7" s="14"/>
      <c r="N7" s="14"/>
      <c r="O7" s="20"/>
      <c r="P7" s="14"/>
      <c r="Q7" s="14"/>
      <c r="R7" s="15"/>
      <c r="U7" s="2"/>
      <c r="V7" s="2"/>
      <c r="W7" s="3"/>
      <c r="Z7" s="44"/>
      <c r="AA7" s="46"/>
      <c r="AB7" s="48"/>
      <c r="AC7" s="50"/>
      <c r="AD7" s="52"/>
      <c r="AE7" s="54"/>
      <c r="AF7" s="56"/>
    </row>
    <row r="8" spans="1:38" ht="15.75" customHeight="1" x14ac:dyDescent="0.25">
      <c r="A8" s="71">
        <v>1</v>
      </c>
      <c r="B8" s="64" t="s">
        <v>0</v>
      </c>
      <c r="C8" s="67">
        <v>8</v>
      </c>
      <c r="D8" s="70" t="s">
        <v>1</v>
      </c>
      <c r="E8" s="69">
        <v>0</v>
      </c>
      <c r="F8" s="64" t="s">
        <v>0</v>
      </c>
      <c r="G8" s="67">
        <v>6</v>
      </c>
      <c r="H8" s="70" t="s">
        <v>1</v>
      </c>
      <c r="I8" s="69">
        <v>1</v>
      </c>
      <c r="J8" s="64" t="s">
        <v>0</v>
      </c>
      <c r="K8" s="18">
        <v>6</v>
      </c>
      <c r="L8" s="21">
        <f>Z8+AL8</f>
        <v>305.14400000000001</v>
      </c>
      <c r="M8" s="21">
        <f>AA8+AL8</f>
        <v>320.14400000000001</v>
      </c>
      <c r="N8" s="21">
        <f>AB8+AL8</f>
        <v>360.14400000000001</v>
      </c>
      <c r="O8" s="21">
        <f>AC8+AL8</f>
        <v>372.64400000000001</v>
      </c>
      <c r="P8" s="21">
        <f>AD8+AL8</f>
        <v>421.39400000000001</v>
      </c>
      <c r="Q8" s="21">
        <f>AE8+AL8</f>
        <v>520.14400000000001</v>
      </c>
      <c r="R8" s="21">
        <f>AF8+AL8</f>
        <v>597.64400000000001</v>
      </c>
      <c r="U8" s="2">
        <f t="shared" si="0"/>
        <v>1.25</v>
      </c>
      <c r="V8" s="2">
        <f t="shared" si="1"/>
        <v>2.5</v>
      </c>
      <c r="W8" s="3">
        <f t="shared" si="2"/>
        <v>1.5</v>
      </c>
      <c r="X8" s="1">
        <f t="shared" si="3"/>
        <v>1.6666666666666665</v>
      </c>
      <c r="Z8" s="45">
        <f>U8*Price!$L$7</f>
        <v>78.75</v>
      </c>
      <c r="AA8" s="47">
        <f>U8*Price!$M$7</f>
        <v>93.75</v>
      </c>
      <c r="AB8" s="49">
        <f>U8*Price!$N$7</f>
        <v>133.75</v>
      </c>
      <c r="AC8" s="51">
        <f>U8*Price!$O$7</f>
        <v>146.25</v>
      </c>
      <c r="AD8" s="53">
        <f>U8*Price!$P$7</f>
        <v>195</v>
      </c>
      <c r="AE8" s="55">
        <f>U8*Price!$Q$7</f>
        <v>293.75</v>
      </c>
      <c r="AF8" s="57">
        <f>U8*Price!$R$7</f>
        <v>371.25</v>
      </c>
      <c r="AG8" s="1">
        <f>(V8*Price!$C$15)*2</f>
        <v>162.22499999999999</v>
      </c>
      <c r="AH8" s="1">
        <f>(W8*Price!$C$7)*2</f>
        <v>9.7334999999999994</v>
      </c>
      <c r="AI8" s="1">
        <f>X8*Price!$C$7</f>
        <v>5.4074999999999998</v>
      </c>
      <c r="AJ8" s="1">
        <f>X8*Price!$F$7</f>
        <v>41.457499999999996</v>
      </c>
      <c r="AK8" s="1">
        <f>Price!$H$7</f>
        <v>7.5705</v>
      </c>
      <c r="AL8" s="1">
        <f>SUM(AG8:AK8)</f>
        <v>226.39399999999998</v>
      </c>
    </row>
    <row r="9" spans="1:38" x14ac:dyDescent="0.25">
      <c r="A9" s="71">
        <v>1</v>
      </c>
      <c r="B9" s="64" t="s">
        <v>0</v>
      </c>
      <c r="C9" s="67">
        <v>10</v>
      </c>
      <c r="D9" s="70" t="s">
        <v>1</v>
      </c>
      <c r="E9" s="69">
        <v>0</v>
      </c>
      <c r="F9" s="64" t="s">
        <v>0</v>
      </c>
      <c r="G9" s="67">
        <v>6</v>
      </c>
      <c r="H9" s="70" t="s">
        <v>1</v>
      </c>
      <c r="I9" s="69">
        <v>3</v>
      </c>
      <c r="J9" s="64" t="s">
        <v>0</v>
      </c>
      <c r="K9" s="18">
        <v>0</v>
      </c>
      <c r="L9" s="21">
        <f t="shared" ref="L9:L32" si="4">Z9+AL9</f>
        <v>608.73399999999992</v>
      </c>
      <c r="M9" s="21">
        <f t="shared" ref="M9:M32" si="5">AA9+AL9</f>
        <v>641.73399999999992</v>
      </c>
      <c r="N9" s="21">
        <f t="shared" ref="N9:N32" si="6">AB9+AL9</f>
        <v>729.73399999999992</v>
      </c>
      <c r="O9" s="21">
        <f t="shared" ref="O9:O31" si="7">AC9+AL9</f>
        <v>757.23399999999992</v>
      </c>
      <c r="P9" s="21">
        <f t="shared" ref="P9:P32" si="8">AD9+AL9</f>
        <v>864.48399999999992</v>
      </c>
      <c r="Q9" s="21">
        <f t="shared" ref="Q9:Q32" si="9">AE9+AL9</f>
        <v>1081.7339999999999</v>
      </c>
      <c r="R9" s="21">
        <f t="shared" ref="R9:R32" si="10">AF9+AL9</f>
        <v>1252.2339999999999</v>
      </c>
      <c r="U9" s="2">
        <f t="shared" si="0"/>
        <v>2.75</v>
      </c>
      <c r="V9" s="2">
        <f t="shared" si="1"/>
        <v>5.5</v>
      </c>
      <c r="W9" s="3">
        <f t="shared" si="2"/>
        <v>3</v>
      </c>
      <c r="X9" s="1">
        <f t="shared" si="3"/>
        <v>1.8333333333333335</v>
      </c>
      <c r="Z9" s="45">
        <f>U9*Price!$L$7</f>
        <v>173.25</v>
      </c>
      <c r="AA9" s="47">
        <f>U9*Price!$M$7</f>
        <v>206.25</v>
      </c>
      <c r="AB9" s="49">
        <f>U9*Price!$N$7</f>
        <v>294.25</v>
      </c>
      <c r="AC9" s="51">
        <f>U9*Price!$O$7</f>
        <v>321.75</v>
      </c>
      <c r="AD9" s="53">
        <f>U9*Price!$P$7</f>
        <v>429</v>
      </c>
      <c r="AE9" s="55">
        <f>U9*Price!$Q$7</f>
        <v>646.25</v>
      </c>
      <c r="AF9" s="57">
        <f>U9*Price!$R$7</f>
        <v>816.75</v>
      </c>
      <c r="AG9" s="7">
        <f>(V9*Price!$C$15)*2</f>
        <v>356.89499999999998</v>
      </c>
      <c r="AH9" s="7">
        <f>(W9*Price!$C$7)*2</f>
        <v>19.466999999999999</v>
      </c>
      <c r="AI9" s="1">
        <f>X9*Price!$C$7</f>
        <v>5.9482500000000007</v>
      </c>
      <c r="AJ9" s="1">
        <f>X9*Price!$F$7</f>
        <v>45.603250000000003</v>
      </c>
      <c r="AK9" s="1">
        <f>Price!$H$7</f>
        <v>7.5705</v>
      </c>
      <c r="AL9" s="7">
        <f t="shared" ref="AL9:AL49" si="11">SUM(AG9:AK9)</f>
        <v>435.48399999999992</v>
      </c>
    </row>
    <row r="10" spans="1:38" x14ac:dyDescent="0.25">
      <c r="A10" s="71">
        <v>1</v>
      </c>
      <c r="B10" s="64" t="s">
        <v>0</v>
      </c>
      <c r="C10" s="67">
        <v>10</v>
      </c>
      <c r="D10" s="70" t="s">
        <v>1</v>
      </c>
      <c r="E10" s="69">
        <v>0</v>
      </c>
      <c r="F10" s="64" t="s">
        <v>0</v>
      </c>
      <c r="G10" s="67">
        <v>6</v>
      </c>
      <c r="H10" s="70" t="s">
        <v>1</v>
      </c>
      <c r="I10" s="69">
        <v>3</v>
      </c>
      <c r="J10" s="64" t="s">
        <v>0</v>
      </c>
      <c r="K10" s="18">
        <v>6</v>
      </c>
      <c r="L10" s="21">
        <f t="shared" si="4"/>
        <v>700.33600000000001</v>
      </c>
      <c r="M10" s="21">
        <f t="shared" si="5"/>
        <v>738.83600000000001</v>
      </c>
      <c r="N10" s="21">
        <f t="shared" si="6"/>
        <v>841.50266666666664</v>
      </c>
      <c r="O10" s="21">
        <f t="shared" si="7"/>
        <v>873.58600000000001</v>
      </c>
      <c r="P10" s="21">
        <f t="shared" si="8"/>
        <v>998.71100000000001</v>
      </c>
      <c r="Q10" s="21">
        <f t="shared" si="9"/>
        <v>1252.1693333333333</v>
      </c>
      <c r="R10" s="21">
        <f t="shared" si="10"/>
        <v>1451.086</v>
      </c>
      <c r="U10" s="2">
        <f t="shared" si="0"/>
        <v>3.2083333333333335</v>
      </c>
      <c r="V10" s="2">
        <f t="shared" si="1"/>
        <v>6.416666666666667</v>
      </c>
      <c r="W10" s="3">
        <f t="shared" si="2"/>
        <v>3.5</v>
      </c>
      <c r="X10" s="1">
        <f t="shared" si="3"/>
        <v>1.8333333333333335</v>
      </c>
      <c r="Z10" s="45">
        <f>U10*Price!$L$7</f>
        <v>202.125</v>
      </c>
      <c r="AA10" s="47">
        <f>U10*Price!$M$7</f>
        <v>240.625</v>
      </c>
      <c r="AB10" s="49">
        <f>U10*Price!$N$7</f>
        <v>343.29166666666669</v>
      </c>
      <c r="AC10" s="51">
        <f>U10*Price!$O$7</f>
        <v>375.375</v>
      </c>
      <c r="AD10" s="53">
        <f>U10*Price!$P$7</f>
        <v>500.5</v>
      </c>
      <c r="AE10" s="55">
        <f>U10*Price!$Q$7</f>
        <v>753.95833333333337</v>
      </c>
      <c r="AF10" s="57">
        <f>U10*Price!$R$7</f>
        <v>952.875</v>
      </c>
      <c r="AG10" s="1">
        <f>(V10*Price!$C$15)*2</f>
        <v>416.3775</v>
      </c>
      <c r="AH10" s="1">
        <f>(W10*Price!$C$7)*2</f>
        <v>22.711500000000001</v>
      </c>
      <c r="AI10" s="1">
        <f>X10*Price!$C$7</f>
        <v>5.9482500000000007</v>
      </c>
      <c r="AJ10" s="1">
        <f>X10*Price!$F$7</f>
        <v>45.603250000000003</v>
      </c>
      <c r="AK10" s="1">
        <f>Price!$H$7</f>
        <v>7.5705</v>
      </c>
      <c r="AL10" s="1">
        <f t="shared" si="11"/>
        <v>498.21099999999996</v>
      </c>
    </row>
    <row r="11" spans="1:38" x14ac:dyDescent="0.25">
      <c r="A11" s="71">
        <v>2</v>
      </c>
      <c r="B11" s="64" t="s">
        <v>0</v>
      </c>
      <c r="C11" s="67">
        <v>0</v>
      </c>
      <c r="D11" s="70" t="s">
        <v>1</v>
      </c>
      <c r="E11" s="69">
        <v>0</v>
      </c>
      <c r="F11" s="64" t="s">
        <v>0</v>
      </c>
      <c r="G11" s="67">
        <v>6</v>
      </c>
      <c r="H11" s="70" t="s">
        <v>1</v>
      </c>
      <c r="I11" s="69">
        <v>2</v>
      </c>
      <c r="J11" s="64" t="s">
        <v>0</v>
      </c>
      <c r="K11" s="18">
        <v>2</v>
      </c>
      <c r="L11" s="21">
        <f t="shared" si="4"/>
        <v>495.55799999999999</v>
      </c>
      <c r="M11" s="21">
        <f t="shared" si="5"/>
        <v>521.55799999999999</v>
      </c>
      <c r="N11" s="21">
        <f t="shared" si="6"/>
        <v>590.89133333333325</v>
      </c>
      <c r="O11" s="21">
        <f t="shared" si="7"/>
        <v>612.55799999999999</v>
      </c>
      <c r="P11" s="21">
        <f t="shared" si="8"/>
        <v>697.05799999999999</v>
      </c>
      <c r="Q11" s="21">
        <f t="shared" si="9"/>
        <v>868.22466666666662</v>
      </c>
      <c r="R11" s="21">
        <f t="shared" si="10"/>
        <v>1002.558</v>
      </c>
      <c r="U11" s="2">
        <f t="shared" si="0"/>
        <v>2.1666666666666665</v>
      </c>
      <c r="V11" s="2">
        <f t="shared" si="1"/>
        <v>4.333333333333333</v>
      </c>
      <c r="W11" s="3">
        <f t="shared" si="2"/>
        <v>2.1666666666666665</v>
      </c>
      <c r="X11" s="1">
        <f>A11+C11/12</f>
        <v>2</v>
      </c>
      <c r="Z11" s="45">
        <f>U11*Price!$L$7</f>
        <v>136.5</v>
      </c>
      <c r="AA11" s="47">
        <f>U11*Price!$M$7</f>
        <v>162.5</v>
      </c>
      <c r="AB11" s="49">
        <f>U11*Price!$N$7</f>
        <v>231.83333333333331</v>
      </c>
      <c r="AC11" s="51">
        <f>U11*Price!$O$7</f>
        <v>253.49999999999997</v>
      </c>
      <c r="AD11" s="53">
        <f>U11*Price!$P$7</f>
        <v>338</v>
      </c>
      <c r="AE11" s="55">
        <f>U11*Price!$Q$7</f>
        <v>509.16666666666663</v>
      </c>
      <c r="AF11" s="57">
        <f>U11*Price!$R$7</f>
        <v>643.5</v>
      </c>
      <c r="AG11" s="1">
        <f>(V11*Price!$C$15)*2</f>
        <v>281.19</v>
      </c>
      <c r="AH11" s="1">
        <f>(W11*Price!$C$7)*2</f>
        <v>14.059499999999998</v>
      </c>
      <c r="AI11" s="1">
        <f>X11*Price!$C$7</f>
        <v>6.4889999999999999</v>
      </c>
      <c r="AJ11" s="1">
        <f>X11*Price!$F$7</f>
        <v>49.749000000000002</v>
      </c>
      <c r="AK11" s="1">
        <f>Price!$H$7</f>
        <v>7.5705</v>
      </c>
      <c r="AL11" s="1">
        <f t="shared" si="11"/>
        <v>359.05799999999999</v>
      </c>
    </row>
    <row r="12" spans="1:38" x14ac:dyDescent="0.25">
      <c r="A12" s="71">
        <v>2</v>
      </c>
      <c r="B12" s="64" t="s">
        <v>0</v>
      </c>
      <c r="C12" s="67">
        <v>0</v>
      </c>
      <c r="D12" s="70" t="s">
        <v>1</v>
      </c>
      <c r="E12" s="69">
        <v>0</v>
      </c>
      <c r="F12" s="64" t="s">
        <v>0</v>
      </c>
      <c r="G12" s="67">
        <v>6</v>
      </c>
      <c r="H12" s="70" t="s">
        <v>1</v>
      </c>
      <c r="I12" s="69">
        <v>2</v>
      </c>
      <c r="J12" s="64" t="s">
        <v>0</v>
      </c>
      <c r="K12" s="18">
        <v>10</v>
      </c>
      <c r="L12" s="21">
        <f t="shared" si="4"/>
        <v>628.404</v>
      </c>
      <c r="M12" s="21">
        <f t="shared" si="5"/>
        <v>662.404</v>
      </c>
      <c r="N12" s="21">
        <f t="shared" si="6"/>
        <v>753.07066666666674</v>
      </c>
      <c r="O12" s="21">
        <f t="shared" si="7"/>
        <v>781.404</v>
      </c>
      <c r="P12" s="21">
        <f t="shared" si="8"/>
        <v>891.904</v>
      </c>
      <c r="Q12" s="21">
        <f t="shared" si="9"/>
        <v>1115.7373333333335</v>
      </c>
      <c r="R12" s="21">
        <f t="shared" si="10"/>
        <v>1291.404</v>
      </c>
      <c r="U12" s="2">
        <f t="shared" si="0"/>
        <v>2.8333333333333335</v>
      </c>
      <c r="V12" s="2">
        <f t="shared" si="1"/>
        <v>5.666666666666667</v>
      </c>
      <c r="W12" s="3">
        <f t="shared" si="2"/>
        <v>2.8333333333333335</v>
      </c>
      <c r="X12" s="1">
        <f t="shared" si="3"/>
        <v>2</v>
      </c>
      <c r="Z12" s="45">
        <f>U12*Price!$L$7</f>
        <v>178.5</v>
      </c>
      <c r="AA12" s="47">
        <f>U12*Price!$M$7</f>
        <v>212.5</v>
      </c>
      <c r="AB12" s="49">
        <f>U12*Price!$N$7</f>
        <v>303.16666666666669</v>
      </c>
      <c r="AC12" s="51">
        <f>U12*Price!$O$7</f>
        <v>331.5</v>
      </c>
      <c r="AD12" s="53">
        <f>U12*Price!$P$7</f>
        <v>442</v>
      </c>
      <c r="AE12" s="55">
        <f>U12*Price!$Q$7</f>
        <v>665.83333333333337</v>
      </c>
      <c r="AF12" s="57">
        <f>U12*Price!$R$7</f>
        <v>841.5</v>
      </c>
      <c r="AG12" s="1">
        <f>(V12*Price!$C$15)*2</f>
        <v>367.71000000000004</v>
      </c>
      <c r="AH12" s="1">
        <f>(W12*Price!$C$7)*2</f>
        <v>18.3855</v>
      </c>
      <c r="AI12" s="1">
        <f>X12*Price!$C$7</f>
        <v>6.4889999999999999</v>
      </c>
      <c r="AJ12" s="1">
        <f>X12*Price!$F$7</f>
        <v>49.749000000000002</v>
      </c>
      <c r="AK12" s="1">
        <f>Price!$H$7</f>
        <v>7.5705</v>
      </c>
      <c r="AL12" s="1">
        <f t="shared" si="11"/>
        <v>449.904</v>
      </c>
    </row>
    <row r="13" spans="1:38" x14ac:dyDescent="0.25">
      <c r="A13" s="125">
        <v>2</v>
      </c>
      <c r="B13" s="126" t="s">
        <v>0</v>
      </c>
      <c r="C13" s="127">
        <v>0</v>
      </c>
      <c r="D13" s="128" t="s">
        <v>1</v>
      </c>
      <c r="E13" s="129">
        <v>0</v>
      </c>
      <c r="F13" s="126" t="s">
        <v>0</v>
      </c>
      <c r="G13" s="127">
        <v>6</v>
      </c>
      <c r="H13" s="128" t="s">
        <v>1</v>
      </c>
      <c r="I13" s="129">
        <v>3</v>
      </c>
      <c r="J13" s="126" t="s">
        <v>0</v>
      </c>
      <c r="K13" s="130">
        <v>6</v>
      </c>
      <c r="L13" s="58">
        <f t="shared" si="4"/>
        <v>761.25</v>
      </c>
      <c r="M13" s="58">
        <f t="shared" si="5"/>
        <v>803.25</v>
      </c>
      <c r="N13" s="58">
        <f t="shared" si="6"/>
        <v>915.25</v>
      </c>
      <c r="O13" s="58">
        <f t="shared" si="7"/>
        <v>950.25</v>
      </c>
      <c r="P13" s="58">
        <f t="shared" si="8"/>
        <v>1086.75</v>
      </c>
      <c r="Q13" s="58">
        <f t="shared" si="9"/>
        <v>1363.25</v>
      </c>
      <c r="R13" s="58">
        <f t="shared" si="10"/>
        <v>1580.25</v>
      </c>
      <c r="U13" s="2">
        <f t="shared" si="0"/>
        <v>3.5</v>
      </c>
      <c r="V13" s="2">
        <f t="shared" si="1"/>
        <v>7</v>
      </c>
      <c r="W13" s="3">
        <f t="shared" si="2"/>
        <v>3.5</v>
      </c>
      <c r="X13" s="1">
        <f t="shared" si="3"/>
        <v>2</v>
      </c>
      <c r="Z13" s="45">
        <f>U13*Price!$L$7</f>
        <v>220.5</v>
      </c>
      <c r="AA13" s="47">
        <f>U13*Price!$M$7</f>
        <v>262.5</v>
      </c>
      <c r="AB13" s="49">
        <f>U13*Price!$N$7</f>
        <v>374.5</v>
      </c>
      <c r="AC13" s="51">
        <f>U13*Price!$O$7</f>
        <v>409.5</v>
      </c>
      <c r="AD13" s="53">
        <f>U13*Price!$P$7</f>
        <v>546</v>
      </c>
      <c r="AE13" s="55">
        <f>U13*Price!$Q$7</f>
        <v>822.5</v>
      </c>
      <c r="AF13" s="57">
        <f>U13*Price!$R$7</f>
        <v>1039.5</v>
      </c>
      <c r="AG13" s="7">
        <f>(V13*Price!$C$15)*2</f>
        <v>454.23</v>
      </c>
      <c r="AH13" s="1">
        <f>(W13*Price!$C$7)*2</f>
        <v>22.711500000000001</v>
      </c>
      <c r="AI13" s="1">
        <f>X13*Price!$C$7</f>
        <v>6.4889999999999999</v>
      </c>
      <c r="AJ13" s="1">
        <f>X13*Price!$F$7</f>
        <v>49.749000000000002</v>
      </c>
      <c r="AK13" s="1">
        <f>Price!$H$7</f>
        <v>7.5705</v>
      </c>
      <c r="AL13" s="7">
        <f t="shared" si="11"/>
        <v>540.75</v>
      </c>
    </row>
    <row r="14" spans="1:38" s="11" customFormat="1" ht="15.75" thickBot="1" x14ac:dyDescent="0.3">
      <c r="A14" s="116">
        <v>2</v>
      </c>
      <c r="B14" s="117" t="s">
        <v>0</v>
      </c>
      <c r="C14" s="118">
        <v>0</v>
      </c>
      <c r="D14" s="119" t="s">
        <v>1</v>
      </c>
      <c r="E14" s="120">
        <v>0</v>
      </c>
      <c r="F14" s="117" t="s">
        <v>0</v>
      </c>
      <c r="G14" s="118">
        <v>6</v>
      </c>
      <c r="H14" s="119" t="s">
        <v>1</v>
      </c>
      <c r="I14" s="120">
        <v>4</v>
      </c>
      <c r="J14" s="117" t="s">
        <v>0</v>
      </c>
      <c r="K14" s="141">
        <v>0</v>
      </c>
      <c r="L14" s="122">
        <f t="shared" si="4"/>
        <v>860.88450000000012</v>
      </c>
      <c r="M14" s="122">
        <f t="shared" si="5"/>
        <v>908.88450000000012</v>
      </c>
      <c r="N14" s="122">
        <f t="shared" si="6"/>
        <v>1036.8845000000001</v>
      </c>
      <c r="O14" s="122">
        <f t="shared" si="7"/>
        <v>1076.8845000000001</v>
      </c>
      <c r="P14" s="122">
        <f t="shared" si="8"/>
        <v>1232.8845000000001</v>
      </c>
      <c r="Q14" s="122">
        <f t="shared" si="9"/>
        <v>1548.8845000000001</v>
      </c>
      <c r="R14" s="122">
        <f t="shared" si="10"/>
        <v>1796.8845000000001</v>
      </c>
      <c r="U14" s="131">
        <f t="shared" si="0"/>
        <v>4</v>
      </c>
      <c r="V14" s="131">
        <f t="shared" si="1"/>
        <v>8</v>
      </c>
      <c r="W14" s="132">
        <f t="shared" si="2"/>
        <v>4</v>
      </c>
      <c r="X14" s="11">
        <f t="shared" si="3"/>
        <v>2</v>
      </c>
      <c r="Z14" s="133">
        <f>U14*Price!$L$7</f>
        <v>252</v>
      </c>
      <c r="AA14" s="134">
        <f>U14*Price!$M$7</f>
        <v>300</v>
      </c>
      <c r="AB14" s="135">
        <f>U14*Price!$N$7</f>
        <v>428</v>
      </c>
      <c r="AC14" s="136">
        <f>U14*Price!$O$7</f>
        <v>468</v>
      </c>
      <c r="AD14" s="137">
        <f>U14*Price!$P$7</f>
        <v>624</v>
      </c>
      <c r="AE14" s="138">
        <f>U14*Price!$Q$7</f>
        <v>940</v>
      </c>
      <c r="AF14" s="139">
        <f>U14*Price!$R$7</f>
        <v>1188</v>
      </c>
      <c r="AG14" s="140">
        <f>(V14*Price!$C$15)*2</f>
        <v>519.12</v>
      </c>
      <c r="AH14" s="140">
        <f>(W14*Price!$C$7)*2</f>
        <v>25.956</v>
      </c>
      <c r="AI14" s="11">
        <f>X14*Price!$C$7</f>
        <v>6.4889999999999999</v>
      </c>
      <c r="AJ14" s="11">
        <f>X14*Price!$F$7</f>
        <v>49.749000000000002</v>
      </c>
      <c r="AK14" s="11">
        <f>Price!$H$7</f>
        <v>7.5705</v>
      </c>
      <c r="AL14" s="140">
        <f t="shared" si="11"/>
        <v>608.88450000000012</v>
      </c>
    </row>
    <row r="15" spans="1:38" x14ac:dyDescent="0.25">
      <c r="A15" s="110">
        <v>2</v>
      </c>
      <c r="B15" s="111" t="s">
        <v>0</v>
      </c>
      <c r="C15" s="112">
        <v>2</v>
      </c>
      <c r="D15" s="113" t="s">
        <v>1</v>
      </c>
      <c r="E15" s="114">
        <v>0</v>
      </c>
      <c r="F15" s="111" t="s">
        <v>0</v>
      </c>
      <c r="G15" s="112">
        <v>6</v>
      </c>
      <c r="H15" s="113" t="s">
        <v>1</v>
      </c>
      <c r="I15" s="114">
        <v>1</v>
      </c>
      <c r="J15" s="111" t="s">
        <v>0</v>
      </c>
      <c r="K15" s="115">
        <v>8</v>
      </c>
      <c r="L15" s="59">
        <f t="shared" si="4"/>
        <v>427.38499999999999</v>
      </c>
      <c r="M15" s="59">
        <f t="shared" si="5"/>
        <v>449.05166666666662</v>
      </c>
      <c r="N15" s="59">
        <f t="shared" si="6"/>
        <v>506.82944444444445</v>
      </c>
      <c r="O15" s="59">
        <f t="shared" si="7"/>
        <v>524.88499999999999</v>
      </c>
      <c r="P15" s="59">
        <f t="shared" si="8"/>
        <v>595.30166666666662</v>
      </c>
      <c r="Q15" s="59">
        <f t="shared" si="9"/>
        <v>737.94055555555542</v>
      </c>
      <c r="R15" s="59">
        <f t="shared" si="10"/>
        <v>849.88499999999988</v>
      </c>
      <c r="U15" s="2">
        <f t="shared" si="0"/>
        <v>1.8055555555555554</v>
      </c>
      <c r="V15" s="2">
        <f t="shared" si="1"/>
        <v>3.6111111111111107</v>
      </c>
      <c r="W15" s="3">
        <f t="shared" si="2"/>
        <v>1.6666666666666665</v>
      </c>
      <c r="X15" s="1">
        <f t="shared" si="3"/>
        <v>2.1666666666666665</v>
      </c>
      <c r="Z15" s="45">
        <f>U15*Price!$L$7</f>
        <v>113.74999999999999</v>
      </c>
      <c r="AA15" s="47">
        <f>U15*Price!$M$7</f>
        <v>135.41666666666666</v>
      </c>
      <c r="AB15" s="49">
        <f>U15*Price!$N$7</f>
        <v>193.19444444444443</v>
      </c>
      <c r="AC15" s="51">
        <f>U15*Price!$O$7</f>
        <v>211.24999999999997</v>
      </c>
      <c r="AD15" s="53">
        <f>U15*Price!$P$7</f>
        <v>281.66666666666663</v>
      </c>
      <c r="AE15" s="55">
        <f>U15*Price!$Q$7</f>
        <v>424.30555555555549</v>
      </c>
      <c r="AF15" s="57">
        <f>U15*Price!$R$7</f>
        <v>536.24999999999989</v>
      </c>
      <c r="AG15" s="7">
        <f>(V15*Price!$C$15)*2</f>
        <v>234.32499999999999</v>
      </c>
      <c r="AH15" s="7">
        <f>(W15*Price!$C$7)*2</f>
        <v>10.815</v>
      </c>
      <c r="AI15" s="1">
        <f>X15*Price!$C$7</f>
        <v>7.0297499999999991</v>
      </c>
      <c r="AJ15" s="1">
        <f>X15*Price!$F$7</f>
        <v>53.894750000000002</v>
      </c>
      <c r="AK15" s="1">
        <f>Price!$H$7</f>
        <v>7.5705</v>
      </c>
      <c r="AL15" s="7">
        <f t="shared" si="11"/>
        <v>313.63499999999999</v>
      </c>
    </row>
    <row r="16" spans="1:38" x14ac:dyDescent="0.25">
      <c r="A16" s="71">
        <v>2</v>
      </c>
      <c r="B16" s="64" t="s">
        <v>0</v>
      </c>
      <c r="C16" s="67">
        <v>2</v>
      </c>
      <c r="D16" s="70" t="s">
        <v>1</v>
      </c>
      <c r="E16" s="69">
        <v>0</v>
      </c>
      <c r="F16" s="64" t="s">
        <v>0</v>
      </c>
      <c r="G16" s="67">
        <v>6</v>
      </c>
      <c r="H16" s="70" t="s">
        <v>1</v>
      </c>
      <c r="I16" s="69">
        <v>2</v>
      </c>
      <c r="J16" s="64" t="s">
        <v>0</v>
      </c>
      <c r="K16" s="18">
        <v>4</v>
      </c>
      <c r="L16" s="21">
        <f t="shared" si="4"/>
        <v>570.94100000000003</v>
      </c>
      <c r="M16" s="21">
        <f t="shared" si="5"/>
        <v>601.27433333333329</v>
      </c>
      <c r="N16" s="21">
        <f t="shared" si="6"/>
        <v>682.1632222222222</v>
      </c>
      <c r="O16" s="21">
        <f t="shared" si="7"/>
        <v>707.44100000000003</v>
      </c>
      <c r="P16" s="21">
        <f t="shared" si="8"/>
        <v>806.02433333333329</v>
      </c>
      <c r="Q16" s="21">
        <f t="shared" si="9"/>
        <v>1005.7187777777776</v>
      </c>
      <c r="R16" s="21">
        <f t="shared" si="10"/>
        <v>1162.441</v>
      </c>
      <c r="U16" s="2">
        <f t="shared" si="0"/>
        <v>2.5277777777777777</v>
      </c>
      <c r="V16" s="2">
        <f t="shared" si="1"/>
        <v>5.0555555555555554</v>
      </c>
      <c r="W16" s="3">
        <f t="shared" si="2"/>
        <v>2.3333333333333335</v>
      </c>
      <c r="X16" s="1">
        <f t="shared" si="3"/>
        <v>2.1666666666666665</v>
      </c>
      <c r="Z16" s="45">
        <f>U16*Price!$L$7</f>
        <v>159.25</v>
      </c>
      <c r="AA16" s="47">
        <f>U16*Price!$M$7</f>
        <v>189.58333333333331</v>
      </c>
      <c r="AB16" s="49">
        <f>U16*Price!$N$7</f>
        <v>270.47222222222223</v>
      </c>
      <c r="AC16" s="51">
        <f>U16*Price!$O$7</f>
        <v>295.75</v>
      </c>
      <c r="AD16" s="53">
        <f>U16*Price!$P$7</f>
        <v>394.33333333333331</v>
      </c>
      <c r="AE16" s="55">
        <f>U16*Price!$Q$7</f>
        <v>594.02777777777771</v>
      </c>
      <c r="AF16" s="57">
        <f>U16*Price!$R$7</f>
        <v>750.75</v>
      </c>
      <c r="AG16" s="7">
        <f>(V16*Price!$C$15)*2</f>
        <v>328.05500000000001</v>
      </c>
      <c r="AH16" s="7">
        <f>(W16*Price!$C$7)*2</f>
        <v>15.141</v>
      </c>
      <c r="AI16" s="1">
        <f>X16*Price!$C$7</f>
        <v>7.0297499999999991</v>
      </c>
      <c r="AJ16" s="1">
        <f>X16*Price!$F$7</f>
        <v>53.894750000000002</v>
      </c>
      <c r="AK16" s="1">
        <f>Price!$H$7</f>
        <v>7.5705</v>
      </c>
      <c r="AL16" s="7">
        <f t="shared" si="11"/>
        <v>411.69099999999997</v>
      </c>
    </row>
    <row r="17" spans="1:38" x14ac:dyDescent="0.25">
      <c r="A17" s="71">
        <v>2</v>
      </c>
      <c r="B17" s="64" t="s">
        <v>0</v>
      </c>
      <c r="C17" s="67">
        <v>2</v>
      </c>
      <c r="D17" s="70" t="s">
        <v>1</v>
      </c>
      <c r="E17" s="69">
        <v>0</v>
      </c>
      <c r="F17" s="64" t="s">
        <v>0</v>
      </c>
      <c r="G17" s="67">
        <v>6</v>
      </c>
      <c r="H17" s="70" t="s">
        <v>1</v>
      </c>
      <c r="I17" s="69">
        <v>3</v>
      </c>
      <c r="J17" s="64" t="s">
        <v>0</v>
      </c>
      <c r="K17" s="18">
        <v>0</v>
      </c>
      <c r="L17" s="21">
        <f t="shared" si="4"/>
        <v>714.49699999999996</v>
      </c>
      <c r="M17" s="21">
        <f t="shared" si="5"/>
        <v>753.49699999999996</v>
      </c>
      <c r="N17" s="21">
        <f t="shared" si="6"/>
        <v>857.49699999999996</v>
      </c>
      <c r="O17" s="21">
        <f t="shared" si="7"/>
        <v>889.99699999999996</v>
      </c>
      <c r="P17" s="21">
        <f t="shared" si="8"/>
        <v>1016.747</v>
      </c>
      <c r="Q17" s="21">
        <f t="shared" si="9"/>
        <v>1273.4969999999998</v>
      </c>
      <c r="R17" s="21">
        <f t="shared" si="10"/>
        <v>1474.9969999999998</v>
      </c>
      <c r="U17" s="2">
        <f t="shared" si="0"/>
        <v>3.25</v>
      </c>
      <c r="V17" s="2">
        <f t="shared" si="1"/>
        <v>6.5</v>
      </c>
      <c r="W17" s="3">
        <f t="shared" si="2"/>
        <v>3</v>
      </c>
      <c r="X17" s="1">
        <f t="shared" si="3"/>
        <v>2.1666666666666665</v>
      </c>
      <c r="Z17" s="45">
        <f>U17*Price!$L$7</f>
        <v>204.75</v>
      </c>
      <c r="AA17" s="47">
        <f>U17*Price!$M$7</f>
        <v>243.75</v>
      </c>
      <c r="AB17" s="49">
        <f>U17*Price!$N$7</f>
        <v>347.75</v>
      </c>
      <c r="AC17" s="51">
        <f>U17*Price!$O$7</f>
        <v>380.25</v>
      </c>
      <c r="AD17" s="53">
        <f>U17*Price!$P$7</f>
        <v>507</v>
      </c>
      <c r="AE17" s="55">
        <f>U17*Price!$Q$7</f>
        <v>763.75</v>
      </c>
      <c r="AF17" s="57">
        <f>U17*Price!$R$7</f>
        <v>965.25</v>
      </c>
      <c r="AG17" s="7">
        <f>(V17*Price!$C$15)*2</f>
        <v>421.78500000000003</v>
      </c>
      <c r="AH17" s="7">
        <f>(W17*Price!$C$7)*2</f>
        <v>19.466999999999999</v>
      </c>
      <c r="AI17" s="1">
        <f>X17*Price!$C$7</f>
        <v>7.0297499999999991</v>
      </c>
      <c r="AJ17" s="1">
        <f>X17*Price!$F$7</f>
        <v>53.894750000000002</v>
      </c>
      <c r="AK17" s="1">
        <f>Price!$H$7</f>
        <v>7.5705</v>
      </c>
      <c r="AL17" s="7">
        <f t="shared" si="11"/>
        <v>509.74699999999996</v>
      </c>
    </row>
    <row r="18" spans="1:38" x14ac:dyDescent="0.25">
      <c r="A18" s="92">
        <v>2</v>
      </c>
      <c r="B18" s="93" t="s">
        <v>0</v>
      </c>
      <c r="C18" s="123">
        <v>2</v>
      </c>
      <c r="D18" s="75" t="s">
        <v>1</v>
      </c>
      <c r="E18" s="74">
        <v>0</v>
      </c>
      <c r="F18" s="93" t="s">
        <v>0</v>
      </c>
      <c r="G18" s="73">
        <v>6</v>
      </c>
      <c r="H18" s="75" t="s">
        <v>1</v>
      </c>
      <c r="I18" s="74">
        <v>3</v>
      </c>
      <c r="J18" s="93" t="s">
        <v>0</v>
      </c>
      <c r="K18" s="124">
        <v>4</v>
      </c>
      <c r="L18" s="21">
        <f t="shared" si="4"/>
        <v>786.27500000000009</v>
      </c>
      <c r="M18" s="21">
        <f t="shared" si="5"/>
        <v>829.60833333333335</v>
      </c>
      <c r="N18" s="21">
        <f t="shared" si="6"/>
        <v>945.16388888888901</v>
      </c>
      <c r="O18" s="21">
        <f t="shared" si="7"/>
        <v>981.27500000000009</v>
      </c>
      <c r="P18" s="21">
        <f t="shared" si="8"/>
        <v>1122.1083333333336</v>
      </c>
      <c r="Q18" s="21">
        <f t="shared" si="9"/>
        <v>1407.3861111111112</v>
      </c>
      <c r="R18" s="21">
        <f t="shared" si="10"/>
        <v>1631.2750000000001</v>
      </c>
      <c r="U18" s="2">
        <f t="shared" si="0"/>
        <v>3.6111111111111112</v>
      </c>
      <c r="V18" s="2">
        <f t="shared" si="1"/>
        <v>7.2222222222222223</v>
      </c>
      <c r="W18" s="3">
        <f t="shared" si="2"/>
        <v>3.3333333333333335</v>
      </c>
      <c r="X18" s="2">
        <f t="shared" si="3"/>
        <v>2.1666666666666665</v>
      </c>
      <c r="Z18" s="45">
        <f>U18*Price!$L$7</f>
        <v>227.5</v>
      </c>
      <c r="AA18" s="47">
        <f>U18*Price!$M$7</f>
        <v>270.83333333333331</v>
      </c>
      <c r="AB18" s="49">
        <f>U18*Price!$N$7</f>
        <v>386.38888888888891</v>
      </c>
      <c r="AC18" s="51">
        <f>U18*Price!$O$7</f>
        <v>422.5</v>
      </c>
      <c r="AD18" s="53">
        <f>U18*Price!$P$7</f>
        <v>563.33333333333337</v>
      </c>
      <c r="AE18" s="55">
        <f>U18*Price!$Q$7</f>
        <v>848.61111111111109</v>
      </c>
      <c r="AF18" s="57">
        <f>U18*Price!$R$7</f>
        <v>1072.5</v>
      </c>
      <c r="AG18" s="2">
        <f>(V18*Price!$C$15)*2</f>
        <v>468.65000000000003</v>
      </c>
      <c r="AH18" s="1">
        <f>(W18*Price!$C$7)*2</f>
        <v>21.63</v>
      </c>
      <c r="AI18" s="1">
        <f>X18*Price!$C$7</f>
        <v>7.0297499999999991</v>
      </c>
      <c r="AJ18" s="2">
        <f>X18*Price!$F$7</f>
        <v>53.894750000000002</v>
      </c>
      <c r="AK18" s="1">
        <f>Price!$H$7</f>
        <v>7.5705</v>
      </c>
      <c r="AL18" s="7">
        <f t="shared" si="11"/>
        <v>558.77500000000009</v>
      </c>
    </row>
    <row r="19" spans="1:38" ht="15.75" thickBot="1" x14ac:dyDescent="0.3">
      <c r="A19" s="116">
        <v>2</v>
      </c>
      <c r="B19" s="117" t="s">
        <v>0</v>
      </c>
      <c r="C19" s="118">
        <v>2</v>
      </c>
      <c r="D19" s="119" t="s">
        <v>1</v>
      </c>
      <c r="E19" s="120">
        <v>0</v>
      </c>
      <c r="F19" s="117" t="s">
        <v>0</v>
      </c>
      <c r="G19" s="118">
        <v>6</v>
      </c>
      <c r="H19" s="119" t="s">
        <v>1</v>
      </c>
      <c r="I19" s="120">
        <v>3</v>
      </c>
      <c r="J19" s="117" t="s">
        <v>0</v>
      </c>
      <c r="K19" s="121">
        <v>6</v>
      </c>
      <c r="L19" s="122">
        <f t="shared" si="4"/>
        <v>822.1640000000001</v>
      </c>
      <c r="M19" s="122">
        <f t="shared" si="5"/>
        <v>867.6640000000001</v>
      </c>
      <c r="N19" s="122">
        <f t="shared" si="6"/>
        <v>988.99733333333347</v>
      </c>
      <c r="O19" s="122">
        <f t="shared" si="7"/>
        <v>1026.9140000000002</v>
      </c>
      <c r="P19" s="122">
        <f t="shared" si="8"/>
        <v>1174.7890000000002</v>
      </c>
      <c r="Q19" s="122">
        <f t="shared" si="9"/>
        <v>1474.3306666666667</v>
      </c>
      <c r="R19" s="122">
        <f t="shared" si="10"/>
        <v>1709.4140000000002</v>
      </c>
      <c r="U19" s="2">
        <f t="shared" si="0"/>
        <v>3.7916666666666665</v>
      </c>
      <c r="V19" s="2">
        <f t="shared" si="1"/>
        <v>7.583333333333333</v>
      </c>
      <c r="W19" s="3">
        <f t="shared" si="2"/>
        <v>3.5</v>
      </c>
      <c r="X19" s="2">
        <f t="shared" si="3"/>
        <v>2.1666666666666665</v>
      </c>
      <c r="Z19" s="45">
        <f>U19*Price!$L$7</f>
        <v>238.875</v>
      </c>
      <c r="AA19" s="47">
        <f>U19*Price!$M$7</f>
        <v>284.375</v>
      </c>
      <c r="AB19" s="49">
        <f>U19*Price!$N$7</f>
        <v>405.70833333333331</v>
      </c>
      <c r="AC19" s="51">
        <f>U19*Price!$O$7</f>
        <v>443.625</v>
      </c>
      <c r="AD19" s="53">
        <f>U19*Price!$P$7</f>
        <v>591.5</v>
      </c>
      <c r="AE19" s="55">
        <f>U19*Price!$Q$7</f>
        <v>891.04166666666663</v>
      </c>
      <c r="AF19" s="57">
        <f>U19*Price!$R$7</f>
        <v>1126.125</v>
      </c>
      <c r="AG19" s="2">
        <f>(V19*Price!$C$15)*2</f>
        <v>492.08249999999998</v>
      </c>
      <c r="AH19" s="1">
        <f>(W19*Price!$C$7)*2</f>
        <v>22.711500000000001</v>
      </c>
      <c r="AI19" s="1">
        <f>X19*Price!$C$7</f>
        <v>7.0297499999999991</v>
      </c>
      <c r="AJ19" s="2">
        <f>X19*Price!$F$7</f>
        <v>53.894750000000002</v>
      </c>
      <c r="AK19" s="1">
        <f>Price!$H$7</f>
        <v>7.5705</v>
      </c>
      <c r="AL19" s="7">
        <f t="shared" si="11"/>
        <v>583.2890000000001</v>
      </c>
    </row>
    <row r="20" spans="1:38" x14ac:dyDescent="0.25">
      <c r="A20" s="92">
        <v>2</v>
      </c>
      <c r="B20" s="93" t="s">
        <v>0</v>
      </c>
      <c r="C20" s="73">
        <v>3</v>
      </c>
      <c r="D20" s="75" t="s">
        <v>1</v>
      </c>
      <c r="E20" s="74">
        <v>0</v>
      </c>
      <c r="F20" s="93" t="s">
        <v>0</v>
      </c>
      <c r="G20" s="73">
        <v>6</v>
      </c>
      <c r="H20" s="75" t="s">
        <v>1</v>
      </c>
      <c r="I20" s="74">
        <v>3</v>
      </c>
      <c r="J20" s="93" t="s">
        <v>0</v>
      </c>
      <c r="K20" s="124">
        <v>0</v>
      </c>
      <c r="L20" s="59">
        <f t="shared" si="4"/>
        <v>740.93775000000005</v>
      </c>
      <c r="M20" s="59">
        <f t="shared" si="5"/>
        <v>781.43775000000005</v>
      </c>
      <c r="N20" s="59">
        <f t="shared" si="6"/>
        <v>889.43775000000005</v>
      </c>
      <c r="O20" s="59">
        <f t="shared" si="7"/>
        <v>923.18775000000005</v>
      </c>
      <c r="P20" s="59">
        <f t="shared" si="8"/>
        <v>1054.8127500000001</v>
      </c>
      <c r="Q20" s="59">
        <f t="shared" si="9"/>
        <v>1321.4377500000001</v>
      </c>
      <c r="R20" s="59">
        <f t="shared" si="10"/>
        <v>1530.6877500000001</v>
      </c>
      <c r="U20" s="2">
        <f t="shared" si="0"/>
        <v>3.375</v>
      </c>
      <c r="V20" s="2">
        <f t="shared" si="1"/>
        <v>6.75</v>
      </c>
      <c r="W20" s="3">
        <f t="shared" si="2"/>
        <v>3</v>
      </c>
      <c r="X20" s="2">
        <f t="shared" si="3"/>
        <v>2.25</v>
      </c>
      <c r="Z20" s="45">
        <f>U20*Price!$L$7</f>
        <v>212.625</v>
      </c>
      <c r="AA20" s="47">
        <f>U20*Price!$M$7</f>
        <v>253.125</v>
      </c>
      <c r="AB20" s="49">
        <f>U20*Price!$N$7</f>
        <v>361.125</v>
      </c>
      <c r="AC20" s="51">
        <f>U20*Price!$O$7</f>
        <v>394.875</v>
      </c>
      <c r="AD20" s="53">
        <f>U20*Price!$P$7</f>
        <v>526.5</v>
      </c>
      <c r="AE20" s="55">
        <f>U20*Price!$Q$7</f>
        <v>793.125</v>
      </c>
      <c r="AF20" s="57">
        <f>U20*Price!$R$7</f>
        <v>1002.375</v>
      </c>
      <c r="AG20" s="2">
        <f>(V20*Price!$C$15)*2</f>
        <v>438.00749999999999</v>
      </c>
      <c r="AH20" s="1">
        <f>(W20*Price!$C$7)*2</f>
        <v>19.466999999999999</v>
      </c>
      <c r="AI20" s="1">
        <f>X20*Price!$C$7</f>
        <v>7.3001249999999995</v>
      </c>
      <c r="AJ20" s="2">
        <f>X20*Price!$F$7</f>
        <v>55.967625000000005</v>
      </c>
      <c r="AK20" s="1">
        <f>Price!$H$7</f>
        <v>7.5705</v>
      </c>
      <c r="AL20" s="7">
        <f t="shared" si="11"/>
        <v>528.31275000000005</v>
      </c>
    </row>
    <row r="21" spans="1:38" ht="15.75" thickBot="1" x14ac:dyDescent="0.3">
      <c r="A21" s="116">
        <v>2</v>
      </c>
      <c r="B21" s="117" t="s">
        <v>0</v>
      </c>
      <c r="C21" s="118">
        <v>4</v>
      </c>
      <c r="D21" s="119" t="s">
        <v>1</v>
      </c>
      <c r="E21" s="120">
        <v>0</v>
      </c>
      <c r="F21" s="117" t="s">
        <v>0</v>
      </c>
      <c r="G21" s="118">
        <v>6</v>
      </c>
      <c r="H21" s="119" t="s">
        <v>1</v>
      </c>
      <c r="I21" s="120">
        <v>2</v>
      </c>
      <c r="J21" s="117" t="s">
        <v>0</v>
      </c>
      <c r="K21" s="121">
        <v>8</v>
      </c>
      <c r="L21" s="122">
        <f t="shared" si="4"/>
        <v>690.24549999999999</v>
      </c>
      <c r="M21" s="122">
        <f t="shared" si="5"/>
        <v>727.57883333333325</v>
      </c>
      <c r="N21" s="122">
        <f t="shared" si="6"/>
        <v>827.13438888888891</v>
      </c>
      <c r="O21" s="122">
        <f t="shared" si="7"/>
        <v>858.24549999999999</v>
      </c>
      <c r="P21" s="122">
        <f t="shared" si="8"/>
        <v>979.57883333333325</v>
      </c>
      <c r="Q21" s="122">
        <f t="shared" si="9"/>
        <v>1225.3566111111111</v>
      </c>
      <c r="R21" s="122">
        <f t="shared" si="10"/>
        <v>1418.2455</v>
      </c>
      <c r="U21" s="2">
        <f t="shared" si="0"/>
        <v>3.1111111111111112</v>
      </c>
      <c r="V21" s="2">
        <f t="shared" si="1"/>
        <v>6.2222222222222223</v>
      </c>
      <c r="W21" s="3">
        <f t="shared" si="2"/>
        <v>2.6666666666666665</v>
      </c>
      <c r="X21" s="2">
        <f t="shared" si="3"/>
        <v>2.3333333333333335</v>
      </c>
      <c r="Z21" s="45">
        <f>U21*Price!$L$7</f>
        <v>196</v>
      </c>
      <c r="AA21" s="47">
        <f>U21*Price!$M$7</f>
        <v>233.33333333333334</v>
      </c>
      <c r="AB21" s="49">
        <f>U21*Price!$N$7</f>
        <v>332.88888888888891</v>
      </c>
      <c r="AC21" s="51">
        <f>U21*Price!$O$7</f>
        <v>364</v>
      </c>
      <c r="AD21" s="53">
        <f>U21*Price!$P$7</f>
        <v>485.33333333333331</v>
      </c>
      <c r="AE21" s="55">
        <f>U21*Price!$Q$7</f>
        <v>731.11111111111109</v>
      </c>
      <c r="AF21" s="57">
        <f>U21*Price!$R$7</f>
        <v>924</v>
      </c>
      <c r="AG21" s="2">
        <f>(V21*Price!$C$15)*2</f>
        <v>403.76</v>
      </c>
      <c r="AH21" s="1">
        <f>(W21*Price!$C$7)*2</f>
        <v>17.303999999999998</v>
      </c>
      <c r="AI21" s="1">
        <f>X21*Price!$C$7</f>
        <v>7.5705</v>
      </c>
      <c r="AJ21" s="2">
        <f>X21*Price!$F$7</f>
        <v>58.040500000000009</v>
      </c>
      <c r="AK21" s="1">
        <f>Price!$H$7</f>
        <v>7.5705</v>
      </c>
      <c r="AL21" s="7">
        <f t="shared" si="11"/>
        <v>494.24549999999994</v>
      </c>
    </row>
    <row r="22" spans="1:38" s="169" customFormat="1" ht="10.5" customHeight="1" x14ac:dyDescent="0.25">
      <c r="A22" s="142">
        <v>2</v>
      </c>
      <c r="B22" s="143" t="s">
        <v>0</v>
      </c>
      <c r="C22" s="144">
        <v>6</v>
      </c>
      <c r="D22" s="145" t="s">
        <v>1</v>
      </c>
      <c r="E22" s="146">
        <v>0</v>
      </c>
      <c r="F22" s="143" t="s">
        <v>0</v>
      </c>
      <c r="G22" s="144">
        <v>6</v>
      </c>
      <c r="H22" s="145" t="s">
        <v>1</v>
      </c>
      <c r="I22" s="146">
        <v>2</v>
      </c>
      <c r="J22" s="143" t="s">
        <v>0</v>
      </c>
      <c r="K22" s="147">
        <v>0</v>
      </c>
      <c r="L22" s="148">
        <f t="shared" si="4"/>
        <v>572.79600000000005</v>
      </c>
      <c r="M22" s="148">
        <f t="shared" si="5"/>
        <v>602.79600000000005</v>
      </c>
      <c r="N22" s="148">
        <f t="shared" si="6"/>
        <v>682.79600000000005</v>
      </c>
      <c r="O22" s="148">
        <f t="shared" si="7"/>
        <v>707.79600000000005</v>
      </c>
      <c r="P22" s="148">
        <f t="shared" si="8"/>
        <v>805.29600000000005</v>
      </c>
      <c r="Q22" s="148">
        <f t="shared" si="9"/>
        <v>1002.796</v>
      </c>
      <c r="R22" s="148">
        <f t="shared" si="10"/>
        <v>1157.796</v>
      </c>
      <c r="U22" s="170">
        <f t="shared" si="0"/>
        <v>2.5</v>
      </c>
      <c r="V22" s="170">
        <f t="shared" si="1"/>
        <v>5</v>
      </c>
      <c r="W22" s="171">
        <f t="shared" si="2"/>
        <v>2</v>
      </c>
      <c r="X22" s="170">
        <f t="shared" si="3"/>
        <v>2.5</v>
      </c>
      <c r="Z22" s="172">
        <f>U22*Price!$L$7</f>
        <v>157.5</v>
      </c>
      <c r="AA22" s="173">
        <f>U22*Price!$M$7</f>
        <v>187.5</v>
      </c>
      <c r="AB22" s="174">
        <f>U22*Price!$N$7</f>
        <v>267.5</v>
      </c>
      <c r="AC22" s="175">
        <f>U22*Price!$O$7</f>
        <v>292.5</v>
      </c>
      <c r="AD22" s="176">
        <f>U22*Price!$P$7</f>
        <v>390</v>
      </c>
      <c r="AE22" s="177">
        <f>U22*Price!$Q$7</f>
        <v>587.5</v>
      </c>
      <c r="AF22" s="178">
        <f>U22*Price!$R$7</f>
        <v>742.5</v>
      </c>
      <c r="AG22" s="170">
        <f>(V22*Price!$C$15)*2</f>
        <v>324.45</v>
      </c>
      <c r="AH22" s="169">
        <f>(W22*Price!$C$7)*2</f>
        <v>12.978</v>
      </c>
      <c r="AI22" s="169">
        <f>X22*Price!$C$7</f>
        <v>8.1112500000000001</v>
      </c>
      <c r="AJ22" s="170">
        <f>X22*Price!$F$7</f>
        <v>62.186250000000001</v>
      </c>
      <c r="AK22" s="169">
        <f>Price!$H$7</f>
        <v>7.5705</v>
      </c>
      <c r="AL22" s="179">
        <f t="shared" si="11"/>
        <v>415.29599999999999</v>
      </c>
    </row>
    <row r="23" spans="1:38" x14ac:dyDescent="0.25">
      <c r="A23" s="71">
        <v>2</v>
      </c>
      <c r="B23" s="64" t="s">
        <v>0</v>
      </c>
      <c r="C23" s="67">
        <v>6</v>
      </c>
      <c r="D23" s="70" t="s">
        <v>1</v>
      </c>
      <c r="E23" s="69">
        <v>0</v>
      </c>
      <c r="F23" s="64" t="s">
        <v>0</v>
      </c>
      <c r="G23" s="67">
        <v>6</v>
      </c>
      <c r="H23" s="70" t="s">
        <v>1</v>
      </c>
      <c r="I23" s="69">
        <v>2</v>
      </c>
      <c r="J23" s="64" t="s">
        <v>0</v>
      </c>
      <c r="K23" s="18">
        <v>8</v>
      </c>
      <c r="L23" s="21">
        <f t="shared" si="4"/>
        <v>737.77199999999993</v>
      </c>
      <c r="M23" s="21">
        <f t="shared" si="5"/>
        <v>777.77199999999993</v>
      </c>
      <c r="N23" s="21">
        <f t="shared" si="6"/>
        <v>884.43866666666656</v>
      </c>
      <c r="O23" s="21">
        <f t="shared" si="7"/>
        <v>917.77199999999993</v>
      </c>
      <c r="P23" s="21">
        <f t="shared" si="8"/>
        <v>1047.7719999999999</v>
      </c>
      <c r="Q23" s="21">
        <f t="shared" si="9"/>
        <v>1311.1053333333332</v>
      </c>
      <c r="R23" s="21">
        <f t="shared" si="10"/>
        <v>1517.7719999999999</v>
      </c>
      <c r="U23" s="2">
        <f t="shared" si="0"/>
        <v>3.333333333333333</v>
      </c>
      <c r="V23" s="2">
        <f t="shared" si="1"/>
        <v>6.6666666666666661</v>
      </c>
      <c r="W23" s="3">
        <f t="shared" si="2"/>
        <v>2.6666666666666665</v>
      </c>
      <c r="X23" s="2">
        <f t="shared" si="3"/>
        <v>2.5</v>
      </c>
      <c r="Z23" s="45">
        <f>U23*Price!$L$7</f>
        <v>209.99999999999997</v>
      </c>
      <c r="AA23" s="47">
        <f>U23*Price!$M$7</f>
        <v>249.99999999999997</v>
      </c>
      <c r="AB23" s="49">
        <f>U23*Price!$N$7</f>
        <v>356.66666666666663</v>
      </c>
      <c r="AC23" s="51">
        <f>U23*Price!$O$7</f>
        <v>389.99999999999994</v>
      </c>
      <c r="AD23" s="53">
        <f>U23*Price!$P$7</f>
        <v>520</v>
      </c>
      <c r="AE23" s="55">
        <f>U23*Price!$Q$7</f>
        <v>783.33333333333326</v>
      </c>
      <c r="AF23" s="57">
        <f>U23*Price!$R$7</f>
        <v>989.99999999999989</v>
      </c>
      <c r="AG23" s="2">
        <f>(V23*Price!$C$15)*2</f>
        <v>432.59999999999997</v>
      </c>
      <c r="AH23" s="1">
        <f>(W23*Price!$C$7)*2</f>
        <v>17.303999999999998</v>
      </c>
      <c r="AI23" s="1">
        <f>X23*Price!$C$7</f>
        <v>8.1112500000000001</v>
      </c>
      <c r="AJ23" s="2">
        <f>X23*Price!$F$7</f>
        <v>62.186250000000001</v>
      </c>
      <c r="AK23" s="1">
        <f>Price!$H$7</f>
        <v>7.5705</v>
      </c>
      <c r="AL23" s="7">
        <f t="shared" si="11"/>
        <v>527.77199999999993</v>
      </c>
    </row>
    <row r="24" spans="1:38" s="169" customFormat="1" ht="10.5" customHeight="1" x14ac:dyDescent="0.25">
      <c r="A24" s="149">
        <v>2</v>
      </c>
      <c r="B24" s="150" t="s">
        <v>0</v>
      </c>
      <c r="C24" s="151">
        <v>6</v>
      </c>
      <c r="D24" s="152" t="s">
        <v>1</v>
      </c>
      <c r="E24" s="153">
        <v>0</v>
      </c>
      <c r="F24" s="150" t="s">
        <v>0</v>
      </c>
      <c r="G24" s="151">
        <v>6</v>
      </c>
      <c r="H24" s="152" t="s">
        <v>1</v>
      </c>
      <c r="I24" s="153">
        <v>3</v>
      </c>
      <c r="J24" s="150" t="s">
        <v>0</v>
      </c>
      <c r="K24" s="154">
        <v>0</v>
      </c>
      <c r="L24" s="155">
        <f t="shared" si="4"/>
        <v>820.26</v>
      </c>
      <c r="M24" s="155">
        <f t="shared" si="5"/>
        <v>865.26</v>
      </c>
      <c r="N24" s="155">
        <f t="shared" si="6"/>
        <v>985.26</v>
      </c>
      <c r="O24" s="155">
        <f t="shared" si="7"/>
        <v>1022.76</v>
      </c>
      <c r="P24" s="155">
        <f t="shared" si="8"/>
        <v>1169.01</v>
      </c>
      <c r="Q24" s="155">
        <f t="shared" si="9"/>
        <v>1465.26</v>
      </c>
      <c r="R24" s="155">
        <f t="shared" si="10"/>
        <v>1697.76</v>
      </c>
      <c r="U24" s="170">
        <f t="shared" si="0"/>
        <v>3.75</v>
      </c>
      <c r="V24" s="170">
        <f t="shared" si="1"/>
        <v>7.5</v>
      </c>
      <c r="W24" s="171">
        <f t="shared" si="2"/>
        <v>3</v>
      </c>
      <c r="X24" s="170">
        <f t="shared" si="3"/>
        <v>2.5</v>
      </c>
      <c r="Z24" s="172">
        <f>U24*Price!$L$7</f>
        <v>236.25</v>
      </c>
      <c r="AA24" s="173">
        <f>U24*Price!$M$7</f>
        <v>281.25</v>
      </c>
      <c r="AB24" s="174">
        <f>U24*Price!$N$7</f>
        <v>401.25</v>
      </c>
      <c r="AC24" s="175">
        <f>U24*Price!$O$7</f>
        <v>438.75</v>
      </c>
      <c r="AD24" s="176">
        <f>U24*Price!$P$7</f>
        <v>585</v>
      </c>
      <c r="AE24" s="177">
        <f>U24*Price!$Q$7</f>
        <v>881.25</v>
      </c>
      <c r="AF24" s="178">
        <f>U24*Price!$R$7</f>
        <v>1113.75</v>
      </c>
      <c r="AG24" s="170">
        <f>(V24*Price!$C$15)*2</f>
        <v>486.67500000000001</v>
      </c>
      <c r="AH24" s="169">
        <f>(W24*Price!$C$7)*2</f>
        <v>19.466999999999999</v>
      </c>
      <c r="AI24" s="169">
        <f>X24*Price!$C$7</f>
        <v>8.1112500000000001</v>
      </c>
      <c r="AJ24" s="170">
        <f>X24*Price!$F$7</f>
        <v>62.186250000000001</v>
      </c>
      <c r="AK24" s="169">
        <f>Price!$H$7</f>
        <v>7.5705</v>
      </c>
      <c r="AL24" s="179">
        <f t="shared" si="11"/>
        <v>584.01</v>
      </c>
    </row>
    <row r="25" spans="1:38" ht="15.75" thickBot="1" x14ac:dyDescent="0.3">
      <c r="A25" s="116">
        <v>2</v>
      </c>
      <c r="B25" s="117" t="s">
        <v>0</v>
      </c>
      <c r="C25" s="118">
        <v>6</v>
      </c>
      <c r="D25" s="119" t="s">
        <v>1</v>
      </c>
      <c r="E25" s="120">
        <v>0</v>
      </c>
      <c r="F25" s="117" t="s">
        <v>0</v>
      </c>
      <c r="G25" s="118">
        <v>6</v>
      </c>
      <c r="H25" s="119" t="s">
        <v>1</v>
      </c>
      <c r="I25" s="120">
        <v>3</v>
      </c>
      <c r="J25" s="117" t="s">
        <v>0</v>
      </c>
      <c r="K25" s="121">
        <v>6</v>
      </c>
      <c r="L25" s="122">
        <f t="shared" si="4"/>
        <v>943.99200000000008</v>
      </c>
      <c r="M25" s="122">
        <f t="shared" si="5"/>
        <v>996.49200000000008</v>
      </c>
      <c r="N25" s="122">
        <f t="shared" si="6"/>
        <v>1136.4920000000002</v>
      </c>
      <c r="O25" s="122">
        <f t="shared" si="7"/>
        <v>1180.2420000000002</v>
      </c>
      <c r="P25" s="122">
        <f t="shared" si="8"/>
        <v>1350.8670000000002</v>
      </c>
      <c r="Q25" s="122">
        <f t="shared" si="9"/>
        <v>1696.4920000000002</v>
      </c>
      <c r="R25" s="122">
        <f t="shared" si="10"/>
        <v>1967.7420000000002</v>
      </c>
      <c r="U25" s="2">
        <f t="shared" si="0"/>
        <v>4.375</v>
      </c>
      <c r="V25" s="2">
        <f t="shared" si="1"/>
        <v>8.75</v>
      </c>
      <c r="W25" s="3">
        <f t="shared" si="2"/>
        <v>3.5</v>
      </c>
      <c r="X25" s="2">
        <f t="shared" si="3"/>
        <v>2.5</v>
      </c>
      <c r="Z25" s="45">
        <f>U25*Price!$L$7</f>
        <v>275.625</v>
      </c>
      <c r="AA25" s="47">
        <f>U25*Price!$M$7</f>
        <v>328.125</v>
      </c>
      <c r="AB25" s="49">
        <f>U25*Price!$N$7</f>
        <v>468.125</v>
      </c>
      <c r="AC25" s="51">
        <f>U25*Price!$O$7</f>
        <v>511.875</v>
      </c>
      <c r="AD25" s="53">
        <f>U25*Price!$P$7</f>
        <v>682.5</v>
      </c>
      <c r="AE25" s="55">
        <f>U25*Price!$Q$7</f>
        <v>1028.125</v>
      </c>
      <c r="AF25" s="57">
        <f>U25*Price!$R$7</f>
        <v>1299.375</v>
      </c>
      <c r="AG25" s="2">
        <f>(V25*Price!$C$15)*2</f>
        <v>567.78750000000002</v>
      </c>
      <c r="AH25" s="1">
        <f>(W25*Price!$C$7)*2</f>
        <v>22.711500000000001</v>
      </c>
      <c r="AI25" s="1">
        <f>X25*Price!$C$7</f>
        <v>8.1112500000000001</v>
      </c>
      <c r="AJ25" s="2">
        <f>X25*Price!$F$7</f>
        <v>62.186250000000001</v>
      </c>
      <c r="AK25" s="1">
        <f>Price!$H$7</f>
        <v>7.5705</v>
      </c>
      <c r="AL25" s="7">
        <f t="shared" si="11"/>
        <v>668.36700000000008</v>
      </c>
    </row>
    <row r="26" spans="1:38" x14ac:dyDescent="0.25">
      <c r="A26" s="92">
        <v>2</v>
      </c>
      <c r="B26" s="93" t="s">
        <v>0</v>
      </c>
      <c r="C26" s="73">
        <v>8</v>
      </c>
      <c r="D26" s="75" t="s">
        <v>1</v>
      </c>
      <c r="E26" s="74">
        <v>0</v>
      </c>
      <c r="F26" s="93" t="s">
        <v>0</v>
      </c>
      <c r="G26" s="73">
        <v>6</v>
      </c>
      <c r="H26" s="75" t="s">
        <v>1</v>
      </c>
      <c r="I26" s="74">
        <v>2</v>
      </c>
      <c r="J26" s="93" t="s">
        <v>0</v>
      </c>
      <c r="K26" s="124">
        <v>0</v>
      </c>
      <c r="L26" s="59">
        <f>Z26+AL26</f>
        <v>609.61249999999995</v>
      </c>
      <c r="M26" s="59">
        <f t="shared" si="5"/>
        <v>641.61249999999995</v>
      </c>
      <c r="N26" s="59">
        <f t="shared" si="6"/>
        <v>726.94583333333321</v>
      </c>
      <c r="O26" s="59">
        <f t="shared" si="7"/>
        <v>753.61249999999995</v>
      </c>
      <c r="P26" s="59">
        <f t="shared" si="8"/>
        <v>857.61249999999995</v>
      </c>
      <c r="Q26" s="59">
        <f t="shared" si="9"/>
        <v>1068.2791666666667</v>
      </c>
      <c r="R26" s="59">
        <f t="shared" si="10"/>
        <v>1233.6125</v>
      </c>
      <c r="U26" s="2">
        <f t="shared" si="0"/>
        <v>2.6666666666666665</v>
      </c>
      <c r="V26" s="2">
        <f t="shared" si="1"/>
        <v>5.333333333333333</v>
      </c>
      <c r="W26" s="3">
        <f t="shared" si="2"/>
        <v>2</v>
      </c>
      <c r="X26" s="2">
        <f t="shared" si="3"/>
        <v>2.6666666666666665</v>
      </c>
      <c r="Z26" s="45">
        <f>U26*Price!$L$7</f>
        <v>168</v>
      </c>
      <c r="AA26" s="47">
        <f>U26*Price!$M$7</f>
        <v>200</v>
      </c>
      <c r="AB26" s="49">
        <f>U26*Price!$N$7</f>
        <v>285.33333333333331</v>
      </c>
      <c r="AC26" s="51">
        <f>U26*Price!$O$7</f>
        <v>312</v>
      </c>
      <c r="AD26" s="53">
        <f>U26*Price!$P$7</f>
        <v>416</v>
      </c>
      <c r="AE26" s="55">
        <f>U26*Price!$Q$7</f>
        <v>626.66666666666663</v>
      </c>
      <c r="AF26" s="57">
        <f>U26*Price!$R$7</f>
        <v>792</v>
      </c>
      <c r="AG26" s="2">
        <f>(V26*Price!$C$15)*2</f>
        <v>346.08</v>
      </c>
      <c r="AH26" s="1">
        <f>(W26*Price!$C$7)*2</f>
        <v>12.978</v>
      </c>
      <c r="AI26" s="1">
        <f>X26*Price!$C$7</f>
        <v>8.6519999999999992</v>
      </c>
      <c r="AJ26" s="2">
        <f>X26*Price!$F$7</f>
        <v>66.331999999999994</v>
      </c>
      <c r="AK26" s="1">
        <f>Price!$H$7</f>
        <v>7.5705</v>
      </c>
      <c r="AL26" s="7">
        <f t="shared" si="11"/>
        <v>441.61249999999995</v>
      </c>
    </row>
    <row r="27" spans="1:38" ht="15" customHeight="1" thickBot="1" x14ac:dyDescent="0.3">
      <c r="A27" s="116">
        <v>2</v>
      </c>
      <c r="B27" s="117" t="s">
        <v>0</v>
      </c>
      <c r="C27" s="118">
        <v>10</v>
      </c>
      <c r="D27" s="119" t="s">
        <v>1</v>
      </c>
      <c r="E27" s="120">
        <v>0</v>
      </c>
      <c r="F27" s="117" t="s">
        <v>0</v>
      </c>
      <c r="G27" s="118">
        <v>6</v>
      </c>
      <c r="H27" s="119" t="s">
        <v>1</v>
      </c>
      <c r="I27" s="120">
        <v>1</v>
      </c>
      <c r="J27" s="117" t="s">
        <v>0</v>
      </c>
      <c r="K27" s="121">
        <v>8</v>
      </c>
      <c r="L27" s="122">
        <f t="shared" si="4"/>
        <v>553.23099999999999</v>
      </c>
      <c r="M27" s="122">
        <f t="shared" si="5"/>
        <v>581.56433333333337</v>
      </c>
      <c r="N27" s="122">
        <f t="shared" si="6"/>
        <v>657.11988888888891</v>
      </c>
      <c r="O27" s="122">
        <f t="shared" si="7"/>
        <v>680.73099999999999</v>
      </c>
      <c r="P27" s="122">
        <f t="shared" si="8"/>
        <v>772.81433333333325</v>
      </c>
      <c r="Q27" s="122">
        <f t="shared" si="9"/>
        <v>959.34211111111108</v>
      </c>
      <c r="R27" s="122">
        <f t="shared" si="10"/>
        <v>1105.731</v>
      </c>
      <c r="U27" s="2">
        <f t="shared" si="0"/>
        <v>2.3611111111111112</v>
      </c>
      <c r="V27" s="2">
        <f t="shared" si="1"/>
        <v>4.7222222222222223</v>
      </c>
      <c r="W27" s="3">
        <f t="shared" si="2"/>
        <v>1.6666666666666665</v>
      </c>
      <c r="X27" s="2">
        <f t="shared" si="3"/>
        <v>2.8333333333333335</v>
      </c>
      <c r="Z27" s="45">
        <f>U27*Price!$L$7</f>
        <v>148.75</v>
      </c>
      <c r="AA27" s="47">
        <f>U27*Price!$M$7</f>
        <v>177.08333333333334</v>
      </c>
      <c r="AB27" s="49">
        <f>U27*Price!$N$7</f>
        <v>252.63888888888889</v>
      </c>
      <c r="AC27" s="51">
        <f>U27*Price!$O$7</f>
        <v>276.25</v>
      </c>
      <c r="AD27" s="53">
        <f>U27*Price!$P$7</f>
        <v>368.33333333333331</v>
      </c>
      <c r="AE27" s="55">
        <f>U27*Price!$Q$7</f>
        <v>554.86111111111109</v>
      </c>
      <c r="AF27" s="57">
        <f>U27*Price!$R$7</f>
        <v>701.25</v>
      </c>
      <c r="AG27" s="2">
        <f>(V27*Price!$C$15)*2</f>
        <v>306.42500000000001</v>
      </c>
      <c r="AH27" s="1">
        <f>(W27*Price!$C$7)*2</f>
        <v>10.815</v>
      </c>
      <c r="AI27" s="1">
        <f>X27*Price!$C$7</f>
        <v>9.1927500000000002</v>
      </c>
      <c r="AJ27" s="2">
        <f>X27*Price!$F$7</f>
        <v>70.47775</v>
      </c>
      <c r="AK27" s="1">
        <f>Price!$H$7</f>
        <v>7.5705</v>
      </c>
      <c r="AL27" s="7">
        <f t="shared" si="11"/>
        <v>404.48099999999999</v>
      </c>
    </row>
    <row r="28" spans="1:38" s="169" customFormat="1" ht="10.5" customHeight="1" x14ac:dyDescent="0.25">
      <c r="A28" s="149">
        <v>3</v>
      </c>
      <c r="B28" s="150" t="s">
        <v>0</v>
      </c>
      <c r="C28" s="151">
        <v>0</v>
      </c>
      <c r="D28" s="152" t="s">
        <v>1</v>
      </c>
      <c r="E28" s="153">
        <v>0</v>
      </c>
      <c r="F28" s="150" t="s">
        <v>0</v>
      </c>
      <c r="G28" s="151">
        <v>6</v>
      </c>
      <c r="H28" s="152" t="s">
        <v>1</v>
      </c>
      <c r="I28" s="153">
        <v>1</v>
      </c>
      <c r="J28" s="150" t="s">
        <v>0</v>
      </c>
      <c r="K28" s="154">
        <v>8</v>
      </c>
      <c r="L28" s="148">
        <f t="shared" si="4"/>
        <v>584.69249999999988</v>
      </c>
      <c r="M28" s="148">
        <f t="shared" si="5"/>
        <v>614.69249999999988</v>
      </c>
      <c r="N28" s="148">
        <f t="shared" si="6"/>
        <v>694.69249999999988</v>
      </c>
      <c r="O28" s="148">
        <f t="shared" si="7"/>
        <v>719.69249999999988</v>
      </c>
      <c r="P28" s="148">
        <f t="shared" si="8"/>
        <v>817.19249999999988</v>
      </c>
      <c r="Q28" s="148">
        <f t="shared" si="9"/>
        <v>1014.6924999999999</v>
      </c>
      <c r="R28" s="148">
        <f t="shared" si="10"/>
        <v>1169.6924999999999</v>
      </c>
      <c r="U28" s="170">
        <f t="shared" si="0"/>
        <v>2.5</v>
      </c>
      <c r="V28" s="170">
        <f t="shared" si="1"/>
        <v>5</v>
      </c>
      <c r="W28" s="171">
        <f t="shared" si="2"/>
        <v>1.6666666666666665</v>
      </c>
      <c r="X28" s="170">
        <f t="shared" si="3"/>
        <v>3</v>
      </c>
      <c r="Z28" s="172">
        <f>U28*Price!$L$7</f>
        <v>157.5</v>
      </c>
      <c r="AA28" s="173">
        <f>U28*Price!$M$7</f>
        <v>187.5</v>
      </c>
      <c r="AB28" s="174">
        <f>U28*Price!$N$7</f>
        <v>267.5</v>
      </c>
      <c r="AC28" s="175">
        <f>U28*Price!$O$7</f>
        <v>292.5</v>
      </c>
      <c r="AD28" s="176">
        <f>U28*Price!$P$7</f>
        <v>390</v>
      </c>
      <c r="AE28" s="177">
        <f>U28*Price!$Q$7</f>
        <v>587.5</v>
      </c>
      <c r="AF28" s="178">
        <f>U28*Price!$R$7</f>
        <v>742.5</v>
      </c>
      <c r="AG28" s="170">
        <f>(V28*Price!$C$15)*2</f>
        <v>324.45</v>
      </c>
      <c r="AH28" s="169">
        <f>(W28*Price!$C$7)*2</f>
        <v>10.815</v>
      </c>
      <c r="AI28" s="169">
        <f>X28*Price!$C$7</f>
        <v>9.7334999999999994</v>
      </c>
      <c r="AJ28" s="170">
        <f>X28*Price!$F$7</f>
        <v>74.623500000000007</v>
      </c>
      <c r="AK28" s="169">
        <f>Price!$H$7</f>
        <v>7.5705</v>
      </c>
      <c r="AL28" s="179">
        <f t="shared" si="11"/>
        <v>427.19249999999994</v>
      </c>
    </row>
    <row r="29" spans="1:38" s="169" customFormat="1" ht="10.5" customHeight="1" x14ac:dyDescent="0.25">
      <c r="A29" s="149">
        <v>3</v>
      </c>
      <c r="B29" s="150" t="s">
        <v>0</v>
      </c>
      <c r="C29" s="151">
        <v>0</v>
      </c>
      <c r="D29" s="152" t="s">
        <v>1</v>
      </c>
      <c r="E29" s="153">
        <v>0</v>
      </c>
      <c r="F29" s="150" t="s">
        <v>0</v>
      </c>
      <c r="G29" s="151">
        <v>6</v>
      </c>
      <c r="H29" s="152" t="s">
        <v>1</v>
      </c>
      <c r="I29" s="153">
        <v>1</v>
      </c>
      <c r="J29" s="150" t="s">
        <v>0</v>
      </c>
      <c r="K29" s="154">
        <v>10</v>
      </c>
      <c r="L29" s="155">
        <f t="shared" si="4"/>
        <v>633.96900000000005</v>
      </c>
      <c r="M29" s="155">
        <f t="shared" si="5"/>
        <v>666.96900000000005</v>
      </c>
      <c r="N29" s="155">
        <f t="shared" si="6"/>
        <v>754.96900000000005</v>
      </c>
      <c r="O29" s="155">
        <f t="shared" si="7"/>
        <v>782.46900000000005</v>
      </c>
      <c r="P29" s="155">
        <f t="shared" si="8"/>
        <v>889.71900000000005</v>
      </c>
      <c r="Q29" s="155">
        <f t="shared" si="9"/>
        <v>1106.9690000000001</v>
      </c>
      <c r="R29" s="155">
        <f t="shared" si="10"/>
        <v>1277.4690000000001</v>
      </c>
      <c r="U29" s="170">
        <f t="shared" si="0"/>
        <v>2.75</v>
      </c>
      <c r="V29" s="170">
        <f t="shared" si="1"/>
        <v>5.5</v>
      </c>
      <c r="W29" s="171">
        <f t="shared" si="2"/>
        <v>1.8333333333333335</v>
      </c>
      <c r="X29" s="170">
        <f t="shared" si="3"/>
        <v>3</v>
      </c>
      <c r="Z29" s="172">
        <f>U29*Price!$L$7</f>
        <v>173.25</v>
      </c>
      <c r="AA29" s="173">
        <f>U29*Price!$M$7</f>
        <v>206.25</v>
      </c>
      <c r="AB29" s="174">
        <f>U29*Price!$N$7</f>
        <v>294.25</v>
      </c>
      <c r="AC29" s="175">
        <f>U29*Price!$O$7</f>
        <v>321.75</v>
      </c>
      <c r="AD29" s="176">
        <f>U29*Price!$P$7</f>
        <v>429</v>
      </c>
      <c r="AE29" s="177">
        <f>U29*Price!$Q$7</f>
        <v>646.25</v>
      </c>
      <c r="AF29" s="178">
        <f>U29*Price!$R$7</f>
        <v>816.75</v>
      </c>
      <c r="AG29" s="170">
        <f>(V29*Price!$C$15)*2</f>
        <v>356.89499999999998</v>
      </c>
      <c r="AH29" s="169">
        <f>(W29*Price!$C$7)*2</f>
        <v>11.896500000000001</v>
      </c>
      <c r="AI29" s="169">
        <f>X29*Price!$C$7</f>
        <v>9.7334999999999994</v>
      </c>
      <c r="AJ29" s="170">
        <f>X29*Price!$F$7</f>
        <v>74.623500000000007</v>
      </c>
      <c r="AK29" s="169">
        <f>Price!$H$7</f>
        <v>7.5705</v>
      </c>
      <c r="AL29" s="179">
        <f t="shared" si="11"/>
        <v>460.71899999999999</v>
      </c>
    </row>
    <row r="30" spans="1:38" s="169" customFormat="1" ht="10.5" customHeight="1" x14ac:dyDescent="0.25">
      <c r="A30" s="149">
        <v>3</v>
      </c>
      <c r="B30" s="150" t="s">
        <v>0</v>
      </c>
      <c r="C30" s="151">
        <v>0</v>
      </c>
      <c r="D30" s="152" t="s">
        <v>1</v>
      </c>
      <c r="E30" s="153">
        <v>0</v>
      </c>
      <c r="F30" s="150" t="s">
        <v>0</v>
      </c>
      <c r="G30" s="151">
        <v>6</v>
      </c>
      <c r="H30" s="152" t="s">
        <v>1</v>
      </c>
      <c r="I30" s="153">
        <v>2</v>
      </c>
      <c r="J30" s="150" t="s">
        <v>0</v>
      </c>
      <c r="K30" s="154">
        <v>0</v>
      </c>
      <c r="L30" s="155">
        <f t="shared" si="4"/>
        <v>683.24549999999999</v>
      </c>
      <c r="M30" s="155">
        <f t="shared" si="5"/>
        <v>719.24549999999999</v>
      </c>
      <c r="N30" s="155">
        <f t="shared" si="6"/>
        <v>815.24549999999999</v>
      </c>
      <c r="O30" s="155">
        <f>AC30+AL30</f>
        <v>845.24549999999999</v>
      </c>
      <c r="P30" s="155">
        <f t="shared" si="8"/>
        <v>962.24549999999999</v>
      </c>
      <c r="Q30" s="155">
        <f t="shared" si="9"/>
        <v>1199.2455</v>
      </c>
      <c r="R30" s="155">
        <f t="shared" si="10"/>
        <v>1385.2455</v>
      </c>
      <c r="U30" s="170">
        <f t="shared" si="0"/>
        <v>3</v>
      </c>
      <c r="V30" s="170">
        <f t="shared" si="1"/>
        <v>6</v>
      </c>
      <c r="W30" s="171">
        <f t="shared" si="2"/>
        <v>2</v>
      </c>
      <c r="X30" s="170">
        <f t="shared" si="3"/>
        <v>3</v>
      </c>
      <c r="Z30" s="172">
        <f>U30*Price!$L$7</f>
        <v>189</v>
      </c>
      <c r="AA30" s="173">
        <f>U30*Price!$M$7</f>
        <v>225</v>
      </c>
      <c r="AB30" s="174">
        <f>U30*Price!$N$7</f>
        <v>321</v>
      </c>
      <c r="AC30" s="175">
        <f>U30*Price!$O$7</f>
        <v>351</v>
      </c>
      <c r="AD30" s="176">
        <f>U30*Price!$P$7</f>
        <v>468</v>
      </c>
      <c r="AE30" s="177">
        <f>U30*Price!$Q$7</f>
        <v>705</v>
      </c>
      <c r="AF30" s="178">
        <f>U30*Price!$R$7</f>
        <v>891</v>
      </c>
      <c r="AG30" s="170">
        <f>(V30*Price!$C$15)*2</f>
        <v>389.34000000000003</v>
      </c>
      <c r="AH30" s="169">
        <f>(W30*Price!$C$7)*2</f>
        <v>12.978</v>
      </c>
      <c r="AI30" s="169">
        <f>X30*Price!$C$7</f>
        <v>9.7334999999999994</v>
      </c>
      <c r="AJ30" s="170">
        <f>X30*Price!$F$7</f>
        <v>74.623500000000007</v>
      </c>
      <c r="AK30" s="169">
        <f>Price!$H$7</f>
        <v>7.5705</v>
      </c>
      <c r="AL30" s="179">
        <f t="shared" si="11"/>
        <v>494.24550000000005</v>
      </c>
    </row>
    <row r="31" spans="1:38" s="169" customFormat="1" ht="10.5" customHeight="1" thickBot="1" x14ac:dyDescent="0.3">
      <c r="A31" s="180">
        <v>3</v>
      </c>
      <c r="B31" s="181" t="s">
        <v>0</v>
      </c>
      <c r="C31" s="182">
        <v>0</v>
      </c>
      <c r="D31" s="183" t="s">
        <v>1</v>
      </c>
      <c r="E31" s="184">
        <v>0</v>
      </c>
      <c r="F31" s="181" t="s">
        <v>0</v>
      </c>
      <c r="G31" s="182">
        <v>6</v>
      </c>
      <c r="H31" s="183" t="s">
        <v>1</v>
      </c>
      <c r="I31" s="184">
        <v>2</v>
      </c>
      <c r="J31" s="181" t="s">
        <v>0</v>
      </c>
      <c r="K31" s="185">
        <v>6</v>
      </c>
      <c r="L31" s="186">
        <f t="shared" si="4"/>
        <v>831.07500000000016</v>
      </c>
      <c r="M31" s="186">
        <f t="shared" si="5"/>
        <v>876.07500000000016</v>
      </c>
      <c r="N31" s="186">
        <f t="shared" si="6"/>
        <v>996.07500000000016</v>
      </c>
      <c r="O31" s="186">
        <f t="shared" si="7"/>
        <v>1033.5750000000003</v>
      </c>
      <c r="P31" s="186">
        <f t="shared" si="8"/>
        <v>1179.8250000000003</v>
      </c>
      <c r="Q31" s="186">
        <f t="shared" si="9"/>
        <v>1476.0750000000003</v>
      </c>
      <c r="R31" s="186">
        <f t="shared" si="10"/>
        <v>1708.5750000000003</v>
      </c>
      <c r="U31" s="170">
        <f t="shared" si="0"/>
        <v>3.75</v>
      </c>
      <c r="V31" s="170">
        <f t="shared" si="1"/>
        <v>7.5</v>
      </c>
      <c r="W31" s="171">
        <f t="shared" si="2"/>
        <v>2.5</v>
      </c>
      <c r="X31" s="170">
        <f t="shared" si="3"/>
        <v>3</v>
      </c>
      <c r="Z31" s="172">
        <f>U31*Price!$L$7</f>
        <v>236.25</v>
      </c>
      <c r="AA31" s="173">
        <f>U31*Price!$M$7</f>
        <v>281.25</v>
      </c>
      <c r="AB31" s="174">
        <f>U31*Price!$N$7</f>
        <v>401.25</v>
      </c>
      <c r="AC31" s="175">
        <f>U31*Price!$O$7</f>
        <v>438.75</v>
      </c>
      <c r="AD31" s="176">
        <f>U31*Price!$P$7</f>
        <v>585</v>
      </c>
      <c r="AE31" s="177">
        <f>U31*Price!$Q$7</f>
        <v>881.25</v>
      </c>
      <c r="AF31" s="178">
        <f>U31*Price!$R$7</f>
        <v>1113.75</v>
      </c>
      <c r="AG31" s="170">
        <f>(V31*Price!$C$15)*2</f>
        <v>486.67500000000001</v>
      </c>
      <c r="AH31" s="169">
        <f>(W31*Price!$C$7)*2</f>
        <v>16.2225</v>
      </c>
      <c r="AI31" s="169">
        <f>X31*Price!$C$7</f>
        <v>9.7334999999999994</v>
      </c>
      <c r="AJ31" s="170">
        <f>X31*Price!$F$7</f>
        <v>74.623500000000007</v>
      </c>
      <c r="AK31" s="169">
        <f>Price!$H$7</f>
        <v>7.5705</v>
      </c>
      <c r="AL31" s="179">
        <f t="shared" si="11"/>
        <v>594.82500000000016</v>
      </c>
    </row>
    <row r="32" spans="1:38" s="169" customFormat="1" ht="10.5" customHeight="1" thickBot="1" x14ac:dyDescent="0.3">
      <c r="A32" s="187">
        <v>3</v>
      </c>
      <c r="B32" s="188" t="s">
        <v>0</v>
      </c>
      <c r="C32" s="189">
        <v>4</v>
      </c>
      <c r="D32" s="190" t="s">
        <v>1</v>
      </c>
      <c r="E32" s="191">
        <v>0</v>
      </c>
      <c r="F32" s="188" t="s">
        <v>0</v>
      </c>
      <c r="G32" s="189">
        <v>6</v>
      </c>
      <c r="H32" s="190" t="s">
        <v>1</v>
      </c>
      <c r="I32" s="191">
        <v>1</v>
      </c>
      <c r="J32" s="188" t="s">
        <v>0</v>
      </c>
      <c r="K32" s="192">
        <v>2</v>
      </c>
      <c r="L32" s="193">
        <f t="shared" si="4"/>
        <v>483.721</v>
      </c>
      <c r="M32" s="193">
        <f t="shared" si="5"/>
        <v>507.05433333333337</v>
      </c>
      <c r="N32" s="193">
        <f t="shared" si="6"/>
        <v>569.27655555555555</v>
      </c>
      <c r="O32" s="193">
        <f>AC32+AL32</f>
        <v>588.721</v>
      </c>
      <c r="P32" s="193">
        <f t="shared" si="8"/>
        <v>664.55433333333337</v>
      </c>
      <c r="Q32" s="193">
        <f t="shared" si="9"/>
        <v>818.16544444444457</v>
      </c>
      <c r="R32" s="193">
        <f t="shared" si="10"/>
        <v>938.72100000000012</v>
      </c>
      <c r="U32" s="170">
        <f t="shared" si="0"/>
        <v>1.9444444444444446</v>
      </c>
      <c r="V32" s="170">
        <f t="shared" si="1"/>
        <v>3.8888888888888893</v>
      </c>
      <c r="W32" s="171">
        <f t="shared" si="2"/>
        <v>1.1666666666666667</v>
      </c>
      <c r="X32" s="170">
        <f t="shared" si="3"/>
        <v>3.3333333333333335</v>
      </c>
      <c r="Z32" s="172">
        <f>U32*Price!$L$7</f>
        <v>122.50000000000001</v>
      </c>
      <c r="AA32" s="173">
        <f>U32*Price!$M$7</f>
        <v>145.83333333333334</v>
      </c>
      <c r="AB32" s="174">
        <f>U32*Price!$N$7</f>
        <v>208.05555555555557</v>
      </c>
      <c r="AC32" s="175">
        <f>U32*Price!$O$7</f>
        <v>227.50000000000003</v>
      </c>
      <c r="AD32" s="176">
        <f>U32*Price!$P$7</f>
        <v>303.33333333333337</v>
      </c>
      <c r="AE32" s="177">
        <f>U32*Price!$Q$7</f>
        <v>456.94444444444451</v>
      </c>
      <c r="AF32" s="178">
        <f>U32*Price!$R$7</f>
        <v>577.50000000000011</v>
      </c>
      <c r="AG32" s="170">
        <f>(V32*Price!$C$15)*2</f>
        <v>252.35000000000002</v>
      </c>
      <c r="AH32" s="169">
        <f>(W32*Price!$C$7)*2</f>
        <v>7.5705</v>
      </c>
      <c r="AI32" s="169">
        <f>X32*Price!$C$7</f>
        <v>10.815</v>
      </c>
      <c r="AJ32" s="170">
        <f>X32*Price!$F$7</f>
        <v>82.915000000000006</v>
      </c>
      <c r="AK32" s="169">
        <f>Price!$H$7</f>
        <v>7.5705</v>
      </c>
      <c r="AL32" s="179">
        <f t="shared" si="11"/>
        <v>361.221</v>
      </c>
    </row>
    <row r="33" spans="1:38" s="169" customFormat="1" ht="10.5" customHeight="1" x14ac:dyDescent="0.25">
      <c r="A33" s="142">
        <v>3</v>
      </c>
      <c r="B33" s="143" t="s">
        <v>0</v>
      </c>
      <c r="C33" s="144">
        <v>6</v>
      </c>
      <c r="D33" s="145" t="s">
        <v>1</v>
      </c>
      <c r="E33" s="146">
        <v>0</v>
      </c>
      <c r="F33" s="143" t="s">
        <v>0</v>
      </c>
      <c r="G33" s="144">
        <v>6</v>
      </c>
      <c r="H33" s="145" t="s">
        <v>1</v>
      </c>
      <c r="I33" s="146">
        <v>2</v>
      </c>
      <c r="J33" s="143" t="s">
        <v>0</v>
      </c>
      <c r="K33" s="147">
        <v>0</v>
      </c>
      <c r="L33" s="148">
        <f t="shared" ref="L33:L49" si="12">Z33+AL33</f>
        <v>793.69500000000005</v>
      </c>
      <c r="M33" s="148">
        <f t="shared" ref="M33:M49" si="13">AA33+AL33</f>
        <v>835.69500000000005</v>
      </c>
      <c r="N33" s="148">
        <f t="shared" ref="N33:N49" si="14">AB33+AL33</f>
        <v>947.69500000000005</v>
      </c>
      <c r="O33" s="148">
        <f>AC33+AL33</f>
        <v>982.69500000000005</v>
      </c>
      <c r="P33" s="148">
        <f t="shared" ref="P33:P49" si="15">AD33+AL33</f>
        <v>1119.1950000000002</v>
      </c>
      <c r="Q33" s="148">
        <f t="shared" ref="Q33:Q49" si="16">AE33+AL33</f>
        <v>1395.6950000000002</v>
      </c>
      <c r="R33" s="148">
        <f t="shared" ref="R33:R49" si="17">AF33+AL33</f>
        <v>1612.6950000000002</v>
      </c>
      <c r="U33" s="170">
        <f t="shared" si="0"/>
        <v>3.5</v>
      </c>
      <c r="V33" s="170">
        <f t="shared" si="1"/>
        <v>7</v>
      </c>
      <c r="W33" s="171">
        <f>I33+(K33/12)</f>
        <v>2</v>
      </c>
      <c r="X33" s="170">
        <f t="shared" si="3"/>
        <v>3.5</v>
      </c>
      <c r="Z33" s="172">
        <f>U33*Price!$L$7</f>
        <v>220.5</v>
      </c>
      <c r="AA33" s="173">
        <f>U33*Price!$M$7</f>
        <v>262.5</v>
      </c>
      <c r="AB33" s="174">
        <f>U33*Price!$N$7</f>
        <v>374.5</v>
      </c>
      <c r="AC33" s="175">
        <f>U33*Price!$O$7</f>
        <v>409.5</v>
      </c>
      <c r="AD33" s="176">
        <f>U33*Price!$P$7</f>
        <v>546</v>
      </c>
      <c r="AE33" s="177">
        <f>U33*Price!$Q$7</f>
        <v>822.5</v>
      </c>
      <c r="AF33" s="178">
        <f>U33*Price!$R$7</f>
        <v>1039.5</v>
      </c>
      <c r="AG33" s="170">
        <f>(V33*Price!$C$15)*2</f>
        <v>454.23</v>
      </c>
      <c r="AH33" s="169">
        <f>(W33*Price!$C$7)*2</f>
        <v>12.978</v>
      </c>
      <c r="AI33" s="169">
        <f>X33*Price!$C$7</f>
        <v>11.35575</v>
      </c>
      <c r="AJ33" s="170">
        <f>X33*Price!$F$7</f>
        <v>87.060749999999999</v>
      </c>
      <c r="AK33" s="169">
        <f>Price!$H$7</f>
        <v>7.5705</v>
      </c>
      <c r="AL33" s="179">
        <f t="shared" si="11"/>
        <v>573.19500000000005</v>
      </c>
    </row>
    <row r="34" spans="1:38" x14ac:dyDescent="0.25">
      <c r="A34" s="71">
        <v>3</v>
      </c>
      <c r="B34" s="64" t="s">
        <v>0</v>
      </c>
      <c r="C34" s="67">
        <v>6</v>
      </c>
      <c r="D34" s="70" t="s">
        <v>1</v>
      </c>
      <c r="E34" s="69">
        <v>0</v>
      </c>
      <c r="F34" s="64" t="s">
        <v>0</v>
      </c>
      <c r="G34" s="67">
        <v>6</v>
      </c>
      <c r="H34" s="70" t="s">
        <v>1</v>
      </c>
      <c r="I34" s="69">
        <v>2</v>
      </c>
      <c r="J34" s="64" t="s">
        <v>0</v>
      </c>
      <c r="K34" s="18">
        <v>2</v>
      </c>
      <c r="L34" s="21">
        <f t="shared" si="12"/>
        <v>851.00400000000002</v>
      </c>
      <c r="M34" s="21">
        <f t="shared" si="13"/>
        <v>896.50400000000002</v>
      </c>
      <c r="N34" s="21">
        <f t="shared" si="14"/>
        <v>1017.8373333333334</v>
      </c>
      <c r="O34" s="21">
        <f t="shared" ref="O34:O49" si="18">AC34+AL34</f>
        <v>1055.7539999999999</v>
      </c>
      <c r="P34" s="21">
        <f t="shared" si="15"/>
        <v>1203.6289999999999</v>
      </c>
      <c r="Q34" s="21">
        <f t="shared" si="16"/>
        <v>1503.1706666666666</v>
      </c>
      <c r="R34" s="21">
        <f t="shared" si="17"/>
        <v>1738.2539999999999</v>
      </c>
      <c r="U34" s="2">
        <f t="shared" si="0"/>
        <v>3.7916666666666665</v>
      </c>
      <c r="V34" s="2">
        <f t="shared" si="1"/>
        <v>7.583333333333333</v>
      </c>
      <c r="W34" s="3">
        <f t="shared" si="2"/>
        <v>2.1666666666666665</v>
      </c>
      <c r="X34" s="2">
        <f t="shared" si="3"/>
        <v>3.5</v>
      </c>
      <c r="Z34" s="45">
        <f>U34*Price!$L$7</f>
        <v>238.875</v>
      </c>
      <c r="AA34" s="47">
        <f>U34*Price!$M$7</f>
        <v>284.375</v>
      </c>
      <c r="AB34" s="49">
        <f>U34*Price!$N$7</f>
        <v>405.70833333333331</v>
      </c>
      <c r="AC34" s="51">
        <f>U34*Price!$O$7</f>
        <v>443.625</v>
      </c>
      <c r="AD34" s="53">
        <f>U34*Price!$P$7</f>
        <v>591.5</v>
      </c>
      <c r="AE34" s="55">
        <f>U34*Price!$Q$7</f>
        <v>891.04166666666663</v>
      </c>
      <c r="AF34" s="57">
        <f>U34*Price!$R$7</f>
        <v>1126.125</v>
      </c>
      <c r="AG34" s="2">
        <f>(V34*Price!$C$15)*2</f>
        <v>492.08249999999998</v>
      </c>
      <c r="AH34" s="1">
        <f>(W34*Price!$C$7)*2</f>
        <v>14.059499999999998</v>
      </c>
      <c r="AI34" s="1">
        <f>X34*Price!$C$7</f>
        <v>11.35575</v>
      </c>
      <c r="AJ34" s="2">
        <f>X34*Price!$F$7</f>
        <v>87.060749999999999</v>
      </c>
      <c r="AK34" s="1">
        <f>Price!$H$7</f>
        <v>7.5705</v>
      </c>
      <c r="AL34" s="7">
        <f t="shared" si="11"/>
        <v>612.12900000000002</v>
      </c>
    </row>
    <row r="35" spans="1:38" ht="15.75" thickBot="1" x14ac:dyDescent="0.3">
      <c r="A35" s="116">
        <v>3</v>
      </c>
      <c r="B35" s="117" t="s">
        <v>0</v>
      </c>
      <c r="C35" s="118">
        <v>6</v>
      </c>
      <c r="D35" s="119" t="s">
        <v>1</v>
      </c>
      <c r="E35" s="120">
        <v>0</v>
      </c>
      <c r="F35" s="117" t="s">
        <v>0</v>
      </c>
      <c r="G35" s="118">
        <v>6</v>
      </c>
      <c r="H35" s="119" t="s">
        <v>1</v>
      </c>
      <c r="I35" s="120">
        <v>2</v>
      </c>
      <c r="J35" s="117" t="s">
        <v>0</v>
      </c>
      <c r="K35" s="121">
        <v>4</v>
      </c>
      <c r="L35" s="122">
        <f t="shared" si="12"/>
        <v>908.3130000000001</v>
      </c>
      <c r="M35" s="122">
        <f t="shared" si="13"/>
        <v>957.3130000000001</v>
      </c>
      <c r="N35" s="122">
        <f t="shared" si="14"/>
        <v>1087.9796666666666</v>
      </c>
      <c r="O35" s="122">
        <f t="shared" si="18"/>
        <v>1128.8130000000001</v>
      </c>
      <c r="P35" s="122">
        <f t="shared" si="15"/>
        <v>1288.0630000000001</v>
      </c>
      <c r="Q35" s="122">
        <f t="shared" si="16"/>
        <v>1610.6463333333336</v>
      </c>
      <c r="R35" s="122">
        <f t="shared" si="17"/>
        <v>1863.8130000000001</v>
      </c>
      <c r="U35" s="2">
        <f t="shared" si="0"/>
        <v>4.0833333333333339</v>
      </c>
      <c r="V35" s="2">
        <f t="shared" si="1"/>
        <v>8.1666666666666679</v>
      </c>
      <c r="W35" s="3">
        <f t="shared" si="2"/>
        <v>2.3333333333333335</v>
      </c>
      <c r="X35" s="2">
        <f t="shared" si="3"/>
        <v>3.5</v>
      </c>
      <c r="Z35" s="45">
        <f>U35*Price!$L$7</f>
        <v>257.25000000000006</v>
      </c>
      <c r="AA35" s="47">
        <f>U35*Price!$M$7</f>
        <v>306.25000000000006</v>
      </c>
      <c r="AB35" s="49">
        <f>U35*Price!$N$7</f>
        <v>436.91666666666674</v>
      </c>
      <c r="AC35" s="51">
        <f>U35*Price!$O$7</f>
        <v>477.75000000000006</v>
      </c>
      <c r="AD35" s="53">
        <f>U35*Price!$P$7</f>
        <v>637.00000000000011</v>
      </c>
      <c r="AE35" s="55">
        <f>U35*Price!$Q$7</f>
        <v>959.58333333333348</v>
      </c>
      <c r="AF35" s="57">
        <f>U35*Price!$R$7</f>
        <v>1212.7500000000002</v>
      </c>
      <c r="AG35" s="2">
        <f>(V35*Price!$C$15)*2</f>
        <v>529.93500000000006</v>
      </c>
      <c r="AH35" s="1">
        <f>(W35*Price!$C$7)*2</f>
        <v>15.141</v>
      </c>
      <c r="AI35" s="1">
        <f>X35*Price!$C$7</f>
        <v>11.35575</v>
      </c>
      <c r="AJ35" s="2">
        <f>X35*Price!$F$7</f>
        <v>87.060749999999999</v>
      </c>
      <c r="AK35" s="1">
        <f>Price!$H$7</f>
        <v>7.5705</v>
      </c>
      <c r="AL35" s="7">
        <f t="shared" si="11"/>
        <v>651.06299999999999</v>
      </c>
    </row>
    <row r="36" spans="1:38" x14ac:dyDescent="0.25">
      <c r="A36" s="110">
        <v>2</v>
      </c>
      <c r="B36" s="111" t="s">
        <v>0</v>
      </c>
      <c r="C36" s="112">
        <v>6</v>
      </c>
      <c r="D36" s="113" t="s">
        <v>1</v>
      </c>
      <c r="E36" s="114">
        <v>0</v>
      </c>
      <c r="F36" s="111" t="s">
        <v>0</v>
      </c>
      <c r="G36" s="112">
        <v>6</v>
      </c>
      <c r="H36" s="113" t="s">
        <v>1</v>
      </c>
      <c r="I36" s="114">
        <v>3</v>
      </c>
      <c r="J36" s="111" t="s">
        <v>0</v>
      </c>
      <c r="K36" s="115">
        <v>0</v>
      </c>
      <c r="L36" s="59">
        <f t="shared" si="12"/>
        <v>820.26</v>
      </c>
      <c r="M36" s="59">
        <f t="shared" si="13"/>
        <v>865.26</v>
      </c>
      <c r="N36" s="59">
        <f t="shared" si="14"/>
        <v>985.26</v>
      </c>
      <c r="O36" s="59">
        <f t="shared" si="18"/>
        <v>1022.76</v>
      </c>
      <c r="P36" s="59">
        <f t="shared" si="15"/>
        <v>1169.01</v>
      </c>
      <c r="Q36" s="59">
        <f t="shared" si="16"/>
        <v>1465.26</v>
      </c>
      <c r="R36" s="59">
        <f t="shared" si="17"/>
        <v>1697.76</v>
      </c>
      <c r="U36" s="2">
        <f t="shared" si="0"/>
        <v>3.75</v>
      </c>
      <c r="V36" s="2">
        <f t="shared" si="1"/>
        <v>7.5</v>
      </c>
      <c r="W36" s="3">
        <f t="shared" si="2"/>
        <v>3</v>
      </c>
      <c r="X36" s="2">
        <f t="shared" si="3"/>
        <v>2.5</v>
      </c>
      <c r="Z36" s="45">
        <f>U36*Price!$L$7</f>
        <v>236.25</v>
      </c>
      <c r="AA36" s="47">
        <f>U36*Price!$M$7</f>
        <v>281.25</v>
      </c>
      <c r="AB36" s="49">
        <f>U36*Price!$N$7</f>
        <v>401.25</v>
      </c>
      <c r="AC36" s="51">
        <f>U36*Price!$O$7</f>
        <v>438.75</v>
      </c>
      <c r="AD36" s="53">
        <f>U36*Price!$P$7</f>
        <v>585</v>
      </c>
      <c r="AE36" s="55">
        <f>U36*Price!$Q$7</f>
        <v>881.25</v>
      </c>
      <c r="AF36" s="57">
        <f>U36*Price!$R$7</f>
        <v>1113.75</v>
      </c>
      <c r="AG36" s="2">
        <f>(V36*Price!$C$15)*2</f>
        <v>486.67500000000001</v>
      </c>
      <c r="AH36" s="1">
        <f>(W36*Price!$C$7)*2</f>
        <v>19.466999999999999</v>
      </c>
      <c r="AI36" s="1">
        <f>X36*Price!$C$7</f>
        <v>8.1112500000000001</v>
      </c>
      <c r="AJ36" s="2">
        <f>X36*Price!$F$7</f>
        <v>62.186250000000001</v>
      </c>
      <c r="AK36" s="1">
        <f>Price!$H$7</f>
        <v>7.5705</v>
      </c>
      <c r="AL36" s="7">
        <f t="shared" si="11"/>
        <v>584.01</v>
      </c>
    </row>
    <row r="37" spans="1:38" x14ac:dyDescent="0.25">
      <c r="A37" s="92">
        <v>4</v>
      </c>
      <c r="B37" s="93" t="s">
        <v>0</v>
      </c>
      <c r="C37" s="73">
        <v>0</v>
      </c>
      <c r="D37" s="75" t="s">
        <v>1</v>
      </c>
      <c r="E37" s="74">
        <v>0</v>
      </c>
      <c r="F37" s="93" t="s">
        <v>0</v>
      </c>
      <c r="G37" s="67">
        <v>6</v>
      </c>
      <c r="H37" s="75" t="s">
        <v>1</v>
      </c>
      <c r="I37" s="74">
        <v>1</v>
      </c>
      <c r="J37" s="93" t="s">
        <v>0</v>
      </c>
      <c r="K37" s="124">
        <v>10</v>
      </c>
      <c r="L37" s="21">
        <f t="shared" si="12"/>
        <v>838.80300000000011</v>
      </c>
      <c r="M37" s="21">
        <f t="shared" si="13"/>
        <v>882.80300000000011</v>
      </c>
      <c r="N37" s="21">
        <f t="shared" si="14"/>
        <v>1000.1363333333335</v>
      </c>
      <c r="O37" s="21">
        <f t="shared" si="18"/>
        <v>1036.8030000000001</v>
      </c>
      <c r="P37" s="21">
        <f t="shared" si="15"/>
        <v>1179.8030000000001</v>
      </c>
      <c r="Q37" s="21">
        <f t="shared" si="16"/>
        <v>1469.4696666666669</v>
      </c>
      <c r="R37" s="21">
        <f t="shared" si="17"/>
        <v>1696.8030000000001</v>
      </c>
      <c r="U37" s="2">
        <f t="shared" si="0"/>
        <v>3.666666666666667</v>
      </c>
      <c r="V37" s="2">
        <f t="shared" si="1"/>
        <v>7.3333333333333339</v>
      </c>
      <c r="W37" s="3">
        <f t="shared" si="2"/>
        <v>1.8333333333333335</v>
      </c>
      <c r="X37" s="2">
        <f t="shared" si="3"/>
        <v>4</v>
      </c>
      <c r="Z37" s="45">
        <f>U37*Price!$L$7</f>
        <v>231.00000000000003</v>
      </c>
      <c r="AA37" s="47">
        <f>U37*Price!$M$7</f>
        <v>275</v>
      </c>
      <c r="AB37" s="49">
        <f>U37*Price!$N$7</f>
        <v>392.33333333333337</v>
      </c>
      <c r="AC37" s="51">
        <f>U37*Price!$O$7</f>
        <v>429.00000000000006</v>
      </c>
      <c r="AD37" s="53">
        <f>U37*Price!$P$7</f>
        <v>572</v>
      </c>
      <c r="AE37" s="55">
        <f>U37*Price!$Q$7</f>
        <v>861.66666666666674</v>
      </c>
      <c r="AF37" s="57">
        <f>U37*Price!$R$7</f>
        <v>1089</v>
      </c>
      <c r="AG37" s="2">
        <f>(V37*Price!$C$15)*2</f>
        <v>475.86000000000007</v>
      </c>
      <c r="AH37" s="1">
        <f>(W37*Price!$C$7)*2</f>
        <v>11.896500000000001</v>
      </c>
      <c r="AI37" s="1">
        <f>X37*Price!$C$7</f>
        <v>12.978</v>
      </c>
      <c r="AJ37" s="2">
        <f>X37*Price!$F$7</f>
        <v>99.498000000000005</v>
      </c>
      <c r="AK37" s="1">
        <f>Price!$H$7</f>
        <v>7.5705</v>
      </c>
      <c r="AL37" s="7">
        <f t="shared" si="11"/>
        <v>607.80300000000011</v>
      </c>
    </row>
    <row r="38" spans="1:38" x14ac:dyDescent="0.25">
      <c r="A38" s="71">
        <v>4</v>
      </c>
      <c r="B38" s="64" t="s">
        <v>0</v>
      </c>
      <c r="C38" s="67">
        <v>0</v>
      </c>
      <c r="D38" s="70" t="s">
        <v>1</v>
      </c>
      <c r="E38" s="69">
        <v>0</v>
      </c>
      <c r="F38" s="64" t="s">
        <v>0</v>
      </c>
      <c r="G38" s="67">
        <v>6</v>
      </c>
      <c r="H38" s="70" t="s">
        <v>1</v>
      </c>
      <c r="I38" s="69">
        <v>2</v>
      </c>
      <c r="J38" s="64" t="s">
        <v>0</v>
      </c>
      <c r="K38" s="18">
        <v>0</v>
      </c>
      <c r="L38" s="21">
        <f t="shared" si="12"/>
        <v>904.14449999999999</v>
      </c>
      <c r="M38" s="21">
        <f t="shared" si="13"/>
        <v>952.14449999999999</v>
      </c>
      <c r="N38" s="21">
        <f t="shared" si="14"/>
        <v>1080.1444999999999</v>
      </c>
      <c r="O38" s="21">
        <f t="shared" si="18"/>
        <v>1120.1444999999999</v>
      </c>
      <c r="P38" s="21">
        <f t="shared" si="15"/>
        <v>1276.1444999999999</v>
      </c>
      <c r="Q38" s="21">
        <f t="shared" si="16"/>
        <v>1592.1444999999999</v>
      </c>
      <c r="R38" s="21">
        <f t="shared" si="17"/>
        <v>1840.1444999999999</v>
      </c>
      <c r="U38" s="2">
        <f t="shared" si="0"/>
        <v>4</v>
      </c>
      <c r="V38" s="2">
        <f t="shared" si="1"/>
        <v>8</v>
      </c>
      <c r="W38" s="3">
        <f t="shared" si="2"/>
        <v>2</v>
      </c>
      <c r="X38" s="2">
        <f t="shared" si="3"/>
        <v>4</v>
      </c>
      <c r="Z38" s="45">
        <f>U38*Price!$L$7</f>
        <v>252</v>
      </c>
      <c r="AA38" s="47">
        <f>U38*Price!$M$7</f>
        <v>300</v>
      </c>
      <c r="AB38" s="49">
        <f>U38*Price!$N$7</f>
        <v>428</v>
      </c>
      <c r="AC38" s="51">
        <f>U38*Price!$O$7</f>
        <v>468</v>
      </c>
      <c r="AD38" s="53">
        <f>U38*Price!$P$7</f>
        <v>624</v>
      </c>
      <c r="AE38" s="55">
        <f>U38*Price!$Q$7</f>
        <v>940</v>
      </c>
      <c r="AF38" s="57">
        <f>U38*Price!$R$7</f>
        <v>1188</v>
      </c>
      <c r="AG38" s="2">
        <f>(V38*Price!$C$15)*2</f>
        <v>519.12</v>
      </c>
      <c r="AH38" s="1">
        <f>(W38*Price!$C$7)*2</f>
        <v>12.978</v>
      </c>
      <c r="AI38" s="1">
        <f>X38*Price!$C$7</f>
        <v>12.978</v>
      </c>
      <c r="AJ38" s="2">
        <f>X38*Price!$F$7</f>
        <v>99.498000000000005</v>
      </c>
      <c r="AK38" s="1">
        <f>Price!$H$7</f>
        <v>7.5705</v>
      </c>
      <c r="AL38" s="7">
        <f t="shared" si="11"/>
        <v>652.14449999999999</v>
      </c>
    </row>
    <row r="39" spans="1:38" ht="15.75" thickBot="1" x14ac:dyDescent="0.3">
      <c r="A39" s="116">
        <v>4</v>
      </c>
      <c r="B39" s="117" t="s">
        <v>0</v>
      </c>
      <c r="C39" s="118">
        <v>0</v>
      </c>
      <c r="D39" s="119" t="s">
        <v>1</v>
      </c>
      <c r="E39" s="120">
        <v>0</v>
      </c>
      <c r="F39" s="117" t="s">
        <v>0</v>
      </c>
      <c r="G39" s="118">
        <v>6</v>
      </c>
      <c r="H39" s="119" t="s">
        <v>1</v>
      </c>
      <c r="I39" s="120">
        <v>2</v>
      </c>
      <c r="J39" s="117" t="s">
        <v>0</v>
      </c>
      <c r="K39" s="121">
        <v>4</v>
      </c>
      <c r="L39" s="122">
        <f t="shared" si="12"/>
        <v>1034.8275000000001</v>
      </c>
      <c r="M39" s="122">
        <f t="shared" si="13"/>
        <v>1090.8275000000001</v>
      </c>
      <c r="N39" s="122">
        <f t="shared" si="14"/>
        <v>1240.1608333333334</v>
      </c>
      <c r="O39" s="122">
        <f t="shared" si="18"/>
        <v>1286.8275000000001</v>
      </c>
      <c r="P39" s="122">
        <f t="shared" si="15"/>
        <v>1468.8275000000001</v>
      </c>
      <c r="Q39" s="122">
        <f t="shared" si="16"/>
        <v>1837.4941666666668</v>
      </c>
      <c r="R39" s="122">
        <f t="shared" si="17"/>
        <v>2126.8275000000003</v>
      </c>
      <c r="U39" s="2">
        <f t="shared" si="0"/>
        <v>4.666666666666667</v>
      </c>
      <c r="V39" s="2">
        <f t="shared" si="1"/>
        <v>9.3333333333333339</v>
      </c>
      <c r="W39" s="3">
        <f t="shared" si="2"/>
        <v>2.3333333333333335</v>
      </c>
      <c r="X39" s="2">
        <f t="shared" si="3"/>
        <v>4</v>
      </c>
      <c r="Z39" s="45">
        <f>U39*Price!$L$7</f>
        <v>294</v>
      </c>
      <c r="AA39" s="47">
        <f>U39*Price!$M$7</f>
        <v>350</v>
      </c>
      <c r="AB39" s="49">
        <f>U39*Price!$N$7</f>
        <v>499.33333333333337</v>
      </c>
      <c r="AC39" s="51">
        <f>U39*Price!$O$7</f>
        <v>546</v>
      </c>
      <c r="AD39" s="53">
        <f>U39*Price!$P$7</f>
        <v>728</v>
      </c>
      <c r="AE39" s="55">
        <f>U39*Price!$Q$7</f>
        <v>1096.6666666666667</v>
      </c>
      <c r="AF39" s="57">
        <f>U39*Price!$R$7</f>
        <v>1386</v>
      </c>
      <c r="AG39" s="2">
        <f>(V39*Price!$C$15)*2</f>
        <v>605.6400000000001</v>
      </c>
      <c r="AH39" s="1">
        <f>(W39*Price!$C$7)*2</f>
        <v>15.141</v>
      </c>
      <c r="AI39" s="1">
        <f>X39*Price!$C$7</f>
        <v>12.978</v>
      </c>
      <c r="AJ39" s="2">
        <f>X39*Price!$F$7</f>
        <v>99.498000000000005</v>
      </c>
      <c r="AK39" s="1">
        <f>Price!$H$7</f>
        <v>7.5705</v>
      </c>
      <c r="AL39" s="7">
        <f t="shared" si="11"/>
        <v>740.8275000000001</v>
      </c>
    </row>
    <row r="40" spans="1:38" x14ac:dyDescent="0.25">
      <c r="A40" s="142">
        <v>3</v>
      </c>
      <c r="B40" s="143" t="s">
        <v>0</v>
      </c>
      <c r="C40" s="144">
        <v>0</v>
      </c>
      <c r="D40" s="145" t="s">
        <v>1</v>
      </c>
      <c r="E40" s="146">
        <v>0</v>
      </c>
      <c r="F40" s="143" t="s">
        <v>0</v>
      </c>
      <c r="G40" s="144">
        <v>6</v>
      </c>
      <c r="H40" s="145" t="s">
        <v>1</v>
      </c>
      <c r="I40" s="146">
        <v>2</v>
      </c>
      <c r="J40" s="143" t="s">
        <v>0</v>
      </c>
      <c r="K40" s="147">
        <v>6</v>
      </c>
      <c r="L40" s="148">
        <f t="shared" si="12"/>
        <v>831.07500000000016</v>
      </c>
      <c r="M40" s="148">
        <f t="shared" si="13"/>
        <v>876.07500000000016</v>
      </c>
      <c r="N40" s="148">
        <f t="shared" si="14"/>
        <v>996.07500000000016</v>
      </c>
      <c r="O40" s="148">
        <f t="shared" si="18"/>
        <v>1033.5750000000003</v>
      </c>
      <c r="P40" s="148">
        <f t="shared" si="15"/>
        <v>1179.8250000000003</v>
      </c>
      <c r="Q40" s="148">
        <f t="shared" si="16"/>
        <v>1476.0750000000003</v>
      </c>
      <c r="R40" s="148">
        <f t="shared" si="17"/>
        <v>1708.5750000000003</v>
      </c>
      <c r="U40" s="2">
        <f t="shared" si="0"/>
        <v>3.75</v>
      </c>
      <c r="V40" s="2">
        <f t="shared" si="1"/>
        <v>7.5</v>
      </c>
      <c r="W40" s="3">
        <f t="shared" si="2"/>
        <v>2.5</v>
      </c>
      <c r="X40" s="2">
        <f t="shared" si="3"/>
        <v>3</v>
      </c>
      <c r="Z40" s="45">
        <f>U40*Price!$L$7</f>
        <v>236.25</v>
      </c>
      <c r="AA40" s="47">
        <f>U40*Price!$M$7</f>
        <v>281.25</v>
      </c>
      <c r="AB40" s="49">
        <f>U40*Price!$N$7</f>
        <v>401.25</v>
      </c>
      <c r="AC40" s="51">
        <f>U40*Price!$O$7</f>
        <v>438.75</v>
      </c>
      <c r="AD40" s="53">
        <f>U40*Price!$P$7</f>
        <v>585</v>
      </c>
      <c r="AE40" s="55">
        <f>U40*Price!$Q$7</f>
        <v>881.25</v>
      </c>
      <c r="AF40" s="57">
        <f>U40*Price!$R$7</f>
        <v>1113.75</v>
      </c>
      <c r="AG40" s="2">
        <f>(V40*Price!$C$15)*2</f>
        <v>486.67500000000001</v>
      </c>
      <c r="AH40" s="1">
        <f>(W40*Price!$C$7)*2</f>
        <v>16.2225</v>
      </c>
      <c r="AI40" s="1">
        <f>X40*Price!$C$7</f>
        <v>9.7334999999999994</v>
      </c>
      <c r="AJ40" s="2">
        <f>X40*Price!$F$7</f>
        <v>74.623500000000007</v>
      </c>
      <c r="AK40" s="1">
        <f>Price!$H$7</f>
        <v>7.5705</v>
      </c>
      <c r="AL40" s="7">
        <f t="shared" si="11"/>
        <v>594.82500000000016</v>
      </c>
    </row>
    <row r="41" spans="1:38" x14ac:dyDescent="0.25">
      <c r="A41" s="149">
        <v>3</v>
      </c>
      <c r="B41" s="150" t="s">
        <v>0</v>
      </c>
      <c r="C41" s="151">
        <v>0</v>
      </c>
      <c r="D41" s="152" t="s">
        <v>1</v>
      </c>
      <c r="E41" s="153">
        <v>0</v>
      </c>
      <c r="F41" s="150" t="s">
        <v>0</v>
      </c>
      <c r="G41" s="151">
        <v>6</v>
      </c>
      <c r="H41" s="152" t="s">
        <v>1</v>
      </c>
      <c r="I41" s="153">
        <v>3</v>
      </c>
      <c r="J41" s="150" t="s">
        <v>0</v>
      </c>
      <c r="K41" s="154">
        <v>0</v>
      </c>
      <c r="L41" s="155">
        <f t="shared" si="12"/>
        <v>978.9045000000001</v>
      </c>
      <c r="M41" s="155">
        <f t="shared" si="13"/>
        <v>1032.9045000000001</v>
      </c>
      <c r="N41" s="155">
        <f t="shared" si="14"/>
        <v>1176.9045000000001</v>
      </c>
      <c r="O41" s="155">
        <f t="shared" si="18"/>
        <v>1221.9045000000001</v>
      </c>
      <c r="P41" s="155">
        <f t="shared" si="15"/>
        <v>1397.4045000000001</v>
      </c>
      <c r="Q41" s="155">
        <f t="shared" si="16"/>
        <v>1752.9045000000001</v>
      </c>
      <c r="R41" s="155">
        <f t="shared" si="17"/>
        <v>2031.9045000000001</v>
      </c>
      <c r="U41" s="2">
        <f t="shared" si="0"/>
        <v>4.5</v>
      </c>
      <c r="V41" s="2">
        <f t="shared" si="1"/>
        <v>9</v>
      </c>
      <c r="W41" s="3">
        <f t="shared" si="2"/>
        <v>3</v>
      </c>
      <c r="X41" s="2">
        <f t="shared" si="3"/>
        <v>3</v>
      </c>
      <c r="Z41" s="45">
        <f>U41*Price!$L$7</f>
        <v>283.5</v>
      </c>
      <c r="AA41" s="47">
        <f>U41*Price!$M$7</f>
        <v>337.5</v>
      </c>
      <c r="AB41" s="49">
        <f>U41*Price!$N$7</f>
        <v>481.5</v>
      </c>
      <c r="AC41" s="51">
        <f>U41*Price!$O$7</f>
        <v>526.5</v>
      </c>
      <c r="AD41" s="53">
        <f>U41*Price!$P$7</f>
        <v>702</v>
      </c>
      <c r="AE41" s="55">
        <f>U41*Price!$Q$7</f>
        <v>1057.5</v>
      </c>
      <c r="AF41" s="57">
        <f>U41*Price!$R$7</f>
        <v>1336.5</v>
      </c>
      <c r="AG41" s="2">
        <f>(V41*Price!$C$15)*2</f>
        <v>584.01</v>
      </c>
      <c r="AH41" s="1">
        <f>(W41*Price!$C$7)*2</f>
        <v>19.466999999999999</v>
      </c>
      <c r="AI41" s="1">
        <f>X41*Price!$C$7</f>
        <v>9.7334999999999994</v>
      </c>
      <c r="AJ41" s="2">
        <f>X41*Price!$F$7</f>
        <v>74.623500000000007</v>
      </c>
      <c r="AK41" s="1">
        <f>Price!$H$7</f>
        <v>7.5705</v>
      </c>
      <c r="AL41" s="7">
        <f t="shared" si="11"/>
        <v>695.4045000000001</v>
      </c>
    </row>
    <row r="42" spans="1:38" x14ac:dyDescent="0.25">
      <c r="A42" s="156">
        <v>3</v>
      </c>
      <c r="B42" s="157" t="s">
        <v>0</v>
      </c>
      <c r="C42" s="158">
        <v>6</v>
      </c>
      <c r="D42" s="159" t="s">
        <v>1</v>
      </c>
      <c r="E42" s="160">
        <v>0</v>
      </c>
      <c r="F42" s="157" t="s">
        <v>0</v>
      </c>
      <c r="G42" s="151">
        <v>6</v>
      </c>
      <c r="H42" s="159" t="s">
        <v>1</v>
      </c>
      <c r="I42" s="160">
        <v>1</v>
      </c>
      <c r="J42" s="157" t="s">
        <v>0</v>
      </c>
      <c r="K42" s="161">
        <v>10</v>
      </c>
      <c r="L42" s="155">
        <f t="shared" si="12"/>
        <v>736.38600000000008</v>
      </c>
      <c r="M42" s="155">
        <f t="shared" si="13"/>
        <v>774.88600000000008</v>
      </c>
      <c r="N42" s="155">
        <f t="shared" si="14"/>
        <v>877.55266666666671</v>
      </c>
      <c r="O42" s="155">
        <f t="shared" si="18"/>
        <v>909.63600000000008</v>
      </c>
      <c r="P42" s="155">
        <f t="shared" si="15"/>
        <v>1034.761</v>
      </c>
      <c r="Q42" s="155">
        <f t="shared" si="16"/>
        <v>1288.2193333333335</v>
      </c>
      <c r="R42" s="155">
        <f t="shared" si="17"/>
        <v>1487.136</v>
      </c>
      <c r="U42" s="2">
        <f t="shared" si="0"/>
        <v>3.2083333333333335</v>
      </c>
      <c r="V42" s="2">
        <f t="shared" si="1"/>
        <v>6.416666666666667</v>
      </c>
      <c r="W42" s="3">
        <f t="shared" si="2"/>
        <v>1.8333333333333335</v>
      </c>
      <c r="X42" s="2">
        <f t="shared" si="3"/>
        <v>3.5</v>
      </c>
      <c r="Z42" s="45">
        <f>U42*Price!$L$7</f>
        <v>202.125</v>
      </c>
      <c r="AA42" s="47">
        <f>U42*Price!$M$7</f>
        <v>240.625</v>
      </c>
      <c r="AB42" s="49">
        <f>U42*Price!$N$7</f>
        <v>343.29166666666669</v>
      </c>
      <c r="AC42" s="51">
        <f>U42*Price!$O$7</f>
        <v>375.375</v>
      </c>
      <c r="AD42" s="53">
        <f>U42*Price!$P$7</f>
        <v>500.5</v>
      </c>
      <c r="AE42" s="55">
        <f>U42*Price!$Q$7</f>
        <v>753.95833333333337</v>
      </c>
      <c r="AF42" s="57">
        <f>U42*Price!$R$7</f>
        <v>952.875</v>
      </c>
      <c r="AG42" s="2">
        <f>(V42*Price!$C$15)*2</f>
        <v>416.3775</v>
      </c>
      <c r="AH42" s="1">
        <f>(W42*Price!$C$7)*2</f>
        <v>11.896500000000001</v>
      </c>
      <c r="AI42" s="1">
        <f>X42*Price!$C$7</f>
        <v>11.35575</v>
      </c>
      <c r="AJ42" s="2">
        <f>X42*Price!$F$7</f>
        <v>87.060749999999999</v>
      </c>
      <c r="AK42" s="1">
        <f>Price!$H$7</f>
        <v>7.5705</v>
      </c>
      <c r="AL42" s="7">
        <f t="shared" si="11"/>
        <v>534.26100000000008</v>
      </c>
    </row>
    <row r="43" spans="1:38" x14ac:dyDescent="0.25">
      <c r="A43" s="149">
        <v>3</v>
      </c>
      <c r="B43" s="150" t="s">
        <v>0</v>
      </c>
      <c r="C43" s="151">
        <v>6</v>
      </c>
      <c r="D43" s="152" t="s">
        <v>1</v>
      </c>
      <c r="E43" s="153">
        <v>0</v>
      </c>
      <c r="F43" s="150" t="s">
        <v>0</v>
      </c>
      <c r="G43" s="151">
        <v>6</v>
      </c>
      <c r="H43" s="152" t="s">
        <v>1</v>
      </c>
      <c r="I43" s="153">
        <v>2</v>
      </c>
      <c r="J43" s="150" t="s">
        <v>0</v>
      </c>
      <c r="K43" s="154">
        <v>0</v>
      </c>
      <c r="L43" s="155">
        <f t="shared" si="12"/>
        <v>793.69500000000005</v>
      </c>
      <c r="M43" s="155">
        <f t="shared" si="13"/>
        <v>835.69500000000005</v>
      </c>
      <c r="N43" s="155">
        <f t="shared" si="14"/>
        <v>947.69500000000005</v>
      </c>
      <c r="O43" s="155">
        <f t="shared" si="18"/>
        <v>982.69500000000005</v>
      </c>
      <c r="P43" s="155">
        <f t="shared" si="15"/>
        <v>1119.1950000000002</v>
      </c>
      <c r="Q43" s="155">
        <f t="shared" si="16"/>
        <v>1395.6950000000002</v>
      </c>
      <c r="R43" s="155">
        <f t="shared" si="17"/>
        <v>1612.6950000000002</v>
      </c>
      <c r="U43" s="2">
        <f t="shared" si="0"/>
        <v>3.5</v>
      </c>
      <c r="V43" s="2">
        <f t="shared" si="1"/>
        <v>7</v>
      </c>
      <c r="W43" s="3">
        <f t="shared" si="2"/>
        <v>2</v>
      </c>
      <c r="X43" s="2">
        <f t="shared" si="3"/>
        <v>3.5</v>
      </c>
      <c r="Z43" s="45">
        <f>U43*Price!$L$7</f>
        <v>220.5</v>
      </c>
      <c r="AA43" s="47">
        <f>U43*Price!$M$7</f>
        <v>262.5</v>
      </c>
      <c r="AB43" s="49">
        <f>U43*Price!$N$7</f>
        <v>374.5</v>
      </c>
      <c r="AC43" s="51">
        <f>U43*Price!$O$7</f>
        <v>409.5</v>
      </c>
      <c r="AD43" s="53">
        <f>U43*Price!$P$7</f>
        <v>546</v>
      </c>
      <c r="AE43" s="55">
        <f>U43*Price!$Q$7</f>
        <v>822.5</v>
      </c>
      <c r="AF43" s="57">
        <f>U43*Price!$R$7</f>
        <v>1039.5</v>
      </c>
      <c r="AG43" s="2">
        <f>(V43*Price!$C$15)*2</f>
        <v>454.23</v>
      </c>
      <c r="AH43" s="1">
        <f>(W43*Price!$C$7)*2</f>
        <v>12.978</v>
      </c>
      <c r="AI43" s="1">
        <f>X43*Price!$C$7</f>
        <v>11.35575</v>
      </c>
      <c r="AJ43" s="2">
        <f>X43*Price!$F$7</f>
        <v>87.060749999999999</v>
      </c>
      <c r="AK43" s="1">
        <f>Price!$H$7</f>
        <v>7.5705</v>
      </c>
      <c r="AL43" s="7">
        <f t="shared" si="11"/>
        <v>573.19500000000005</v>
      </c>
    </row>
    <row r="44" spans="1:38" x14ac:dyDescent="0.25">
      <c r="A44" s="149">
        <v>3</v>
      </c>
      <c r="B44" s="150" t="s">
        <v>0</v>
      </c>
      <c r="C44" s="151">
        <v>6</v>
      </c>
      <c r="D44" s="152" t="s">
        <v>1</v>
      </c>
      <c r="E44" s="153">
        <v>0</v>
      </c>
      <c r="F44" s="150" t="s">
        <v>0</v>
      </c>
      <c r="G44" s="151">
        <v>6</v>
      </c>
      <c r="H44" s="152" t="s">
        <v>1</v>
      </c>
      <c r="I44" s="153">
        <v>2</v>
      </c>
      <c r="J44" s="150" t="s">
        <v>0</v>
      </c>
      <c r="K44" s="154">
        <v>2</v>
      </c>
      <c r="L44" s="155">
        <f t="shared" si="12"/>
        <v>851.00400000000002</v>
      </c>
      <c r="M44" s="155">
        <f t="shared" si="13"/>
        <v>896.50400000000002</v>
      </c>
      <c r="N44" s="155">
        <f t="shared" si="14"/>
        <v>1017.8373333333334</v>
      </c>
      <c r="O44" s="155">
        <f t="shared" si="18"/>
        <v>1055.7539999999999</v>
      </c>
      <c r="P44" s="155">
        <f t="shared" si="15"/>
        <v>1203.6289999999999</v>
      </c>
      <c r="Q44" s="155">
        <f t="shared" si="16"/>
        <v>1503.1706666666666</v>
      </c>
      <c r="R44" s="155">
        <f t="shared" si="17"/>
        <v>1738.2539999999999</v>
      </c>
      <c r="U44" s="2">
        <f t="shared" si="0"/>
        <v>3.7916666666666665</v>
      </c>
      <c r="V44" s="2">
        <f t="shared" si="1"/>
        <v>7.583333333333333</v>
      </c>
      <c r="W44" s="3">
        <f t="shared" si="2"/>
        <v>2.1666666666666665</v>
      </c>
      <c r="X44" s="2">
        <f t="shared" si="3"/>
        <v>3.5</v>
      </c>
      <c r="Z44" s="45">
        <f>U44*Price!$L$7</f>
        <v>238.875</v>
      </c>
      <c r="AA44" s="47">
        <f>U44*Price!$M$7</f>
        <v>284.375</v>
      </c>
      <c r="AB44" s="49">
        <f>U44*Price!$N$7</f>
        <v>405.70833333333331</v>
      </c>
      <c r="AC44" s="51">
        <f>U44*Price!$O$7</f>
        <v>443.625</v>
      </c>
      <c r="AD44" s="53">
        <f>U44*Price!$P$7</f>
        <v>591.5</v>
      </c>
      <c r="AE44" s="55">
        <f>U44*Price!$Q$7</f>
        <v>891.04166666666663</v>
      </c>
      <c r="AF44" s="57">
        <f>U44*Price!$R$7</f>
        <v>1126.125</v>
      </c>
      <c r="AG44" s="2">
        <f>(V44*Price!$C$15)*2</f>
        <v>492.08249999999998</v>
      </c>
      <c r="AH44" s="1">
        <f>(W44*Price!$C$7)*2</f>
        <v>14.059499999999998</v>
      </c>
      <c r="AI44" s="1">
        <f>X44*Price!$C$7</f>
        <v>11.35575</v>
      </c>
      <c r="AJ44" s="2">
        <f>X44*Price!$F$7</f>
        <v>87.060749999999999</v>
      </c>
      <c r="AK44" s="1">
        <f>Price!$H$7</f>
        <v>7.5705</v>
      </c>
      <c r="AL44" s="7">
        <f t="shared" si="11"/>
        <v>612.12900000000002</v>
      </c>
    </row>
    <row r="45" spans="1:38" x14ac:dyDescent="0.25">
      <c r="A45" s="149">
        <v>3</v>
      </c>
      <c r="B45" s="150" t="s">
        <v>0</v>
      </c>
      <c r="C45" s="151">
        <v>6</v>
      </c>
      <c r="D45" s="152" t="s">
        <v>1</v>
      </c>
      <c r="E45" s="153">
        <v>0</v>
      </c>
      <c r="F45" s="150" t="s">
        <v>0</v>
      </c>
      <c r="G45" s="151">
        <v>6</v>
      </c>
      <c r="H45" s="152" t="s">
        <v>1</v>
      </c>
      <c r="I45" s="153">
        <v>2</v>
      </c>
      <c r="J45" s="150" t="s">
        <v>0</v>
      </c>
      <c r="K45" s="154">
        <v>4</v>
      </c>
      <c r="L45" s="155">
        <f t="shared" si="12"/>
        <v>908.3130000000001</v>
      </c>
      <c r="M45" s="155">
        <f t="shared" si="13"/>
        <v>957.3130000000001</v>
      </c>
      <c r="N45" s="155">
        <f t="shared" si="14"/>
        <v>1087.9796666666666</v>
      </c>
      <c r="O45" s="155">
        <f t="shared" si="18"/>
        <v>1128.8130000000001</v>
      </c>
      <c r="P45" s="155">
        <f t="shared" si="15"/>
        <v>1288.0630000000001</v>
      </c>
      <c r="Q45" s="155">
        <f t="shared" si="16"/>
        <v>1610.6463333333336</v>
      </c>
      <c r="R45" s="155">
        <f t="shared" si="17"/>
        <v>1863.8130000000001</v>
      </c>
      <c r="U45" s="2">
        <f t="shared" si="0"/>
        <v>4.0833333333333339</v>
      </c>
      <c r="V45" s="2">
        <f t="shared" si="1"/>
        <v>8.1666666666666679</v>
      </c>
      <c r="W45" s="3">
        <f t="shared" si="2"/>
        <v>2.3333333333333335</v>
      </c>
      <c r="X45" s="2">
        <f t="shared" si="3"/>
        <v>3.5</v>
      </c>
      <c r="Z45" s="45">
        <f>U45*Price!$L$7</f>
        <v>257.25000000000006</v>
      </c>
      <c r="AA45" s="47">
        <f>U45*Price!$M$7</f>
        <v>306.25000000000006</v>
      </c>
      <c r="AB45" s="49">
        <f>U45*Price!$N$7</f>
        <v>436.91666666666674</v>
      </c>
      <c r="AC45" s="51">
        <f>U45*Price!$O$7</f>
        <v>477.75000000000006</v>
      </c>
      <c r="AD45" s="53">
        <f>U45*Price!$P$7</f>
        <v>637.00000000000011</v>
      </c>
      <c r="AE45" s="55">
        <f>U45*Price!$Q$7</f>
        <v>959.58333333333348</v>
      </c>
      <c r="AF45" s="57">
        <f>U45*Price!$R$7</f>
        <v>1212.7500000000002</v>
      </c>
      <c r="AG45" s="2">
        <f>(V45*Price!$C$15)*2</f>
        <v>529.93500000000006</v>
      </c>
      <c r="AH45" s="1">
        <f>(W45*Price!$C$7)*2</f>
        <v>15.141</v>
      </c>
      <c r="AI45" s="1">
        <f>X45*Price!$C$7</f>
        <v>11.35575</v>
      </c>
      <c r="AJ45" s="2">
        <f>X45*Price!$F$7</f>
        <v>87.060749999999999</v>
      </c>
      <c r="AK45" s="1">
        <f>Price!$H$7</f>
        <v>7.5705</v>
      </c>
      <c r="AL45" s="7">
        <f t="shared" si="11"/>
        <v>651.06299999999999</v>
      </c>
    </row>
    <row r="46" spans="1:38" x14ac:dyDescent="0.25">
      <c r="A46" s="149">
        <v>4</v>
      </c>
      <c r="B46" s="150" t="s">
        <v>0</v>
      </c>
      <c r="C46" s="151">
        <v>0</v>
      </c>
      <c r="D46" s="152" t="s">
        <v>1</v>
      </c>
      <c r="E46" s="153">
        <v>0</v>
      </c>
      <c r="F46" s="150" t="s">
        <v>0</v>
      </c>
      <c r="G46" s="151">
        <v>6</v>
      </c>
      <c r="H46" s="152" t="s">
        <v>1</v>
      </c>
      <c r="I46" s="153">
        <v>2</v>
      </c>
      <c r="J46" s="150" t="s">
        <v>0</v>
      </c>
      <c r="K46" s="154">
        <v>0</v>
      </c>
      <c r="L46" s="155">
        <f t="shared" si="12"/>
        <v>904.14449999999999</v>
      </c>
      <c r="M46" s="155">
        <f t="shared" si="13"/>
        <v>952.14449999999999</v>
      </c>
      <c r="N46" s="155">
        <f t="shared" si="14"/>
        <v>1080.1444999999999</v>
      </c>
      <c r="O46" s="155">
        <f t="shared" si="18"/>
        <v>1120.1444999999999</v>
      </c>
      <c r="P46" s="155">
        <f t="shared" si="15"/>
        <v>1276.1444999999999</v>
      </c>
      <c r="Q46" s="155">
        <f t="shared" si="16"/>
        <v>1592.1444999999999</v>
      </c>
      <c r="R46" s="155">
        <f t="shared" si="17"/>
        <v>1840.1444999999999</v>
      </c>
      <c r="U46" s="2">
        <f t="shared" si="0"/>
        <v>4</v>
      </c>
      <c r="V46" s="2">
        <f t="shared" si="1"/>
        <v>8</v>
      </c>
      <c r="W46" s="3">
        <f t="shared" si="2"/>
        <v>2</v>
      </c>
      <c r="X46" s="2">
        <f t="shared" si="3"/>
        <v>4</v>
      </c>
      <c r="Z46" s="45">
        <f>U46*Price!$L$7</f>
        <v>252</v>
      </c>
      <c r="AA46" s="47">
        <f>U46*Price!$M$7</f>
        <v>300</v>
      </c>
      <c r="AB46" s="49">
        <f>U46*Price!$N$7</f>
        <v>428</v>
      </c>
      <c r="AC46" s="51">
        <f>U46*Price!$O$7</f>
        <v>468</v>
      </c>
      <c r="AD46" s="53">
        <f>U46*Price!$P$7</f>
        <v>624</v>
      </c>
      <c r="AE46" s="55">
        <f>U46*Price!$Q$7</f>
        <v>940</v>
      </c>
      <c r="AF46" s="57">
        <f>U46*Price!$R$7</f>
        <v>1188</v>
      </c>
      <c r="AG46" s="2">
        <f>(V46*Price!$C$15)*2</f>
        <v>519.12</v>
      </c>
      <c r="AH46" s="1">
        <f>(W46*Price!$C$7)*2</f>
        <v>12.978</v>
      </c>
      <c r="AI46" s="1">
        <f>X46*Price!$C$7</f>
        <v>12.978</v>
      </c>
      <c r="AJ46" s="2">
        <f>X46*Price!$F$7</f>
        <v>99.498000000000005</v>
      </c>
      <c r="AK46" s="1">
        <f>Price!$H$7</f>
        <v>7.5705</v>
      </c>
      <c r="AL46" s="7">
        <f t="shared" si="11"/>
        <v>652.14449999999999</v>
      </c>
    </row>
    <row r="47" spans="1:38" x14ac:dyDescent="0.25">
      <c r="A47" s="149">
        <v>4</v>
      </c>
      <c r="B47" s="150" t="s">
        <v>0</v>
      </c>
      <c r="C47" s="151">
        <v>0</v>
      </c>
      <c r="D47" s="152" t="s">
        <v>1</v>
      </c>
      <c r="E47" s="153">
        <v>0</v>
      </c>
      <c r="F47" s="150" t="s">
        <v>0</v>
      </c>
      <c r="G47" s="151">
        <v>6</v>
      </c>
      <c r="H47" s="152" t="s">
        <v>1</v>
      </c>
      <c r="I47" s="153">
        <v>2</v>
      </c>
      <c r="J47" s="150" t="s">
        <v>0</v>
      </c>
      <c r="K47" s="154">
        <v>4</v>
      </c>
      <c r="L47" s="155">
        <f t="shared" si="12"/>
        <v>1034.8275000000001</v>
      </c>
      <c r="M47" s="155">
        <f t="shared" si="13"/>
        <v>1090.8275000000001</v>
      </c>
      <c r="N47" s="155">
        <f t="shared" si="14"/>
        <v>1240.1608333333334</v>
      </c>
      <c r="O47" s="155">
        <f t="shared" si="18"/>
        <v>1286.8275000000001</v>
      </c>
      <c r="P47" s="155">
        <f t="shared" si="15"/>
        <v>1468.8275000000001</v>
      </c>
      <c r="Q47" s="155">
        <f t="shared" si="16"/>
        <v>1837.4941666666668</v>
      </c>
      <c r="R47" s="155">
        <f t="shared" si="17"/>
        <v>2126.8275000000003</v>
      </c>
      <c r="U47" s="2">
        <f t="shared" si="0"/>
        <v>4.666666666666667</v>
      </c>
      <c r="V47" s="2">
        <f t="shared" si="1"/>
        <v>9.3333333333333339</v>
      </c>
      <c r="W47" s="3">
        <f t="shared" si="2"/>
        <v>2.3333333333333335</v>
      </c>
      <c r="X47" s="2">
        <f t="shared" si="3"/>
        <v>4</v>
      </c>
      <c r="Z47" s="45">
        <f>U47*Price!$L$7</f>
        <v>294</v>
      </c>
      <c r="AA47" s="47">
        <f>U47*Price!$M$7</f>
        <v>350</v>
      </c>
      <c r="AB47" s="49">
        <f>U47*Price!$N$7</f>
        <v>499.33333333333337</v>
      </c>
      <c r="AC47" s="51">
        <f>U47*Price!$O$7</f>
        <v>546</v>
      </c>
      <c r="AD47" s="53">
        <f>U47*Price!$P$7</f>
        <v>728</v>
      </c>
      <c r="AE47" s="55">
        <f>U47*Price!$Q$7</f>
        <v>1096.6666666666667</v>
      </c>
      <c r="AF47" s="57">
        <f>U47*Price!$R$7</f>
        <v>1386</v>
      </c>
      <c r="AG47" s="2">
        <f>(V47*Price!$C$15)*2</f>
        <v>605.6400000000001</v>
      </c>
      <c r="AH47" s="1">
        <f>(W47*Price!$C$7)*2</f>
        <v>15.141</v>
      </c>
      <c r="AI47" s="1">
        <f>X47*Price!$C$7</f>
        <v>12.978</v>
      </c>
      <c r="AJ47" s="2">
        <f>X47*Price!$F$7</f>
        <v>99.498000000000005</v>
      </c>
      <c r="AK47" s="1">
        <f>Price!$H$7</f>
        <v>7.5705</v>
      </c>
      <c r="AL47" s="7">
        <f t="shared" si="11"/>
        <v>740.8275000000001</v>
      </c>
    </row>
    <row r="48" spans="1:38" x14ac:dyDescent="0.25">
      <c r="A48" s="149">
        <v>4</v>
      </c>
      <c r="B48" s="150" t="s">
        <v>0</v>
      </c>
      <c r="C48" s="151">
        <v>6</v>
      </c>
      <c r="D48" s="152" t="s">
        <v>1</v>
      </c>
      <c r="E48" s="153">
        <v>0</v>
      </c>
      <c r="F48" s="150" t="s">
        <v>0</v>
      </c>
      <c r="G48" s="151">
        <v>6</v>
      </c>
      <c r="H48" s="152" t="s">
        <v>1</v>
      </c>
      <c r="I48" s="153">
        <v>2</v>
      </c>
      <c r="J48" s="150" t="s">
        <v>0</v>
      </c>
      <c r="K48" s="154">
        <v>0</v>
      </c>
      <c r="L48" s="155">
        <f t="shared" si="12"/>
        <v>1014.5939999999999</v>
      </c>
      <c r="M48" s="155">
        <f t="shared" si="13"/>
        <v>1068.5940000000001</v>
      </c>
      <c r="N48" s="155">
        <f t="shared" si="14"/>
        <v>1212.5940000000001</v>
      </c>
      <c r="O48" s="155">
        <f t="shared" si="18"/>
        <v>1257.5940000000001</v>
      </c>
      <c r="P48" s="155">
        <f t="shared" si="15"/>
        <v>1433.0940000000001</v>
      </c>
      <c r="Q48" s="155">
        <f t="shared" si="16"/>
        <v>1788.5940000000001</v>
      </c>
      <c r="R48" s="155">
        <f t="shared" si="17"/>
        <v>2067.5940000000001</v>
      </c>
      <c r="U48" s="2">
        <f t="shared" si="0"/>
        <v>4.5</v>
      </c>
      <c r="V48" s="2">
        <f t="shared" si="1"/>
        <v>9</v>
      </c>
      <c r="W48" s="3">
        <f t="shared" si="2"/>
        <v>2</v>
      </c>
      <c r="X48" s="2">
        <f t="shared" si="3"/>
        <v>4.5</v>
      </c>
      <c r="Z48" s="45">
        <f>U48*Price!$L$7</f>
        <v>283.5</v>
      </c>
      <c r="AA48" s="47">
        <f>U48*Price!$M$7</f>
        <v>337.5</v>
      </c>
      <c r="AB48" s="49">
        <f>U48*Price!$N$7</f>
        <v>481.5</v>
      </c>
      <c r="AC48" s="51">
        <f>U48*Price!$O$7</f>
        <v>526.5</v>
      </c>
      <c r="AD48" s="53">
        <f>U48*Price!$P$7</f>
        <v>702</v>
      </c>
      <c r="AE48" s="55">
        <f>U48*Price!$Q$7</f>
        <v>1057.5</v>
      </c>
      <c r="AF48" s="57">
        <f>U48*Price!$R$7</f>
        <v>1336.5</v>
      </c>
      <c r="AG48" s="2">
        <f>(V48*Price!$C$15)*2</f>
        <v>584.01</v>
      </c>
      <c r="AH48" s="1">
        <f>(W48*Price!$C$7)*2</f>
        <v>12.978</v>
      </c>
      <c r="AI48" s="1">
        <f>X48*Price!$C$7</f>
        <v>14.600249999999999</v>
      </c>
      <c r="AJ48" s="2">
        <f>X48*Price!$F$7</f>
        <v>111.93525000000001</v>
      </c>
      <c r="AK48" s="1">
        <f>Price!$H$7</f>
        <v>7.5705</v>
      </c>
      <c r="AL48" s="7">
        <f t="shared" si="11"/>
        <v>731.09399999999994</v>
      </c>
    </row>
    <row r="49" spans="1:38" x14ac:dyDescent="0.25">
      <c r="A49" s="149">
        <v>4</v>
      </c>
      <c r="B49" s="150" t="s">
        <v>0</v>
      </c>
      <c r="C49" s="151">
        <v>6</v>
      </c>
      <c r="D49" s="152" t="s">
        <v>1</v>
      </c>
      <c r="E49" s="153">
        <v>0</v>
      </c>
      <c r="F49" s="150" t="s">
        <v>0</v>
      </c>
      <c r="G49" s="151">
        <v>6</v>
      </c>
      <c r="H49" s="152" t="s">
        <v>1</v>
      </c>
      <c r="I49" s="153">
        <v>2</v>
      </c>
      <c r="J49" s="150" t="s">
        <v>0</v>
      </c>
      <c r="K49" s="154">
        <v>4</v>
      </c>
      <c r="L49" s="155">
        <f t="shared" si="12"/>
        <v>1161.3420000000001</v>
      </c>
      <c r="M49" s="155">
        <f t="shared" si="13"/>
        <v>1224.3420000000001</v>
      </c>
      <c r="N49" s="155">
        <f t="shared" si="14"/>
        <v>1392.3420000000001</v>
      </c>
      <c r="O49" s="155">
        <f t="shared" si="18"/>
        <v>1444.8420000000001</v>
      </c>
      <c r="P49" s="155">
        <f t="shared" si="15"/>
        <v>1649.5920000000001</v>
      </c>
      <c r="Q49" s="155">
        <f t="shared" si="16"/>
        <v>2064.3420000000001</v>
      </c>
      <c r="R49" s="155">
        <f t="shared" si="17"/>
        <v>2389.8420000000001</v>
      </c>
      <c r="U49" s="2">
        <f t="shared" si="0"/>
        <v>5.25</v>
      </c>
      <c r="V49" s="2">
        <f t="shared" si="1"/>
        <v>10.5</v>
      </c>
      <c r="W49" s="3">
        <f t="shared" si="2"/>
        <v>2.3333333333333335</v>
      </c>
      <c r="X49" s="2">
        <f t="shared" si="3"/>
        <v>4.5</v>
      </c>
      <c r="Z49" s="45">
        <f>U49*Price!$L$7</f>
        <v>330.75</v>
      </c>
      <c r="AA49" s="47">
        <f>U49*Price!$M$7</f>
        <v>393.75</v>
      </c>
      <c r="AB49" s="49">
        <f>U49*Price!$N$7</f>
        <v>561.75</v>
      </c>
      <c r="AC49" s="51">
        <f>U49*Price!$O$7</f>
        <v>614.25</v>
      </c>
      <c r="AD49" s="53">
        <f>U49*Price!$P$7</f>
        <v>819</v>
      </c>
      <c r="AE49" s="55">
        <f>U49*Price!$Q$7</f>
        <v>1233.75</v>
      </c>
      <c r="AF49" s="57">
        <f>U49*Price!$R$7</f>
        <v>1559.25</v>
      </c>
      <c r="AG49" s="2">
        <f>(V49*Price!$C$15)*2</f>
        <v>681.34500000000003</v>
      </c>
      <c r="AH49" s="1">
        <f>(W49*Price!$C$7)*2</f>
        <v>15.141</v>
      </c>
      <c r="AI49" s="1">
        <f>X49*Price!$C$7</f>
        <v>14.600249999999999</v>
      </c>
      <c r="AJ49" s="2">
        <f>X49*Price!$F$7</f>
        <v>111.93525000000001</v>
      </c>
      <c r="AK49" s="1">
        <f>Price!$H$7</f>
        <v>7.5705</v>
      </c>
      <c r="AL49" s="7">
        <f t="shared" si="11"/>
        <v>830.59199999999998</v>
      </c>
    </row>
    <row r="50" spans="1:38" ht="10.5" customHeight="1" x14ac:dyDescent="0.25"/>
    <row r="51" spans="1:38" ht="12" customHeight="1" x14ac:dyDescent="0.25">
      <c r="L51" s="1862" t="s">
        <v>82</v>
      </c>
      <c r="M51" s="1862"/>
      <c r="N51" s="1862"/>
      <c r="O51" s="95">
        <f>Price!C42</f>
        <v>40.015500000000003</v>
      </c>
      <c r="P51" s="97"/>
      <c r="Q51" s="96"/>
      <c r="R51" s="96"/>
    </row>
    <row r="52" spans="1:38" ht="12" customHeight="1" x14ac:dyDescent="0.25">
      <c r="L52" s="1862" t="s">
        <v>83</v>
      </c>
      <c r="M52" s="1862"/>
      <c r="N52" s="1862"/>
      <c r="O52" s="95">
        <f>Price!F42</f>
        <v>77.867999999999995</v>
      </c>
    </row>
    <row r="53" spans="1:38" ht="12" customHeight="1" x14ac:dyDescent="0.25">
      <c r="L53" s="1862" t="s">
        <v>84</v>
      </c>
      <c r="M53" s="1862"/>
      <c r="N53" s="1862"/>
      <c r="O53" s="95">
        <f>Price!C45</f>
        <v>122.20950000000001</v>
      </c>
    </row>
    <row r="54" spans="1:38" ht="12" customHeight="1" x14ac:dyDescent="0.25">
      <c r="L54" s="1862" t="s">
        <v>80</v>
      </c>
      <c r="M54" s="1863"/>
      <c r="N54" s="1863"/>
      <c r="O54" s="86">
        <f>Price!F45</f>
        <v>32.445</v>
      </c>
    </row>
  </sheetData>
  <mergeCells count="19">
    <mergeCell ref="R3:R5"/>
    <mergeCell ref="Z3:AF3"/>
    <mergeCell ref="Z4:AF4"/>
    <mergeCell ref="A7:K7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  <mergeCell ref="L51:N51"/>
    <mergeCell ref="L52:N52"/>
    <mergeCell ref="L53:N53"/>
    <mergeCell ref="L54:N54"/>
    <mergeCell ref="Q3:Q5"/>
  </mergeCells>
  <printOptions horizontalCentered="1" verticalCentered="1"/>
  <pageMargins left="0.25" right="0.75" top="0.25" bottom="0.25" header="0.3" footer="0.3"/>
  <pageSetup scale="8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CFF75-B7A4-43BD-816C-3DC3FB3E88EE}">
  <sheetPr>
    <tabColor theme="7" tint="0.79998168889431442"/>
  </sheetPr>
  <dimension ref="A1:AL54"/>
  <sheetViews>
    <sheetView workbookViewId="0">
      <selection activeCell="L8" sqref="L8"/>
    </sheetView>
  </sheetViews>
  <sheetFormatPr defaultRowHeight="15" x14ac:dyDescent="0.25"/>
  <cols>
    <col min="1" max="1" width="1.7109375" style="8" customWidth="1"/>
    <col min="2" max="2" width="1" style="8" customWidth="1"/>
    <col min="3" max="3" width="2.7109375" style="8" customWidth="1"/>
    <col min="4" max="4" width="1.140625" style="8" customWidth="1"/>
    <col min="5" max="5" width="1.7109375" style="8" customWidth="1"/>
    <col min="6" max="6" width="1" style="8" customWidth="1"/>
    <col min="7" max="7" width="2.7109375" style="66" customWidth="1"/>
    <col min="8" max="8" width="1.140625" style="8" customWidth="1"/>
    <col min="9" max="9" width="1.7109375" style="8" customWidth="1"/>
    <col min="10" max="10" width="1" style="8" customWidth="1"/>
    <col min="11" max="11" width="1.7109375" style="8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9.140625" style="1"/>
    <col min="26" max="32" width="5.7109375" style="1" hidden="1" customWidth="1"/>
    <col min="33" max="38" width="0" style="1" hidden="1" customWidth="1"/>
    <col min="39" max="16384" width="9.140625" style="1"/>
  </cols>
  <sheetData>
    <row r="1" spans="1:38" ht="60" customHeight="1" thickBot="1" x14ac:dyDescent="0.25">
      <c r="A1" s="1860"/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60"/>
      <c r="M1" s="1860"/>
      <c r="N1" s="1879" t="s">
        <v>92</v>
      </c>
      <c r="O1" s="1880"/>
      <c r="P1" s="1880"/>
      <c r="Q1" s="1880"/>
      <c r="R1" s="1880"/>
      <c r="S1" s="11"/>
      <c r="T1" s="11"/>
      <c r="U1" s="11"/>
    </row>
    <row r="2" spans="1:38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8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</row>
    <row r="4" spans="1:38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17</v>
      </c>
      <c r="X4" s="4" t="s">
        <v>10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66</v>
      </c>
      <c r="AI4" s="4" t="s">
        <v>62</v>
      </c>
      <c r="AJ4" s="4" t="s">
        <v>35</v>
      </c>
      <c r="AK4" s="4" t="s">
        <v>16</v>
      </c>
    </row>
    <row r="5" spans="1:38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795"/>
      <c r="M5" s="1798"/>
      <c r="N5" s="1801"/>
      <c r="O5" s="1801"/>
      <c r="P5" s="1801"/>
      <c r="Q5" s="1801"/>
      <c r="R5" s="1807"/>
    </row>
    <row r="6" spans="1:38" ht="11.25" hidden="1" customHeight="1" x14ac:dyDescent="0.25">
      <c r="A6" s="8">
        <v>2</v>
      </c>
      <c r="B6" s="8" t="s">
        <v>0</v>
      </c>
      <c r="C6" s="8">
        <v>0</v>
      </c>
      <c r="D6" s="8" t="s">
        <v>1</v>
      </c>
      <c r="E6" s="8">
        <v>0</v>
      </c>
      <c r="F6" s="8" t="s">
        <v>0</v>
      </c>
      <c r="G6" s="66">
        <v>4</v>
      </c>
      <c r="H6" s="8" t="s">
        <v>1</v>
      </c>
      <c r="I6" s="8">
        <v>1</v>
      </c>
      <c r="J6" s="8" t="s">
        <v>0</v>
      </c>
      <c r="K6" s="8">
        <v>6</v>
      </c>
      <c r="U6" s="2">
        <f t="shared" ref="U6:U49" si="0">((A6+(C6/12))*(E6+G6/12))*(I6+K6/12)</f>
        <v>1</v>
      </c>
      <c r="V6" s="2">
        <f t="shared" ref="V6:V49" si="1">((I6+(K6/12))*(A6+C6/12))</f>
        <v>3</v>
      </c>
      <c r="W6" s="3">
        <f t="shared" ref="W6:W49" si="2">I6+(K6/12)</f>
        <v>1.5</v>
      </c>
      <c r="X6" s="1">
        <f t="shared" ref="X6:X49" si="3">A6+C6/12</f>
        <v>2</v>
      </c>
      <c r="AG6" s="1">
        <f>(V6*Price!C15)*2</f>
        <v>194.67000000000002</v>
      </c>
      <c r="AH6" s="1">
        <f>(W6*Price!C6)*2</f>
        <v>9.7334999999999994</v>
      </c>
      <c r="AI6" s="1">
        <f>X6*Price!C6</f>
        <v>6.4889999999999999</v>
      </c>
      <c r="AJ6" s="1">
        <f>X6*Price!F6</f>
        <v>23.1</v>
      </c>
      <c r="AK6" s="1">
        <f>Price!E15</f>
        <v>40.015500000000003</v>
      </c>
      <c r="AL6" s="1">
        <f>SUM(AG6:AK6)</f>
        <v>274.00800000000004</v>
      </c>
    </row>
    <row r="7" spans="1:38" ht="13.5" customHeight="1" x14ac:dyDescent="0.25">
      <c r="A7" s="1845" t="s">
        <v>87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8" ht="15.75" customHeight="1" x14ac:dyDescent="0.25">
      <c r="A8" s="197">
        <v>1</v>
      </c>
      <c r="B8" s="252" t="s">
        <v>0</v>
      </c>
      <c r="C8" s="151">
        <v>4</v>
      </c>
      <c r="D8" s="152" t="s">
        <v>1</v>
      </c>
      <c r="E8" s="251">
        <v>0</v>
      </c>
      <c r="F8" s="153" t="s">
        <v>0</v>
      </c>
      <c r="G8" s="200">
        <v>10</v>
      </c>
      <c r="H8" s="152" t="s">
        <v>1</v>
      </c>
      <c r="I8" s="251">
        <v>1</v>
      </c>
      <c r="J8" s="153" t="s">
        <v>0</v>
      </c>
      <c r="K8" s="154">
        <v>4</v>
      </c>
      <c r="L8" s="155">
        <f>V8*Price!$L$37</f>
        <v>300.4444444444444</v>
      </c>
      <c r="M8" s="1618">
        <f>V8*Price!$M$37</f>
        <v>0</v>
      </c>
      <c r="N8" s="155">
        <f>V8*Price!$N$37</f>
        <v>302.22222222222223</v>
      </c>
      <c r="O8" s="155">
        <f>V8*Price!$O$37</f>
        <v>400</v>
      </c>
      <c r="P8" s="155">
        <f>V8*Price!$P$37</f>
        <v>451.55555555555554</v>
      </c>
      <c r="Q8" s="155">
        <f>V8*Price!$Q$37</f>
        <v>458.66666666666663</v>
      </c>
      <c r="R8" s="155">
        <f>V8*Price!$R$37</f>
        <v>608</v>
      </c>
      <c r="U8" s="2">
        <f t="shared" si="0"/>
        <v>1.4814814814814814</v>
      </c>
      <c r="V8" s="2">
        <f>((I8+(K8/12))*(A8+C8/12))</f>
        <v>1.7777777777777777</v>
      </c>
      <c r="W8" s="3">
        <f>I8+(K8/12)</f>
        <v>1.3333333333333333</v>
      </c>
      <c r="X8" s="1">
        <f>A8+C8/12</f>
        <v>1.3333333333333333</v>
      </c>
      <c r="Z8" s="45">
        <f>U8*Price!$L$7</f>
        <v>93.333333333333329</v>
      </c>
      <c r="AA8" s="47">
        <f>U8*Price!$M$7</f>
        <v>111.1111111111111</v>
      </c>
      <c r="AB8" s="49">
        <f>U8*Price!$N$7</f>
        <v>158.5185185185185</v>
      </c>
      <c r="AC8" s="51">
        <f>U8*Price!$O$7</f>
        <v>173.33333333333331</v>
      </c>
      <c r="AD8" s="53">
        <f>U8*Price!$P$7</f>
        <v>231.11111111111109</v>
      </c>
      <c r="AE8" s="55">
        <f>U8*Price!$Q$7</f>
        <v>348.14814814814815</v>
      </c>
      <c r="AF8" s="57">
        <f>U8*Price!$R$7</f>
        <v>440</v>
      </c>
      <c r="AG8" s="1">
        <f>(V8*Price!$E$15)</f>
        <v>71.138666666666666</v>
      </c>
      <c r="AH8" s="1">
        <f>(V8*Price!$F$36)</f>
        <v>40.375999999999998</v>
      </c>
      <c r="AI8" s="1">
        <f>X8*Price!$C$36</f>
        <v>7.2100000000000009</v>
      </c>
      <c r="AJ8" s="1">
        <f>X8*Price!$D$36</f>
        <v>20.187999999999999</v>
      </c>
      <c r="AK8" s="1">
        <f>Price!$H$36*2</f>
        <v>25.956</v>
      </c>
      <c r="AL8" s="1">
        <f>SUM(AG8:AK8)</f>
        <v>164.86866666666666</v>
      </c>
    </row>
    <row r="9" spans="1:38" x14ac:dyDescent="0.25">
      <c r="A9" s="16">
        <v>1</v>
      </c>
      <c r="B9" s="76" t="s">
        <v>0</v>
      </c>
      <c r="C9" s="67">
        <v>6</v>
      </c>
      <c r="D9" s="70" t="s">
        <v>1</v>
      </c>
      <c r="E9" s="17">
        <v>0</v>
      </c>
      <c r="F9" s="69" t="s">
        <v>0</v>
      </c>
      <c r="G9" s="194">
        <v>10</v>
      </c>
      <c r="H9" s="70" t="s">
        <v>1</v>
      </c>
      <c r="I9" s="17">
        <v>1</v>
      </c>
      <c r="J9" s="69" t="s">
        <v>0</v>
      </c>
      <c r="K9" s="18">
        <v>4</v>
      </c>
      <c r="L9" s="21">
        <f>V9*Price!$L$37</f>
        <v>338</v>
      </c>
      <c r="M9" s="259">
        <f>V9*Price!$M$37</f>
        <v>0</v>
      </c>
      <c r="N9" s="21">
        <f>V9*Price!$N$37</f>
        <v>340</v>
      </c>
      <c r="O9" s="21">
        <f>V9*Price!$O$37</f>
        <v>450</v>
      </c>
      <c r="P9" s="21">
        <f>V9*Price!$P$37</f>
        <v>508</v>
      </c>
      <c r="Q9" s="21">
        <f>V9*Price!$Q$37</f>
        <v>516</v>
      </c>
      <c r="R9" s="21">
        <f>V9*Price!$R$37</f>
        <v>684</v>
      </c>
      <c r="U9" s="2">
        <f t="shared" si="0"/>
        <v>1.6666666666666665</v>
      </c>
      <c r="V9" s="2">
        <f t="shared" si="1"/>
        <v>2</v>
      </c>
      <c r="W9" s="3">
        <f t="shared" si="2"/>
        <v>1.3333333333333333</v>
      </c>
      <c r="X9" s="1">
        <f t="shared" si="3"/>
        <v>1.5</v>
      </c>
      <c r="Z9" s="45">
        <f>U9*Price!$L$7</f>
        <v>104.99999999999999</v>
      </c>
      <c r="AA9" s="47">
        <f>U9*Price!$M$7</f>
        <v>124.99999999999999</v>
      </c>
      <c r="AB9" s="49">
        <f>U9*Price!$N$7</f>
        <v>178.33333333333331</v>
      </c>
      <c r="AC9" s="51">
        <f>U9*Price!$O$7</f>
        <v>194.99999999999997</v>
      </c>
      <c r="AD9" s="53">
        <f>U9*Price!$P$7</f>
        <v>260</v>
      </c>
      <c r="AE9" s="55">
        <f>U9*Price!$Q$7</f>
        <v>391.66666666666663</v>
      </c>
      <c r="AF9" s="57">
        <f>U9*Price!$R$7</f>
        <v>494.99999999999994</v>
      </c>
      <c r="AG9" s="1">
        <f>(V9*Price!$E$15)</f>
        <v>80.031000000000006</v>
      </c>
      <c r="AH9" s="1">
        <f>(V9*Price!$F$36)</f>
        <v>45.423000000000002</v>
      </c>
      <c r="AI9" s="1">
        <f>X9*Price!$C$36</f>
        <v>8.1112500000000018</v>
      </c>
      <c r="AJ9" s="1">
        <f>X9*Price!$D$36</f>
        <v>22.711500000000001</v>
      </c>
      <c r="AK9" s="1">
        <f>Price!$H$36*2</f>
        <v>25.956</v>
      </c>
      <c r="AL9" s="7">
        <f t="shared" ref="AL9:AL49" si="4">SUM(AG9:AK9)</f>
        <v>182.23275000000001</v>
      </c>
    </row>
    <row r="10" spans="1:38" x14ac:dyDescent="0.25">
      <c r="A10" s="197">
        <v>1</v>
      </c>
      <c r="B10" s="252" t="s">
        <v>0</v>
      </c>
      <c r="C10" s="151">
        <v>8</v>
      </c>
      <c r="D10" s="152" t="s">
        <v>1</v>
      </c>
      <c r="E10" s="251">
        <v>0</v>
      </c>
      <c r="F10" s="153" t="s">
        <v>0</v>
      </c>
      <c r="G10" s="200">
        <v>10</v>
      </c>
      <c r="H10" s="152" t="s">
        <v>1</v>
      </c>
      <c r="I10" s="251">
        <v>1</v>
      </c>
      <c r="J10" s="153" t="s">
        <v>0</v>
      </c>
      <c r="K10" s="154">
        <v>4</v>
      </c>
      <c r="L10" s="155">
        <f>V10*Price!$L$37</f>
        <v>375.55555555555549</v>
      </c>
      <c r="M10" s="1618">
        <f>V10*Price!$M$37</f>
        <v>0</v>
      </c>
      <c r="N10" s="155">
        <f>V10*Price!$N$37</f>
        <v>377.77777777777771</v>
      </c>
      <c r="O10" s="155">
        <f>V10*Price!$O$37</f>
        <v>499.99999999999994</v>
      </c>
      <c r="P10" s="155">
        <f>V10*Price!$P$37</f>
        <v>564.44444444444434</v>
      </c>
      <c r="Q10" s="155">
        <f>V10*Price!$Q$37</f>
        <v>573.33333333333326</v>
      </c>
      <c r="R10" s="155">
        <f>V10*Price!$R$37</f>
        <v>759.99999999999989</v>
      </c>
      <c r="U10" s="2">
        <f t="shared" si="0"/>
        <v>1.8518518518518516</v>
      </c>
      <c r="V10" s="2">
        <f t="shared" si="1"/>
        <v>2.2222222222222219</v>
      </c>
      <c r="W10" s="3">
        <f t="shared" si="2"/>
        <v>1.3333333333333333</v>
      </c>
      <c r="X10" s="1">
        <f t="shared" si="3"/>
        <v>1.6666666666666665</v>
      </c>
      <c r="Z10" s="45">
        <f>U10*Price!$L$7</f>
        <v>116.66666666666666</v>
      </c>
      <c r="AA10" s="47">
        <f>U10*Price!$M$7</f>
        <v>138.88888888888889</v>
      </c>
      <c r="AB10" s="49">
        <f>U10*Price!$N$7</f>
        <v>198.14814814814812</v>
      </c>
      <c r="AC10" s="51">
        <f>U10*Price!$O$7</f>
        <v>216.66666666666663</v>
      </c>
      <c r="AD10" s="53">
        <f>U10*Price!$P$7</f>
        <v>288.88888888888886</v>
      </c>
      <c r="AE10" s="55">
        <f>U10*Price!$Q$7</f>
        <v>435.18518518518516</v>
      </c>
      <c r="AF10" s="57">
        <f>U10*Price!$R$7</f>
        <v>549.99999999999989</v>
      </c>
      <c r="AG10" s="1">
        <f>(V10*Price!$E$15)</f>
        <v>88.923333333333332</v>
      </c>
      <c r="AH10" s="1">
        <f>(V10*Price!$F$36)</f>
        <v>50.469999999999992</v>
      </c>
      <c r="AI10" s="1">
        <f>X10*Price!$C$36</f>
        <v>9.0125000000000011</v>
      </c>
      <c r="AJ10" s="1">
        <f>X10*Price!$D$36</f>
        <v>25.234999999999999</v>
      </c>
      <c r="AK10" s="1">
        <f>Price!$H$36*2</f>
        <v>25.956</v>
      </c>
      <c r="AL10" s="1">
        <f t="shared" si="4"/>
        <v>199.59683333333331</v>
      </c>
    </row>
    <row r="11" spans="1:38" x14ac:dyDescent="0.25">
      <c r="A11" s="16">
        <v>1</v>
      </c>
      <c r="B11" s="76" t="s">
        <v>0</v>
      </c>
      <c r="C11" s="194">
        <v>10</v>
      </c>
      <c r="D11" s="70" t="s">
        <v>1</v>
      </c>
      <c r="E11" s="17">
        <v>0</v>
      </c>
      <c r="F11" s="69" t="s">
        <v>0</v>
      </c>
      <c r="G11" s="194">
        <v>10</v>
      </c>
      <c r="H11" s="70" t="s">
        <v>1</v>
      </c>
      <c r="I11" s="17">
        <v>1</v>
      </c>
      <c r="J11" s="69" t="s">
        <v>0</v>
      </c>
      <c r="K11" s="18">
        <v>4</v>
      </c>
      <c r="L11" s="21">
        <f>V11*Price!$L$37</f>
        <v>413.11111111111114</v>
      </c>
      <c r="M11" s="259">
        <f>V11*Price!$M$37</f>
        <v>0</v>
      </c>
      <c r="N11" s="21">
        <f>V11*Price!$N$37</f>
        <v>415.5555555555556</v>
      </c>
      <c r="O11" s="21">
        <f>V11*Price!$O$37</f>
        <v>550</v>
      </c>
      <c r="P11" s="21">
        <f>V11*Price!$P$37</f>
        <v>620.88888888888891</v>
      </c>
      <c r="Q11" s="21">
        <f>V11*Price!$Q$37</f>
        <v>630.66666666666674</v>
      </c>
      <c r="R11" s="21">
        <f>V11*Price!$R$37</f>
        <v>836.00000000000011</v>
      </c>
      <c r="U11" s="2">
        <f t="shared" si="0"/>
        <v>2.0370370370370372</v>
      </c>
      <c r="V11" s="2">
        <f t="shared" si="1"/>
        <v>2.4444444444444446</v>
      </c>
      <c r="W11" s="3">
        <f t="shared" si="2"/>
        <v>1.3333333333333333</v>
      </c>
      <c r="X11" s="1">
        <f t="shared" si="3"/>
        <v>1.8333333333333335</v>
      </c>
      <c r="Z11" s="45">
        <f>U11*Price!$L$7</f>
        <v>128.33333333333334</v>
      </c>
      <c r="AA11" s="47">
        <f>U11*Price!$M$7</f>
        <v>152.7777777777778</v>
      </c>
      <c r="AB11" s="49">
        <f>U11*Price!$N$7</f>
        <v>217.96296296296299</v>
      </c>
      <c r="AC11" s="51">
        <f>U11*Price!$O$7</f>
        <v>238.33333333333334</v>
      </c>
      <c r="AD11" s="53">
        <f>U11*Price!$P$7</f>
        <v>317.77777777777783</v>
      </c>
      <c r="AE11" s="55">
        <f>U11*Price!$Q$7</f>
        <v>478.70370370370375</v>
      </c>
      <c r="AF11" s="57">
        <f>U11*Price!$R$7</f>
        <v>605</v>
      </c>
      <c r="AG11" s="1">
        <f>(V11*Price!$E$15)</f>
        <v>97.815666666666687</v>
      </c>
      <c r="AH11" s="1">
        <f>(V11*Price!$F$36)</f>
        <v>55.51700000000001</v>
      </c>
      <c r="AI11" s="1">
        <f>X11*Price!$C$36</f>
        <v>9.9137500000000021</v>
      </c>
      <c r="AJ11" s="1">
        <f>X11*Price!$D$36</f>
        <v>27.758500000000002</v>
      </c>
      <c r="AK11" s="1">
        <f>Price!$H$36*2</f>
        <v>25.956</v>
      </c>
      <c r="AL11" s="1">
        <f t="shared" si="4"/>
        <v>216.96091666666666</v>
      </c>
    </row>
    <row r="12" spans="1:38" x14ac:dyDescent="0.25">
      <c r="A12" s="197">
        <v>2</v>
      </c>
      <c r="B12" s="252" t="s">
        <v>0</v>
      </c>
      <c r="C12" s="151">
        <v>0</v>
      </c>
      <c r="D12" s="152" t="s">
        <v>1</v>
      </c>
      <c r="E12" s="251">
        <v>0</v>
      </c>
      <c r="F12" s="153" t="s">
        <v>0</v>
      </c>
      <c r="G12" s="200">
        <v>10</v>
      </c>
      <c r="H12" s="152" t="s">
        <v>1</v>
      </c>
      <c r="I12" s="251">
        <v>1</v>
      </c>
      <c r="J12" s="153" t="s">
        <v>0</v>
      </c>
      <c r="K12" s="154">
        <v>4</v>
      </c>
      <c r="L12" s="155">
        <f>V12*Price!$L$37</f>
        <v>450.66666666666663</v>
      </c>
      <c r="M12" s="1618">
        <f>V12*Price!$M$37</f>
        <v>0</v>
      </c>
      <c r="N12" s="155">
        <f>V12*Price!$N$37</f>
        <v>453.33333333333331</v>
      </c>
      <c r="O12" s="155">
        <f>V12*Price!$O$37</f>
        <v>600</v>
      </c>
      <c r="P12" s="155">
        <f>V12*Price!$P$37</f>
        <v>677.33333333333326</v>
      </c>
      <c r="Q12" s="155">
        <f>V12*Price!$Q$37</f>
        <v>688</v>
      </c>
      <c r="R12" s="155">
        <f>V12*Price!$R$37</f>
        <v>912</v>
      </c>
      <c r="U12" s="2">
        <f t="shared" si="0"/>
        <v>2.2222222222222223</v>
      </c>
      <c r="V12" s="2">
        <f t="shared" si="1"/>
        <v>2.6666666666666665</v>
      </c>
      <c r="W12" s="3">
        <f t="shared" si="2"/>
        <v>1.3333333333333333</v>
      </c>
      <c r="X12" s="1">
        <f t="shared" si="3"/>
        <v>2</v>
      </c>
      <c r="Z12" s="45">
        <f>U12*Price!$L$7</f>
        <v>140</v>
      </c>
      <c r="AA12" s="47">
        <f>U12*Price!$M$7</f>
        <v>166.66666666666669</v>
      </c>
      <c r="AB12" s="49">
        <f>U12*Price!$N$7</f>
        <v>237.7777777777778</v>
      </c>
      <c r="AC12" s="51">
        <f>U12*Price!$O$7</f>
        <v>260</v>
      </c>
      <c r="AD12" s="53">
        <f>U12*Price!$P$7</f>
        <v>346.66666666666669</v>
      </c>
      <c r="AE12" s="55">
        <f>U12*Price!$Q$7</f>
        <v>522.22222222222229</v>
      </c>
      <c r="AF12" s="57">
        <f>U12*Price!$R$7</f>
        <v>660</v>
      </c>
      <c r="AG12" s="1">
        <f>(V12*Price!$E$15)</f>
        <v>106.708</v>
      </c>
      <c r="AH12" s="1">
        <f>(V12*Price!$F$36)</f>
        <v>60.564</v>
      </c>
      <c r="AI12" s="1">
        <f>X12*Price!$C$36</f>
        <v>10.815000000000001</v>
      </c>
      <c r="AJ12" s="1">
        <f>X12*Price!$D$36</f>
        <v>30.282</v>
      </c>
      <c r="AK12" s="1">
        <f>Price!$H$36*2</f>
        <v>25.956</v>
      </c>
      <c r="AL12" s="1">
        <f t="shared" si="4"/>
        <v>234.32499999999999</v>
      </c>
    </row>
    <row r="13" spans="1:38" x14ac:dyDescent="0.25">
      <c r="A13" s="16">
        <v>2</v>
      </c>
      <c r="B13" s="76" t="s">
        <v>0</v>
      </c>
      <c r="C13" s="67">
        <v>2</v>
      </c>
      <c r="D13" s="70" t="s">
        <v>1</v>
      </c>
      <c r="E13" s="17">
        <v>0</v>
      </c>
      <c r="F13" s="69" t="s">
        <v>0</v>
      </c>
      <c r="G13" s="194">
        <v>10</v>
      </c>
      <c r="H13" s="70" t="s">
        <v>1</v>
      </c>
      <c r="I13" s="17">
        <v>1</v>
      </c>
      <c r="J13" s="69" t="s">
        <v>0</v>
      </c>
      <c r="K13" s="18">
        <v>4</v>
      </c>
      <c r="L13" s="21">
        <f>V13*Price!$L$37</f>
        <v>488.22222222222211</v>
      </c>
      <c r="M13" s="259">
        <f>V13*Price!$M$37</f>
        <v>0</v>
      </c>
      <c r="N13" s="21">
        <f>V13*Price!$N$37</f>
        <v>491.11111111111103</v>
      </c>
      <c r="O13" s="21">
        <f>V13*Price!$O$37</f>
        <v>649.99999999999989</v>
      </c>
      <c r="P13" s="21">
        <f>V13*Price!$P$37</f>
        <v>733.7777777777776</v>
      </c>
      <c r="Q13" s="21">
        <f>V13*Price!$Q$37</f>
        <v>745.33333333333326</v>
      </c>
      <c r="R13" s="21">
        <f>V13*Price!$R$37</f>
        <v>987.99999999999989</v>
      </c>
      <c r="U13" s="2">
        <f t="shared" si="0"/>
        <v>2.4074074074074074</v>
      </c>
      <c r="V13" s="2">
        <f t="shared" si="1"/>
        <v>2.8888888888888884</v>
      </c>
      <c r="W13" s="3">
        <f t="shared" si="2"/>
        <v>1.3333333333333333</v>
      </c>
      <c r="X13" s="1">
        <f t="shared" si="3"/>
        <v>2.1666666666666665</v>
      </c>
      <c r="Z13" s="45">
        <f>U13*Price!$L$7</f>
        <v>151.66666666666666</v>
      </c>
      <c r="AA13" s="47">
        <f>U13*Price!$M$7</f>
        <v>180.55555555555557</v>
      </c>
      <c r="AB13" s="49">
        <f>U13*Price!$N$7</f>
        <v>257.59259259259261</v>
      </c>
      <c r="AC13" s="51">
        <f>U13*Price!$O$7</f>
        <v>281.66666666666669</v>
      </c>
      <c r="AD13" s="53">
        <f>U13*Price!$P$7</f>
        <v>375.55555555555554</v>
      </c>
      <c r="AE13" s="55">
        <f>U13*Price!$Q$7</f>
        <v>565.74074074074076</v>
      </c>
      <c r="AF13" s="57">
        <f>U13*Price!$R$7</f>
        <v>715</v>
      </c>
      <c r="AG13" s="1">
        <f>(V13*Price!$E$15)</f>
        <v>115.60033333333332</v>
      </c>
      <c r="AH13" s="1">
        <f>(V13*Price!$F$36)</f>
        <v>65.61099999999999</v>
      </c>
      <c r="AI13" s="1">
        <f>X13*Price!$C$36</f>
        <v>11.71625</v>
      </c>
      <c r="AJ13" s="1">
        <f>X13*Price!$D$36</f>
        <v>32.805499999999995</v>
      </c>
      <c r="AK13" s="1">
        <f>Price!$H$36*2</f>
        <v>25.956</v>
      </c>
      <c r="AL13" s="7">
        <f t="shared" si="4"/>
        <v>251.68908333333329</v>
      </c>
    </row>
    <row r="14" spans="1:38" x14ac:dyDescent="0.25">
      <c r="A14" s="197">
        <v>2</v>
      </c>
      <c r="B14" s="252" t="s">
        <v>0</v>
      </c>
      <c r="C14" s="151">
        <v>4</v>
      </c>
      <c r="D14" s="152" t="s">
        <v>1</v>
      </c>
      <c r="E14" s="251">
        <v>0</v>
      </c>
      <c r="F14" s="153" t="s">
        <v>0</v>
      </c>
      <c r="G14" s="200">
        <v>10</v>
      </c>
      <c r="H14" s="152" t="s">
        <v>1</v>
      </c>
      <c r="I14" s="251">
        <v>1</v>
      </c>
      <c r="J14" s="153" t="s">
        <v>0</v>
      </c>
      <c r="K14" s="154">
        <v>4</v>
      </c>
      <c r="L14" s="155">
        <f>V14*Price!$L$37</f>
        <v>525.77777777777783</v>
      </c>
      <c r="M14" s="1618">
        <f>V14*Price!$M$37</f>
        <v>0</v>
      </c>
      <c r="N14" s="155">
        <f>V14*Price!$N$37</f>
        <v>528.88888888888891</v>
      </c>
      <c r="O14" s="155">
        <f>V14*Price!$O$37</f>
        <v>700</v>
      </c>
      <c r="P14" s="155">
        <f>V14*Price!$P$37</f>
        <v>790.22222222222229</v>
      </c>
      <c r="Q14" s="155">
        <f>V14*Price!$Q$37</f>
        <v>802.66666666666663</v>
      </c>
      <c r="R14" s="155">
        <f>V14*Price!$R$37</f>
        <v>1064</v>
      </c>
      <c r="U14" s="2">
        <f t="shared" si="0"/>
        <v>2.5925925925925926</v>
      </c>
      <c r="V14" s="2">
        <f t="shared" si="1"/>
        <v>3.1111111111111112</v>
      </c>
      <c r="W14" s="3">
        <f t="shared" si="2"/>
        <v>1.3333333333333333</v>
      </c>
      <c r="X14" s="1">
        <f t="shared" si="3"/>
        <v>2.3333333333333335</v>
      </c>
      <c r="Z14" s="45">
        <f>U14*Price!$L$7</f>
        <v>163.33333333333334</v>
      </c>
      <c r="AA14" s="47">
        <f>U14*Price!$M$7</f>
        <v>194.44444444444443</v>
      </c>
      <c r="AB14" s="49">
        <f>U14*Price!$N$7</f>
        <v>277.40740740740739</v>
      </c>
      <c r="AC14" s="51">
        <f>U14*Price!$O$7</f>
        <v>303.33333333333331</v>
      </c>
      <c r="AD14" s="53">
        <f>U14*Price!$P$7</f>
        <v>404.44444444444446</v>
      </c>
      <c r="AE14" s="55">
        <f>U14*Price!$Q$7</f>
        <v>609.25925925925924</v>
      </c>
      <c r="AF14" s="57">
        <f>U14*Price!$R$7</f>
        <v>770</v>
      </c>
      <c r="AG14" s="1">
        <f>(V14*Price!$E$15)</f>
        <v>124.49266666666668</v>
      </c>
      <c r="AH14" s="1">
        <f>(V14*Price!$F$36)</f>
        <v>70.658000000000001</v>
      </c>
      <c r="AI14" s="1">
        <f>X14*Price!$C$36</f>
        <v>12.617500000000001</v>
      </c>
      <c r="AJ14" s="1">
        <f>X14*Price!$D$36</f>
        <v>35.329000000000001</v>
      </c>
      <c r="AK14" s="1">
        <f>Price!$H$36*2</f>
        <v>25.956</v>
      </c>
      <c r="AL14" s="7">
        <f t="shared" si="4"/>
        <v>269.0531666666667</v>
      </c>
    </row>
    <row r="15" spans="1:38" x14ac:dyDescent="0.25">
      <c r="A15" s="16">
        <v>2</v>
      </c>
      <c r="B15" s="76" t="s">
        <v>0</v>
      </c>
      <c r="C15" s="67">
        <v>6</v>
      </c>
      <c r="D15" s="70" t="s">
        <v>1</v>
      </c>
      <c r="E15" s="17">
        <v>0</v>
      </c>
      <c r="F15" s="69" t="s">
        <v>0</v>
      </c>
      <c r="G15" s="194">
        <v>10</v>
      </c>
      <c r="H15" s="70" t="s">
        <v>1</v>
      </c>
      <c r="I15" s="17">
        <v>1</v>
      </c>
      <c r="J15" s="69" t="s">
        <v>0</v>
      </c>
      <c r="K15" s="18">
        <v>4</v>
      </c>
      <c r="L15" s="21">
        <f>V15*Price!$L$37</f>
        <v>563.33333333333326</v>
      </c>
      <c r="M15" s="259">
        <f>V15*Price!$M$37</f>
        <v>0</v>
      </c>
      <c r="N15" s="21">
        <f>V15*Price!$N$37</f>
        <v>566.66666666666663</v>
      </c>
      <c r="O15" s="21">
        <f>V15*Price!$O$37</f>
        <v>749.99999999999989</v>
      </c>
      <c r="P15" s="21">
        <f>V15*Price!$P$37</f>
        <v>846.66666666666663</v>
      </c>
      <c r="Q15" s="21">
        <f>V15*Price!$Q$37</f>
        <v>859.99999999999989</v>
      </c>
      <c r="R15" s="21">
        <f>V15*Price!$R$37</f>
        <v>1140</v>
      </c>
      <c r="U15" s="2">
        <f t="shared" si="0"/>
        <v>2.7777777777777777</v>
      </c>
      <c r="V15" s="2">
        <f t="shared" si="1"/>
        <v>3.333333333333333</v>
      </c>
      <c r="W15" s="3">
        <f t="shared" si="2"/>
        <v>1.3333333333333333</v>
      </c>
      <c r="X15" s="1">
        <f t="shared" si="3"/>
        <v>2.5</v>
      </c>
      <c r="Z15" s="45">
        <f>U15*Price!$L$7</f>
        <v>175</v>
      </c>
      <c r="AA15" s="47">
        <f>U15*Price!$M$7</f>
        <v>208.33333333333331</v>
      </c>
      <c r="AB15" s="49">
        <f>U15*Price!$N$7</f>
        <v>297.22222222222223</v>
      </c>
      <c r="AC15" s="51">
        <f>U15*Price!$O$7</f>
        <v>325</v>
      </c>
      <c r="AD15" s="53">
        <f>U15*Price!$P$7</f>
        <v>433.33333333333331</v>
      </c>
      <c r="AE15" s="55">
        <f>U15*Price!$Q$7</f>
        <v>652.77777777777771</v>
      </c>
      <c r="AF15" s="57">
        <f>U15*Price!$R$7</f>
        <v>825</v>
      </c>
      <c r="AG15" s="1">
        <f>(V15*Price!$E$15)</f>
        <v>133.38499999999999</v>
      </c>
      <c r="AH15" s="1">
        <f>(V15*Price!$F$36)</f>
        <v>75.704999999999998</v>
      </c>
      <c r="AI15" s="1">
        <f>X15*Price!$C$36</f>
        <v>13.518750000000001</v>
      </c>
      <c r="AJ15" s="1">
        <f>X15*Price!$D$36</f>
        <v>37.852499999999999</v>
      </c>
      <c r="AK15" s="1">
        <f>Price!$H$36*2</f>
        <v>25.956</v>
      </c>
      <c r="AL15" s="7">
        <f t="shared" si="4"/>
        <v>286.41725000000002</v>
      </c>
    </row>
    <row r="16" spans="1:38" x14ac:dyDescent="0.25">
      <c r="A16" s="197">
        <v>2</v>
      </c>
      <c r="B16" s="252" t="s">
        <v>0</v>
      </c>
      <c r="C16" s="151">
        <v>8</v>
      </c>
      <c r="D16" s="152" t="s">
        <v>1</v>
      </c>
      <c r="E16" s="251">
        <v>0</v>
      </c>
      <c r="F16" s="153" t="s">
        <v>0</v>
      </c>
      <c r="G16" s="200">
        <v>10</v>
      </c>
      <c r="H16" s="152" t="s">
        <v>1</v>
      </c>
      <c r="I16" s="251">
        <v>1</v>
      </c>
      <c r="J16" s="153" t="s">
        <v>0</v>
      </c>
      <c r="K16" s="154">
        <v>4</v>
      </c>
      <c r="L16" s="155">
        <f>V16*Price!$L$37</f>
        <v>600.8888888888888</v>
      </c>
      <c r="M16" s="1618">
        <f>V16*Price!$M$37</f>
        <v>0</v>
      </c>
      <c r="N16" s="155">
        <f>V16*Price!$N$37</f>
        <v>604.44444444444446</v>
      </c>
      <c r="O16" s="155">
        <f>V16*Price!$O$37</f>
        <v>800</v>
      </c>
      <c r="P16" s="155">
        <f>V16*Price!$P$37</f>
        <v>903.11111111111109</v>
      </c>
      <c r="Q16" s="155">
        <f>V16*Price!$Q$37</f>
        <v>917.33333333333326</v>
      </c>
      <c r="R16" s="155">
        <f>V16*Price!$R$37</f>
        <v>1216</v>
      </c>
      <c r="U16" s="2">
        <f t="shared" si="0"/>
        <v>2.9629629629629628</v>
      </c>
      <c r="V16" s="2">
        <f t="shared" si="1"/>
        <v>3.5555555555555554</v>
      </c>
      <c r="W16" s="3">
        <f t="shared" si="2"/>
        <v>1.3333333333333333</v>
      </c>
      <c r="X16" s="1">
        <f t="shared" si="3"/>
        <v>2.6666666666666665</v>
      </c>
      <c r="Z16" s="45">
        <f>U16*Price!$L$7</f>
        <v>186.66666666666666</v>
      </c>
      <c r="AA16" s="47">
        <f>U16*Price!$M$7</f>
        <v>222.2222222222222</v>
      </c>
      <c r="AB16" s="49">
        <f>U16*Price!$N$7</f>
        <v>317.03703703703701</v>
      </c>
      <c r="AC16" s="51">
        <f>U16*Price!$O$7</f>
        <v>346.66666666666663</v>
      </c>
      <c r="AD16" s="53">
        <f>U16*Price!$P$7</f>
        <v>462.22222222222217</v>
      </c>
      <c r="AE16" s="55">
        <f>U16*Price!$Q$7</f>
        <v>696.2962962962963</v>
      </c>
      <c r="AF16" s="57">
        <f>U16*Price!$R$7</f>
        <v>880</v>
      </c>
      <c r="AG16" s="1">
        <f>(V16*Price!$E$15)</f>
        <v>142.27733333333333</v>
      </c>
      <c r="AH16" s="1">
        <f>(V16*Price!$F$36)</f>
        <v>80.751999999999995</v>
      </c>
      <c r="AI16" s="1">
        <f>X16*Price!$C$36</f>
        <v>14.420000000000002</v>
      </c>
      <c r="AJ16" s="1">
        <f>X16*Price!$D$36</f>
        <v>40.375999999999998</v>
      </c>
      <c r="AK16" s="1">
        <f>Price!$H$36*2</f>
        <v>25.956</v>
      </c>
      <c r="AL16" s="7">
        <f t="shared" si="4"/>
        <v>303.78133333333335</v>
      </c>
    </row>
    <row r="17" spans="1:38" x14ac:dyDescent="0.25">
      <c r="A17" s="16">
        <v>2</v>
      </c>
      <c r="B17" s="76" t="s">
        <v>0</v>
      </c>
      <c r="C17" s="194">
        <v>10</v>
      </c>
      <c r="D17" s="70" t="s">
        <v>1</v>
      </c>
      <c r="E17" s="17">
        <v>0</v>
      </c>
      <c r="F17" s="69" t="s">
        <v>0</v>
      </c>
      <c r="G17" s="194">
        <v>10</v>
      </c>
      <c r="H17" s="70" t="s">
        <v>1</v>
      </c>
      <c r="I17" s="17">
        <v>1</v>
      </c>
      <c r="J17" s="69" t="s">
        <v>0</v>
      </c>
      <c r="K17" s="18">
        <v>4</v>
      </c>
      <c r="L17" s="21">
        <f>V17*Price!$L$37</f>
        <v>638.44444444444446</v>
      </c>
      <c r="M17" s="259">
        <f>V17*Price!$M$37</f>
        <v>0</v>
      </c>
      <c r="N17" s="21">
        <f>V17*Price!$N$37</f>
        <v>642.22222222222217</v>
      </c>
      <c r="O17" s="21">
        <f>V17*Price!$O$37</f>
        <v>850</v>
      </c>
      <c r="P17" s="21">
        <f>V17*Price!$P$37</f>
        <v>959.55555555555554</v>
      </c>
      <c r="Q17" s="21">
        <f>V17*Price!$Q$37</f>
        <v>974.66666666666663</v>
      </c>
      <c r="R17" s="21">
        <f>V17*Price!$R$37</f>
        <v>1292</v>
      </c>
      <c r="U17" s="2">
        <f t="shared" si="0"/>
        <v>3.1481481481481479</v>
      </c>
      <c r="V17" s="2">
        <f t="shared" si="1"/>
        <v>3.7777777777777777</v>
      </c>
      <c r="W17" s="3">
        <f t="shared" si="2"/>
        <v>1.3333333333333333</v>
      </c>
      <c r="X17" s="1">
        <f t="shared" si="3"/>
        <v>2.8333333333333335</v>
      </c>
      <c r="Z17" s="45">
        <f>U17*Price!$L$7</f>
        <v>198.33333333333331</v>
      </c>
      <c r="AA17" s="47">
        <f>U17*Price!$M$7</f>
        <v>236.11111111111109</v>
      </c>
      <c r="AB17" s="49">
        <f>U17*Price!$N$7</f>
        <v>336.85185185185185</v>
      </c>
      <c r="AC17" s="51">
        <f>U17*Price!$O$7</f>
        <v>368.33333333333331</v>
      </c>
      <c r="AD17" s="53">
        <f>U17*Price!$P$7</f>
        <v>491.11111111111109</v>
      </c>
      <c r="AE17" s="55">
        <f>U17*Price!$Q$7</f>
        <v>739.81481481481478</v>
      </c>
      <c r="AF17" s="57">
        <f>U17*Price!$R$7</f>
        <v>934.99999999999989</v>
      </c>
      <c r="AG17" s="1">
        <f>(V17*Price!$E$15)</f>
        <v>151.16966666666667</v>
      </c>
      <c r="AH17" s="1">
        <f>(V17*Price!$F$36)</f>
        <v>85.799000000000007</v>
      </c>
      <c r="AI17" s="1">
        <f>X17*Price!$C$36</f>
        <v>15.321250000000003</v>
      </c>
      <c r="AJ17" s="1">
        <f>X17*Price!$D$36</f>
        <v>42.899500000000003</v>
      </c>
      <c r="AK17" s="1">
        <f>Price!$H$36*2</f>
        <v>25.956</v>
      </c>
      <c r="AL17" s="7">
        <f t="shared" si="4"/>
        <v>321.14541666666668</v>
      </c>
    </row>
    <row r="18" spans="1:38" x14ac:dyDescent="0.25">
      <c r="A18" s="197">
        <v>3</v>
      </c>
      <c r="B18" s="252" t="s">
        <v>0</v>
      </c>
      <c r="C18" s="151">
        <v>0</v>
      </c>
      <c r="D18" s="152" t="s">
        <v>1</v>
      </c>
      <c r="E18" s="251">
        <v>0</v>
      </c>
      <c r="F18" s="153" t="s">
        <v>0</v>
      </c>
      <c r="G18" s="200">
        <v>10</v>
      </c>
      <c r="H18" s="152" t="s">
        <v>1</v>
      </c>
      <c r="I18" s="251">
        <v>1</v>
      </c>
      <c r="J18" s="153" t="s">
        <v>0</v>
      </c>
      <c r="K18" s="154">
        <v>4</v>
      </c>
      <c r="L18" s="155">
        <f>V18*Price!$L$37</f>
        <v>676</v>
      </c>
      <c r="M18" s="1618">
        <f>V18*Price!$M$37</f>
        <v>0</v>
      </c>
      <c r="N18" s="155">
        <f>V18*Price!$N$37</f>
        <v>680</v>
      </c>
      <c r="O18" s="155">
        <f>V18*Price!$O$37</f>
        <v>900</v>
      </c>
      <c r="P18" s="155">
        <f>V18*Price!$P$37</f>
        <v>1016</v>
      </c>
      <c r="Q18" s="155">
        <f>V18*Price!$Q$37</f>
        <v>1032</v>
      </c>
      <c r="R18" s="155">
        <f>V18*Price!$R$37</f>
        <v>1368</v>
      </c>
      <c r="U18" s="2">
        <f t="shared" si="0"/>
        <v>3.333333333333333</v>
      </c>
      <c r="V18" s="2">
        <f t="shared" si="1"/>
        <v>4</v>
      </c>
      <c r="W18" s="3">
        <f t="shared" si="2"/>
        <v>1.3333333333333333</v>
      </c>
      <c r="X18" s="2">
        <f t="shared" si="3"/>
        <v>3</v>
      </c>
      <c r="Z18" s="45">
        <f>U18*Price!$L$7</f>
        <v>209.99999999999997</v>
      </c>
      <c r="AA18" s="47">
        <f>U18*Price!$M$7</f>
        <v>249.99999999999997</v>
      </c>
      <c r="AB18" s="49">
        <f>U18*Price!$N$7</f>
        <v>356.66666666666663</v>
      </c>
      <c r="AC18" s="51">
        <f>U18*Price!$O$7</f>
        <v>389.99999999999994</v>
      </c>
      <c r="AD18" s="53">
        <f>U18*Price!$P$7</f>
        <v>520</v>
      </c>
      <c r="AE18" s="55">
        <f>U18*Price!$Q$7</f>
        <v>783.33333333333326</v>
      </c>
      <c r="AF18" s="57">
        <f>U18*Price!$R$7</f>
        <v>989.99999999999989</v>
      </c>
      <c r="AG18" s="1">
        <f>(V18*Price!$E$15)</f>
        <v>160.06200000000001</v>
      </c>
      <c r="AH18" s="1">
        <f>(V18*Price!$F$36)</f>
        <v>90.846000000000004</v>
      </c>
      <c r="AI18" s="1">
        <f>X18*Price!$C$36</f>
        <v>16.222500000000004</v>
      </c>
      <c r="AJ18" s="1">
        <f>X18*Price!$D$36</f>
        <v>45.423000000000002</v>
      </c>
      <c r="AK18" s="1">
        <f>Price!$H$36*2</f>
        <v>25.956</v>
      </c>
      <c r="AL18" s="7">
        <f t="shared" si="4"/>
        <v>338.50950000000006</v>
      </c>
    </row>
    <row r="19" spans="1:38" x14ac:dyDescent="0.25">
      <c r="A19" s="16">
        <v>3</v>
      </c>
      <c r="B19" s="76" t="s">
        <v>0</v>
      </c>
      <c r="C19" s="67">
        <v>2</v>
      </c>
      <c r="D19" s="70" t="s">
        <v>1</v>
      </c>
      <c r="E19" s="17">
        <v>0</v>
      </c>
      <c r="F19" s="69" t="s">
        <v>0</v>
      </c>
      <c r="G19" s="194">
        <v>10</v>
      </c>
      <c r="H19" s="70" t="s">
        <v>1</v>
      </c>
      <c r="I19" s="17">
        <v>1</v>
      </c>
      <c r="J19" s="69" t="s">
        <v>0</v>
      </c>
      <c r="K19" s="18">
        <v>4</v>
      </c>
      <c r="L19" s="21">
        <f>V19*Price!$L$37</f>
        <v>713.55555555555543</v>
      </c>
      <c r="M19" s="259">
        <f>V19*Price!$M$37</f>
        <v>0</v>
      </c>
      <c r="N19" s="21">
        <f>V19*Price!$N$37</f>
        <v>717.7777777777776</v>
      </c>
      <c r="O19" s="21">
        <f>V19*Price!$O$37</f>
        <v>949.99999999999977</v>
      </c>
      <c r="P19" s="21">
        <f>V19*Price!$P$37</f>
        <v>1072.4444444444443</v>
      </c>
      <c r="Q19" s="21">
        <f>V19*Price!$Q$37</f>
        <v>1089.333333333333</v>
      </c>
      <c r="R19" s="21">
        <f>V19*Price!$R$37</f>
        <v>1443.9999999999998</v>
      </c>
      <c r="U19" s="2">
        <f t="shared" si="0"/>
        <v>3.5185185185185182</v>
      </c>
      <c r="V19" s="2">
        <f t="shared" si="1"/>
        <v>4.2222222222222214</v>
      </c>
      <c r="W19" s="3">
        <f t="shared" si="2"/>
        <v>1.3333333333333333</v>
      </c>
      <c r="X19" s="2">
        <f t="shared" si="3"/>
        <v>3.1666666666666665</v>
      </c>
      <c r="Z19" s="45">
        <f>U19*Price!$L$7</f>
        <v>221.66666666666666</v>
      </c>
      <c r="AA19" s="47">
        <f>U19*Price!$M$7</f>
        <v>263.88888888888886</v>
      </c>
      <c r="AB19" s="49">
        <f>U19*Price!$N$7</f>
        <v>376.48148148148147</v>
      </c>
      <c r="AC19" s="51">
        <f>U19*Price!$O$7</f>
        <v>411.66666666666663</v>
      </c>
      <c r="AD19" s="53">
        <f>U19*Price!$P$7</f>
        <v>548.8888888888888</v>
      </c>
      <c r="AE19" s="55">
        <f>U19*Price!$Q$7</f>
        <v>826.85185185185173</v>
      </c>
      <c r="AF19" s="57">
        <f>U19*Price!$R$7</f>
        <v>1045</v>
      </c>
      <c r="AG19" s="1">
        <f>(V19*Price!$E$15)</f>
        <v>168.95433333333332</v>
      </c>
      <c r="AH19" s="1">
        <f>(V19*Price!$F$36)</f>
        <v>95.892999999999986</v>
      </c>
      <c r="AI19" s="1">
        <f>X19*Price!$C$36</f>
        <v>17.123750000000001</v>
      </c>
      <c r="AJ19" s="1">
        <f>X19*Price!$D$36</f>
        <v>47.9465</v>
      </c>
      <c r="AK19" s="1">
        <f>Price!$H$36*2</f>
        <v>25.956</v>
      </c>
      <c r="AL19" s="7">
        <f t="shared" si="4"/>
        <v>355.87358333333339</v>
      </c>
    </row>
    <row r="20" spans="1:38" x14ac:dyDescent="0.25">
      <c r="A20" s="197">
        <v>3</v>
      </c>
      <c r="B20" s="252" t="s">
        <v>0</v>
      </c>
      <c r="C20" s="151">
        <v>4</v>
      </c>
      <c r="D20" s="152" t="s">
        <v>1</v>
      </c>
      <c r="E20" s="251">
        <v>0</v>
      </c>
      <c r="F20" s="153" t="s">
        <v>0</v>
      </c>
      <c r="G20" s="200">
        <v>10</v>
      </c>
      <c r="H20" s="152" t="s">
        <v>1</v>
      </c>
      <c r="I20" s="251">
        <v>1</v>
      </c>
      <c r="J20" s="153" t="s">
        <v>0</v>
      </c>
      <c r="K20" s="154">
        <v>4</v>
      </c>
      <c r="L20" s="155">
        <f>V20*Price!$L$37</f>
        <v>751.1111111111112</v>
      </c>
      <c r="M20" s="1618">
        <f>V20*Price!$M$37</f>
        <v>0</v>
      </c>
      <c r="N20" s="155">
        <f>V20*Price!$N$37</f>
        <v>755.55555555555554</v>
      </c>
      <c r="O20" s="155">
        <f>V20*Price!$O$37</f>
        <v>1000</v>
      </c>
      <c r="P20" s="155">
        <f>V20*Price!$P$37</f>
        <v>1128.8888888888889</v>
      </c>
      <c r="Q20" s="155">
        <f>V20*Price!$Q$37</f>
        <v>1146.6666666666667</v>
      </c>
      <c r="R20" s="155">
        <f>V20*Price!$R$37</f>
        <v>1520</v>
      </c>
      <c r="U20" s="2">
        <f t="shared" si="0"/>
        <v>3.7037037037037042</v>
      </c>
      <c r="V20" s="2">
        <f t="shared" si="1"/>
        <v>4.4444444444444446</v>
      </c>
      <c r="W20" s="3">
        <f t="shared" si="2"/>
        <v>1.3333333333333333</v>
      </c>
      <c r="X20" s="2">
        <f t="shared" si="3"/>
        <v>3.3333333333333335</v>
      </c>
      <c r="Z20" s="45">
        <f>U20*Price!$L$7</f>
        <v>233.33333333333337</v>
      </c>
      <c r="AA20" s="47">
        <f>U20*Price!$M$7</f>
        <v>277.77777777777783</v>
      </c>
      <c r="AB20" s="49">
        <f>U20*Price!$N$7</f>
        <v>396.29629629629636</v>
      </c>
      <c r="AC20" s="51">
        <f>U20*Price!$O$7</f>
        <v>433.33333333333337</v>
      </c>
      <c r="AD20" s="53">
        <f>U20*Price!$P$7</f>
        <v>577.77777777777783</v>
      </c>
      <c r="AE20" s="55">
        <f>U20*Price!$Q$7</f>
        <v>870.37037037037044</v>
      </c>
      <c r="AF20" s="57">
        <f>U20*Price!$R$7</f>
        <v>1100.0000000000002</v>
      </c>
      <c r="AG20" s="1">
        <f>(V20*Price!$E$15)</f>
        <v>177.84666666666669</v>
      </c>
      <c r="AH20" s="1">
        <f>(V20*Price!$F$36)</f>
        <v>100.94000000000001</v>
      </c>
      <c r="AI20" s="1">
        <f>X20*Price!$C$36</f>
        <v>18.025000000000002</v>
      </c>
      <c r="AJ20" s="1">
        <f>X20*Price!$D$36</f>
        <v>50.47</v>
      </c>
      <c r="AK20" s="1">
        <f>Price!$H$36*2</f>
        <v>25.956</v>
      </c>
      <c r="AL20" s="7">
        <f t="shared" si="4"/>
        <v>373.23766666666666</v>
      </c>
    </row>
    <row r="21" spans="1:38" x14ac:dyDescent="0.25">
      <c r="A21" s="16">
        <v>3</v>
      </c>
      <c r="B21" s="76" t="s">
        <v>0</v>
      </c>
      <c r="C21" s="67">
        <v>6</v>
      </c>
      <c r="D21" s="70" t="s">
        <v>1</v>
      </c>
      <c r="E21" s="17">
        <v>0</v>
      </c>
      <c r="F21" s="69" t="s">
        <v>0</v>
      </c>
      <c r="G21" s="194">
        <v>10</v>
      </c>
      <c r="H21" s="70" t="s">
        <v>1</v>
      </c>
      <c r="I21" s="17">
        <v>1</v>
      </c>
      <c r="J21" s="69" t="s">
        <v>0</v>
      </c>
      <c r="K21" s="18">
        <v>4</v>
      </c>
      <c r="L21" s="21">
        <f>V21*Price!$L$37</f>
        <v>788.66666666666652</v>
      </c>
      <c r="M21" s="259">
        <f>V21*Price!$M$37</f>
        <v>0</v>
      </c>
      <c r="N21" s="21">
        <f>V21*Price!$N$37</f>
        <v>793.33333333333326</v>
      </c>
      <c r="O21" s="21">
        <f>V21*Price!$O$37</f>
        <v>1049.9999999999998</v>
      </c>
      <c r="P21" s="21">
        <f>V21*Price!$P$37</f>
        <v>1185.3333333333333</v>
      </c>
      <c r="Q21" s="21">
        <f>V21*Price!$Q$37</f>
        <v>1203.9999999999998</v>
      </c>
      <c r="R21" s="21">
        <f>V21*Price!$R$37</f>
        <v>1595.9999999999998</v>
      </c>
      <c r="U21" s="2">
        <f t="shared" si="0"/>
        <v>3.8888888888888893</v>
      </c>
      <c r="V21" s="2">
        <f t="shared" si="1"/>
        <v>4.6666666666666661</v>
      </c>
      <c r="W21" s="3">
        <f t="shared" si="2"/>
        <v>1.3333333333333333</v>
      </c>
      <c r="X21" s="2">
        <f t="shared" si="3"/>
        <v>3.5</v>
      </c>
      <c r="Z21" s="45">
        <f>U21*Price!$L$7</f>
        <v>245.00000000000003</v>
      </c>
      <c r="AA21" s="47">
        <f>U21*Price!$M$7</f>
        <v>291.66666666666669</v>
      </c>
      <c r="AB21" s="49">
        <f>U21*Price!$N$7</f>
        <v>416.11111111111114</v>
      </c>
      <c r="AC21" s="51">
        <f>U21*Price!$O$7</f>
        <v>455.00000000000006</v>
      </c>
      <c r="AD21" s="53">
        <f>U21*Price!$P$7</f>
        <v>606.66666666666674</v>
      </c>
      <c r="AE21" s="55">
        <f>U21*Price!$Q$7</f>
        <v>913.88888888888903</v>
      </c>
      <c r="AF21" s="57">
        <f>U21*Price!$R$7</f>
        <v>1155.0000000000002</v>
      </c>
      <c r="AG21" s="1">
        <f>(V21*Price!$E$15)</f>
        <v>186.73899999999998</v>
      </c>
      <c r="AH21" s="1">
        <f>(V21*Price!$F$36)</f>
        <v>105.98699999999999</v>
      </c>
      <c r="AI21" s="1">
        <f>X21*Price!$C$36</f>
        <v>18.926250000000003</v>
      </c>
      <c r="AJ21" s="1">
        <f>X21*Price!$D$36</f>
        <v>52.993499999999997</v>
      </c>
      <c r="AK21" s="1">
        <f>Price!$H$36*2</f>
        <v>25.956</v>
      </c>
      <c r="AL21" s="7">
        <f t="shared" si="4"/>
        <v>390.60174999999998</v>
      </c>
    </row>
    <row r="22" spans="1:38" x14ac:dyDescent="0.25">
      <c r="A22" s="197">
        <v>3</v>
      </c>
      <c r="B22" s="252" t="s">
        <v>0</v>
      </c>
      <c r="C22" s="151">
        <v>8</v>
      </c>
      <c r="D22" s="152" t="s">
        <v>1</v>
      </c>
      <c r="E22" s="251">
        <v>0</v>
      </c>
      <c r="F22" s="153" t="s">
        <v>0</v>
      </c>
      <c r="G22" s="200">
        <v>10</v>
      </c>
      <c r="H22" s="152" t="s">
        <v>1</v>
      </c>
      <c r="I22" s="251">
        <v>1</v>
      </c>
      <c r="J22" s="153" t="s">
        <v>0</v>
      </c>
      <c r="K22" s="154">
        <v>4</v>
      </c>
      <c r="L22" s="155">
        <f>V22*Price!$L$37</f>
        <v>826.22222222222217</v>
      </c>
      <c r="M22" s="1618">
        <f>V22*Price!$M$37</f>
        <v>0</v>
      </c>
      <c r="N22" s="155">
        <f>V22*Price!$N$37</f>
        <v>831.11111111111097</v>
      </c>
      <c r="O22" s="155">
        <f>V22*Price!$O$37</f>
        <v>1100</v>
      </c>
      <c r="P22" s="155">
        <f>V22*Price!$P$37</f>
        <v>1241.7777777777776</v>
      </c>
      <c r="Q22" s="155">
        <f>V22*Price!$Q$37</f>
        <v>1261.3333333333333</v>
      </c>
      <c r="R22" s="155">
        <f>V22*Price!$R$37</f>
        <v>1671.9999999999998</v>
      </c>
      <c r="U22" s="2">
        <f t="shared" si="0"/>
        <v>4.0740740740740735</v>
      </c>
      <c r="V22" s="2">
        <f t="shared" si="1"/>
        <v>4.8888888888888884</v>
      </c>
      <c r="W22" s="3">
        <f t="shared" si="2"/>
        <v>1.3333333333333333</v>
      </c>
      <c r="X22" s="2">
        <f t="shared" si="3"/>
        <v>3.6666666666666665</v>
      </c>
      <c r="Z22" s="45">
        <f>U22*Price!$L$7</f>
        <v>256.66666666666663</v>
      </c>
      <c r="AA22" s="47">
        <f>U22*Price!$M$7</f>
        <v>305.55555555555549</v>
      </c>
      <c r="AB22" s="49">
        <f>U22*Price!$N$7</f>
        <v>435.92592592592587</v>
      </c>
      <c r="AC22" s="51">
        <f>U22*Price!$O$7</f>
        <v>476.66666666666663</v>
      </c>
      <c r="AD22" s="53">
        <f>U22*Price!$P$7</f>
        <v>635.55555555555543</v>
      </c>
      <c r="AE22" s="55">
        <f>U22*Price!$Q$7</f>
        <v>957.40740740740728</v>
      </c>
      <c r="AF22" s="57">
        <f>U22*Price!$R$7</f>
        <v>1209.9999999999998</v>
      </c>
      <c r="AG22" s="1">
        <f>(V22*Price!$E$15)</f>
        <v>195.63133333333332</v>
      </c>
      <c r="AH22" s="1">
        <f>(V22*Price!$F$36)</f>
        <v>111.03399999999999</v>
      </c>
      <c r="AI22" s="1">
        <f>X22*Price!$C$36</f>
        <v>19.827500000000001</v>
      </c>
      <c r="AJ22" s="1">
        <f>X22*Price!$D$36</f>
        <v>55.516999999999996</v>
      </c>
      <c r="AK22" s="1">
        <f>Price!$H$36*2</f>
        <v>25.956</v>
      </c>
      <c r="AL22" s="7">
        <f t="shared" si="4"/>
        <v>407.96583333333331</v>
      </c>
    </row>
    <row r="23" spans="1:38" x14ac:dyDescent="0.25">
      <c r="A23" s="16">
        <v>3</v>
      </c>
      <c r="B23" s="76" t="s">
        <v>0</v>
      </c>
      <c r="C23" s="194">
        <v>10</v>
      </c>
      <c r="D23" s="70" t="s">
        <v>1</v>
      </c>
      <c r="E23" s="17">
        <v>0</v>
      </c>
      <c r="F23" s="69" t="s">
        <v>0</v>
      </c>
      <c r="G23" s="194">
        <v>10</v>
      </c>
      <c r="H23" s="70" t="s">
        <v>1</v>
      </c>
      <c r="I23" s="17">
        <v>1</v>
      </c>
      <c r="J23" s="69" t="s">
        <v>0</v>
      </c>
      <c r="K23" s="18">
        <v>4</v>
      </c>
      <c r="L23" s="21">
        <f>V23*Price!$L$37</f>
        <v>863.77777777777771</v>
      </c>
      <c r="M23" s="259">
        <f>V23*Price!$M$37</f>
        <v>0</v>
      </c>
      <c r="N23" s="21">
        <f>V23*Price!$N$37</f>
        <v>868.8888888888888</v>
      </c>
      <c r="O23" s="21">
        <f>V23*Price!$O$37</f>
        <v>1150</v>
      </c>
      <c r="P23" s="21">
        <f>V23*Price!$P$37</f>
        <v>1298.2222222222222</v>
      </c>
      <c r="Q23" s="21">
        <f>V23*Price!$Q$37</f>
        <v>1318.6666666666665</v>
      </c>
      <c r="R23" s="21">
        <f>V23*Price!$R$37</f>
        <v>1747.9999999999998</v>
      </c>
      <c r="U23" s="2">
        <f t="shared" si="0"/>
        <v>4.2592592592592595</v>
      </c>
      <c r="V23" s="2">
        <f t="shared" si="1"/>
        <v>5.1111111111111107</v>
      </c>
      <c r="W23" s="3">
        <f t="shared" si="2"/>
        <v>1.3333333333333333</v>
      </c>
      <c r="X23" s="2">
        <f t="shared" si="3"/>
        <v>3.8333333333333335</v>
      </c>
      <c r="Z23" s="45">
        <f>U23*Price!$L$7</f>
        <v>268.33333333333337</v>
      </c>
      <c r="AA23" s="47">
        <f>U23*Price!$M$7</f>
        <v>319.44444444444446</v>
      </c>
      <c r="AB23" s="49">
        <f>U23*Price!$N$7</f>
        <v>455.74074074074076</v>
      </c>
      <c r="AC23" s="51">
        <f>U23*Price!$O$7</f>
        <v>498.33333333333337</v>
      </c>
      <c r="AD23" s="53">
        <f>U23*Price!$P$7</f>
        <v>664.44444444444446</v>
      </c>
      <c r="AE23" s="55">
        <f>U23*Price!$Q$7</f>
        <v>1000.925925925926</v>
      </c>
      <c r="AF23" s="57">
        <f>U23*Price!$R$7</f>
        <v>1265</v>
      </c>
      <c r="AG23" s="1">
        <f>(V23*Price!$E$15)</f>
        <v>204.52366666666666</v>
      </c>
      <c r="AH23" s="1">
        <f>(V23*Price!$F$36)</f>
        <v>116.08099999999999</v>
      </c>
      <c r="AI23" s="1">
        <f>X23*Price!$C$36</f>
        <v>20.728750000000002</v>
      </c>
      <c r="AJ23" s="1">
        <f>X23*Price!$D$36</f>
        <v>58.040500000000002</v>
      </c>
      <c r="AK23" s="1">
        <f>Price!$H$36*2</f>
        <v>25.956</v>
      </c>
      <c r="AL23" s="7">
        <f t="shared" si="4"/>
        <v>425.32991666666663</v>
      </c>
    </row>
    <row r="24" spans="1:38" x14ac:dyDescent="0.25">
      <c r="A24" s="197">
        <v>4</v>
      </c>
      <c r="B24" s="252" t="s">
        <v>0</v>
      </c>
      <c r="C24" s="151">
        <v>0</v>
      </c>
      <c r="D24" s="152" t="s">
        <v>1</v>
      </c>
      <c r="E24" s="251">
        <v>0</v>
      </c>
      <c r="F24" s="153" t="s">
        <v>0</v>
      </c>
      <c r="G24" s="200">
        <v>10</v>
      </c>
      <c r="H24" s="152" t="s">
        <v>1</v>
      </c>
      <c r="I24" s="251">
        <v>1</v>
      </c>
      <c r="J24" s="153" t="s">
        <v>0</v>
      </c>
      <c r="K24" s="154">
        <v>4</v>
      </c>
      <c r="L24" s="155">
        <f>V24*Price!$L$37</f>
        <v>901.33333333333326</v>
      </c>
      <c r="M24" s="1618">
        <f>V24*Price!$M$37</f>
        <v>0</v>
      </c>
      <c r="N24" s="155">
        <f>V24*Price!$N$37</f>
        <v>906.66666666666663</v>
      </c>
      <c r="O24" s="155">
        <f>V24*Price!$O$37</f>
        <v>1200</v>
      </c>
      <c r="P24" s="155">
        <f>V24*Price!$P$37</f>
        <v>1354.6666666666665</v>
      </c>
      <c r="Q24" s="155">
        <f>V24*Price!$Q$37</f>
        <v>1376</v>
      </c>
      <c r="R24" s="155">
        <f>V24*Price!$R$37</f>
        <v>1824</v>
      </c>
      <c r="U24" s="2">
        <f t="shared" si="0"/>
        <v>4.4444444444444446</v>
      </c>
      <c r="V24" s="2">
        <f t="shared" si="1"/>
        <v>5.333333333333333</v>
      </c>
      <c r="W24" s="3">
        <f t="shared" si="2"/>
        <v>1.3333333333333333</v>
      </c>
      <c r="X24" s="2">
        <f t="shared" si="3"/>
        <v>4</v>
      </c>
      <c r="Z24" s="45">
        <f>U24*Price!$L$7</f>
        <v>280</v>
      </c>
      <c r="AA24" s="47">
        <f>U24*Price!$M$7</f>
        <v>333.33333333333337</v>
      </c>
      <c r="AB24" s="49">
        <f>U24*Price!$N$7</f>
        <v>475.5555555555556</v>
      </c>
      <c r="AC24" s="51">
        <f>U24*Price!$O$7</f>
        <v>520</v>
      </c>
      <c r="AD24" s="53">
        <f>U24*Price!$P$7</f>
        <v>693.33333333333337</v>
      </c>
      <c r="AE24" s="55">
        <f>U24*Price!$Q$7</f>
        <v>1044.4444444444446</v>
      </c>
      <c r="AF24" s="57">
        <f>U24*Price!$R$7</f>
        <v>1320</v>
      </c>
      <c r="AG24" s="1">
        <f>(V24*Price!$E$15)</f>
        <v>213.416</v>
      </c>
      <c r="AH24" s="1">
        <f>(V24*Price!$F$36)</f>
        <v>121.128</v>
      </c>
      <c r="AI24" s="1">
        <f>X24*Price!$C$36</f>
        <v>21.630000000000003</v>
      </c>
      <c r="AJ24" s="1">
        <f>X24*Price!$D$36</f>
        <v>60.564</v>
      </c>
      <c r="AK24" s="1">
        <f>Price!$H$36*2</f>
        <v>25.956</v>
      </c>
      <c r="AL24" s="7">
        <f t="shared" si="4"/>
        <v>442.69400000000002</v>
      </c>
    </row>
    <row r="25" spans="1:38" x14ac:dyDescent="0.25">
      <c r="A25" s="16">
        <v>4</v>
      </c>
      <c r="B25" s="76" t="s">
        <v>0</v>
      </c>
      <c r="C25" s="67">
        <v>2</v>
      </c>
      <c r="D25" s="70" t="s">
        <v>1</v>
      </c>
      <c r="E25" s="17">
        <v>0</v>
      </c>
      <c r="F25" s="69" t="s">
        <v>0</v>
      </c>
      <c r="G25" s="194">
        <v>10</v>
      </c>
      <c r="H25" s="70" t="s">
        <v>1</v>
      </c>
      <c r="I25" s="17">
        <v>1</v>
      </c>
      <c r="J25" s="69" t="s">
        <v>0</v>
      </c>
      <c r="K25" s="18">
        <v>4</v>
      </c>
      <c r="L25" s="21">
        <f>V25*Price!$L$37</f>
        <v>938.8888888888888</v>
      </c>
      <c r="M25" s="259">
        <f>V25*Price!$M$37</f>
        <v>0</v>
      </c>
      <c r="N25" s="21">
        <f>V25*Price!$N$37</f>
        <v>944.44444444444446</v>
      </c>
      <c r="O25" s="21">
        <f>V25*Price!$O$37</f>
        <v>1250</v>
      </c>
      <c r="P25" s="21">
        <f>V25*Price!$P$37</f>
        <v>1411.1111111111111</v>
      </c>
      <c r="Q25" s="21">
        <f>V25*Price!$Q$37</f>
        <v>1433.3333333333333</v>
      </c>
      <c r="R25" s="21">
        <f>V25*Price!$R$37</f>
        <v>1900</v>
      </c>
      <c r="U25" s="2">
        <f t="shared" si="0"/>
        <v>4.6296296296296298</v>
      </c>
      <c r="V25" s="2">
        <f t="shared" si="1"/>
        <v>5.5555555555555554</v>
      </c>
      <c r="W25" s="3">
        <f t="shared" si="2"/>
        <v>1.3333333333333333</v>
      </c>
      <c r="X25" s="2">
        <f t="shared" si="3"/>
        <v>4.166666666666667</v>
      </c>
      <c r="Z25" s="45">
        <f>U25*Price!$L$7</f>
        <v>291.66666666666669</v>
      </c>
      <c r="AA25" s="47">
        <f>U25*Price!$M$7</f>
        <v>347.22222222222223</v>
      </c>
      <c r="AB25" s="49">
        <f>U25*Price!$N$7</f>
        <v>495.37037037037038</v>
      </c>
      <c r="AC25" s="51">
        <f>U25*Price!$O$7</f>
        <v>541.66666666666663</v>
      </c>
      <c r="AD25" s="53">
        <f>U25*Price!$P$7</f>
        <v>722.22222222222229</v>
      </c>
      <c r="AE25" s="55">
        <f>U25*Price!$Q$7</f>
        <v>1087.962962962963</v>
      </c>
      <c r="AF25" s="57">
        <f>U25*Price!$R$7</f>
        <v>1375</v>
      </c>
      <c r="AG25" s="1">
        <f>(V25*Price!$E$15)</f>
        <v>222.30833333333334</v>
      </c>
      <c r="AH25" s="1">
        <f>(V25*Price!$F$36)</f>
        <v>126.175</v>
      </c>
      <c r="AI25" s="1">
        <f>X25*Price!$C$36</f>
        <v>22.531250000000004</v>
      </c>
      <c r="AJ25" s="1">
        <f>X25*Price!$D$36</f>
        <v>63.087500000000006</v>
      </c>
      <c r="AK25" s="1">
        <f>Price!$H$36*2</f>
        <v>25.956</v>
      </c>
      <c r="AL25" s="7">
        <f t="shared" si="4"/>
        <v>460.05808333333334</v>
      </c>
    </row>
    <row r="26" spans="1:38" x14ac:dyDescent="0.25">
      <c r="A26" s="197">
        <v>4</v>
      </c>
      <c r="B26" s="252" t="s">
        <v>0</v>
      </c>
      <c r="C26" s="151">
        <v>4</v>
      </c>
      <c r="D26" s="152" t="s">
        <v>1</v>
      </c>
      <c r="E26" s="251">
        <v>0</v>
      </c>
      <c r="F26" s="153" t="s">
        <v>0</v>
      </c>
      <c r="G26" s="200">
        <v>10</v>
      </c>
      <c r="H26" s="152" t="s">
        <v>1</v>
      </c>
      <c r="I26" s="251">
        <v>1</v>
      </c>
      <c r="J26" s="153" t="s">
        <v>0</v>
      </c>
      <c r="K26" s="154">
        <v>4</v>
      </c>
      <c r="L26" s="155">
        <f>V26*Price!$L$37</f>
        <v>976.44444444444423</v>
      </c>
      <c r="M26" s="1618">
        <f>V26*Price!$M$37</f>
        <v>0</v>
      </c>
      <c r="N26" s="155">
        <f>V26*Price!$N$37</f>
        <v>982.22222222222206</v>
      </c>
      <c r="O26" s="155">
        <f>V26*Price!$O$37</f>
        <v>1299.9999999999998</v>
      </c>
      <c r="P26" s="155">
        <f>V26*Price!$P$37</f>
        <v>1467.5555555555552</v>
      </c>
      <c r="Q26" s="155">
        <f>V26*Price!$Q$37</f>
        <v>1490.6666666666665</v>
      </c>
      <c r="R26" s="155">
        <f>V26*Price!$R$37</f>
        <v>1975.9999999999998</v>
      </c>
      <c r="U26" s="2">
        <f t="shared" si="0"/>
        <v>4.8148148148148149</v>
      </c>
      <c r="V26" s="2">
        <f t="shared" si="1"/>
        <v>5.7777777777777768</v>
      </c>
      <c r="W26" s="3">
        <f t="shared" si="2"/>
        <v>1.3333333333333333</v>
      </c>
      <c r="X26" s="2">
        <f t="shared" si="3"/>
        <v>4.333333333333333</v>
      </c>
      <c r="Z26" s="45">
        <f>U26*Price!$L$7</f>
        <v>303.33333333333331</v>
      </c>
      <c r="AA26" s="47">
        <f>U26*Price!$M$7</f>
        <v>361.11111111111114</v>
      </c>
      <c r="AB26" s="49">
        <f>U26*Price!$N$7</f>
        <v>515.18518518518522</v>
      </c>
      <c r="AC26" s="51">
        <f>U26*Price!$O$7</f>
        <v>563.33333333333337</v>
      </c>
      <c r="AD26" s="53">
        <f>U26*Price!$P$7</f>
        <v>751.11111111111109</v>
      </c>
      <c r="AE26" s="55">
        <f>U26*Price!$Q$7</f>
        <v>1131.4814814814815</v>
      </c>
      <c r="AF26" s="57">
        <f>U26*Price!$R$7</f>
        <v>1430</v>
      </c>
      <c r="AG26" s="1">
        <f>(V26*Price!$E$15)</f>
        <v>231.20066666666665</v>
      </c>
      <c r="AH26" s="1">
        <f>(V26*Price!$F$36)</f>
        <v>131.22199999999998</v>
      </c>
      <c r="AI26" s="1">
        <f>X26*Price!$C$36</f>
        <v>23.432500000000001</v>
      </c>
      <c r="AJ26" s="1">
        <f>X26*Price!$D$36</f>
        <v>65.61099999999999</v>
      </c>
      <c r="AK26" s="1">
        <f>Price!$H$36*2</f>
        <v>25.956</v>
      </c>
      <c r="AL26" s="7">
        <f t="shared" si="4"/>
        <v>477.42216666666661</v>
      </c>
    </row>
    <row r="27" spans="1:38" x14ac:dyDescent="0.25">
      <c r="A27" s="16">
        <v>4</v>
      </c>
      <c r="B27" s="76" t="s">
        <v>0</v>
      </c>
      <c r="C27" s="67">
        <v>6</v>
      </c>
      <c r="D27" s="70" t="s">
        <v>1</v>
      </c>
      <c r="E27" s="17">
        <v>0</v>
      </c>
      <c r="F27" s="69" t="s">
        <v>0</v>
      </c>
      <c r="G27" s="194">
        <v>10</v>
      </c>
      <c r="H27" s="70" t="s">
        <v>1</v>
      </c>
      <c r="I27" s="17">
        <v>1</v>
      </c>
      <c r="J27" s="69" t="s">
        <v>0</v>
      </c>
      <c r="K27" s="18">
        <v>4</v>
      </c>
      <c r="L27" s="21">
        <f>V27*Price!$L$37</f>
        <v>1014</v>
      </c>
      <c r="M27" s="259">
        <f>V27*Price!$M$37</f>
        <v>0</v>
      </c>
      <c r="N27" s="21">
        <f>V27*Price!$N$37</f>
        <v>1020</v>
      </c>
      <c r="O27" s="21">
        <f>V27*Price!$O$37</f>
        <v>1350</v>
      </c>
      <c r="P27" s="21">
        <f>V27*Price!$P$37</f>
        <v>1524</v>
      </c>
      <c r="Q27" s="21">
        <f>V27*Price!$Q$37</f>
        <v>1548</v>
      </c>
      <c r="R27" s="21">
        <f>V27*Price!$R$37</f>
        <v>2052</v>
      </c>
      <c r="U27" s="2">
        <f t="shared" si="0"/>
        <v>5</v>
      </c>
      <c r="V27" s="2">
        <f t="shared" si="1"/>
        <v>6</v>
      </c>
      <c r="W27" s="3">
        <f t="shared" si="2"/>
        <v>1.3333333333333333</v>
      </c>
      <c r="X27" s="2">
        <f t="shared" si="3"/>
        <v>4.5</v>
      </c>
      <c r="Z27" s="45">
        <f>U27*Price!$L$7</f>
        <v>315</v>
      </c>
      <c r="AA27" s="47">
        <f>U27*Price!$M$7</f>
        <v>375</v>
      </c>
      <c r="AB27" s="49">
        <f>U27*Price!$N$7</f>
        <v>535</v>
      </c>
      <c r="AC27" s="51">
        <f>U27*Price!$O$7</f>
        <v>585</v>
      </c>
      <c r="AD27" s="53">
        <f>U27*Price!$P$7</f>
        <v>780</v>
      </c>
      <c r="AE27" s="55">
        <f>U27*Price!$Q$7</f>
        <v>1175</v>
      </c>
      <c r="AF27" s="57">
        <f>U27*Price!$R$7</f>
        <v>1485</v>
      </c>
      <c r="AG27" s="1">
        <f>(V27*Price!$E$15)</f>
        <v>240.09300000000002</v>
      </c>
      <c r="AH27" s="1">
        <f>(V27*Price!$F$36)</f>
        <v>136.26900000000001</v>
      </c>
      <c r="AI27" s="1">
        <f>X27*Price!$C$36</f>
        <v>24.333750000000002</v>
      </c>
      <c r="AJ27" s="1">
        <f>X27*Price!$D$36</f>
        <v>68.134500000000003</v>
      </c>
      <c r="AK27" s="1">
        <f>Price!$H$36*2</f>
        <v>25.956</v>
      </c>
      <c r="AL27" s="7">
        <f t="shared" si="4"/>
        <v>494.78625000000005</v>
      </c>
    </row>
    <row r="28" spans="1:38" x14ac:dyDescent="0.25">
      <c r="A28" s="197">
        <v>4</v>
      </c>
      <c r="B28" s="252" t="s">
        <v>0</v>
      </c>
      <c r="C28" s="151">
        <v>8</v>
      </c>
      <c r="D28" s="152" t="s">
        <v>1</v>
      </c>
      <c r="E28" s="251">
        <v>0</v>
      </c>
      <c r="F28" s="153" t="s">
        <v>0</v>
      </c>
      <c r="G28" s="200">
        <v>10</v>
      </c>
      <c r="H28" s="152" t="s">
        <v>1</v>
      </c>
      <c r="I28" s="251">
        <v>1</v>
      </c>
      <c r="J28" s="153" t="s">
        <v>0</v>
      </c>
      <c r="K28" s="154">
        <v>4</v>
      </c>
      <c r="L28" s="155">
        <f>V28*Price!$L$37</f>
        <v>1051.5555555555557</v>
      </c>
      <c r="M28" s="1618">
        <f>V28*Price!$M$37</f>
        <v>0</v>
      </c>
      <c r="N28" s="155">
        <f>V28*Price!$N$37</f>
        <v>1057.7777777777778</v>
      </c>
      <c r="O28" s="155">
        <f>V28*Price!$O$37</f>
        <v>1400</v>
      </c>
      <c r="P28" s="155">
        <f>V28*Price!$P$37</f>
        <v>1580.4444444444446</v>
      </c>
      <c r="Q28" s="155">
        <f>V28*Price!$Q$37</f>
        <v>1605.3333333333333</v>
      </c>
      <c r="R28" s="155">
        <f>V28*Price!$R$37</f>
        <v>2128</v>
      </c>
      <c r="U28" s="2">
        <f t="shared" si="0"/>
        <v>5.1851851851851851</v>
      </c>
      <c r="V28" s="2">
        <f t="shared" si="1"/>
        <v>6.2222222222222223</v>
      </c>
      <c r="W28" s="3">
        <f t="shared" si="2"/>
        <v>1.3333333333333333</v>
      </c>
      <c r="X28" s="2">
        <f t="shared" si="3"/>
        <v>4.666666666666667</v>
      </c>
      <c r="Z28" s="45">
        <f>U28*Price!$L$7</f>
        <v>326.66666666666669</v>
      </c>
      <c r="AA28" s="47">
        <f>U28*Price!$M$7</f>
        <v>388.88888888888886</v>
      </c>
      <c r="AB28" s="49">
        <f>U28*Price!$N$7</f>
        <v>554.81481481481478</v>
      </c>
      <c r="AC28" s="51">
        <f>U28*Price!$O$7</f>
        <v>606.66666666666663</v>
      </c>
      <c r="AD28" s="53">
        <f>U28*Price!$P$7</f>
        <v>808.88888888888891</v>
      </c>
      <c r="AE28" s="55">
        <f>U28*Price!$Q$7</f>
        <v>1218.5185185185185</v>
      </c>
      <c r="AF28" s="57">
        <f>U28*Price!$R$7</f>
        <v>1540</v>
      </c>
      <c r="AG28" s="1">
        <f>(V28*Price!$E$15)</f>
        <v>248.98533333333336</v>
      </c>
      <c r="AH28" s="1">
        <f>(V28*Price!$F$36)</f>
        <v>141.316</v>
      </c>
      <c r="AI28" s="1">
        <f>X28*Price!$C$36</f>
        <v>25.235000000000003</v>
      </c>
      <c r="AJ28" s="1">
        <f>X28*Price!$D$36</f>
        <v>70.658000000000001</v>
      </c>
      <c r="AK28" s="1">
        <f>Price!$H$36*2</f>
        <v>25.956</v>
      </c>
      <c r="AL28" s="7">
        <f t="shared" si="4"/>
        <v>512.15033333333338</v>
      </c>
    </row>
    <row r="29" spans="1:38" x14ac:dyDescent="0.25">
      <c r="A29" s="16">
        <v>4</v>
      </c>
      <c r="B29" s="76" t="s">
        <v>0</v>
      </c>
      <c r="C29" s="194">
        <v>10</v>
      </c>
      <c r="D29" s="70" t="s">
        <v>1</v>
      </c>
      <c r="E29" s="17">
        <v>0</v>
      </c>
      <c r="F29" s="69" t="s">
        <v>0</v>
      </c>
      <c r="G29" s="194">
        <v>10</v>
      </c>
      <c r="H29" s="70" t="s">
        <v>1</v>
      </c>
      <c r="I29" s="17">
        <v>1</v>
      </c>
      <c r="J29" s="69" t="s">
        <v>0</v>
      </c>
      <c r="K29" s="18">
        <v>4</v>
      </c>
      <c r="L29" s="21">
        <f>V29*Price!$L$37</f>
        <v>1089.1111111111111</v>
      </c>
      <c r="M29" s="259">
        <f>V29*Price!$M$37</f>
        <v>0</v>
      </c>
      <c r="N29" s="21">
        <f>V29*Price!$N$37</f>
        <v>1095.5555555555554</v>
      </c>
      <c r="O29" s="21">
        <f>V29*Price!$O$37</f>
        <v>1449.9999999999998</v>
      </c>
      <c r="P29" s="21">
        <f>V29*Price!$P$37</f>
        <v>1636.8888888888887</v>
      </c>
      <c r="Q29" s="21">
        <f>V29*Price!$Q$37</f>
        <v>1662.6666666666665</v>
      </c>
      <c r="R29" s="21">
        <f>V29*Price!$R$37</f>
        <v>2203.9999999999995</v>
      </c>
      <c r="U29" s="2">
        <f t="shared" si="0"/>
        <v>5.3703703703703702</v>
      </c>
      <c r="V29" s="2">
        <f t="shared" si="1"/>
        <v>6.4444444444444438</v>
      </c>
      <c r="W29" s="3">
        <f t="shared" si="2"/>
        <v>1.3333333333333333</v>
      </c>
      <c r="X29" s="2">
        <f t="shared" si="3"/>
        <v>4.833333333333333</v>
      </c>
      <c r="Z29" s="45">
        <f>U29*Price!$L$7</f>
        <v>338.33333333333331</v>
      </c>
      <c r="AA29" s="47">
        <f>U29*Price!$M$7</f>
        <v>402.77777777777777</v>
      </c>
      <c r="AB29" s="49">
        <f>U29*Price!$N$7</f>
        <v>574.62962962962956</v>
      </c>
      <c r="AC29" s="51">
        <f>U29*Price!$O$7</f>
        <v>628.33333333333337</v>
      </c>
      <c r="AD29" s="53">
        <f>U29*Price!$P$7</f>
        <v>837.77777777777771</v>
      </c>
      <c r="AE29" s="55">
        <f>U29*Price!$Q$7</f>
        <v>1262.037037037037</v>
      </c>
      <c r="AF29" s="57">
        <f>U29*Price!$R$7</f>
        <v>1595</v>
      </c>
      <c r="AG29" s="1">
        <f>(V29*Price!$E$15)</f>
        <v>257.87766666666664</v>
      </c>
      <c r="AH29" s="1">
        <f>(V29*Price!$F$36)</f>
        <v>146.363</v>
      </c>
      <c r="AI29" s="1">
        <f>X29*Price!$C$36</f>
        <v>26.13625</v>
      </c>
      <c r="AJ29" s="1">
        <f>X29*Price!$D$36</f>
        <v>73.1815</v>
      </c>
      <c r="AK29" s="1">
        <f>Price!$H$36*2</f>
        <v>25.956</v>
      </c>
      <c r="AL29" s="7">
        <f t="shared" si="4"/>
        <v>529.51441666666665</v>
      </c>
    </row>
    <row r="30" spans="1:38" x14ac:dyDescent="0.25">
      <c r="A30" s="197">
        <v>5</v>
      </c>
      <c r="B30" s="252" t="s">
        <v>0</v>
      </c>
      <c r="C30" s="151">
        <v>0</v>
      </c>
      <c r="D30" s="152" t="s">
        <v>1</v>
      </c>
      <c r="E30" s="251">
        <v>0</v>
      </c>
      <c r="F30" s="153" t="s">
        <v>0</v>
      </c>
      <c r="G30" s="200">
        <v>10</v>
      </c>
      <c r="H30" s="152" t="s">
        <v>1</v>
      </c>
      <c r="I30" s="251">
        <v>1</v>
      </c>
      <c r="J30" s="153" t="s">
        <v>0</v>
      </c>
      <c r="K30" s="154">
        <v>4</v>
      </c>
      <c r="L30" s="155">
        <f>V30*Price!$L$37</f>
        <v>1126.6666666666665</v>
      </c>
      <c r="M30" s="1618">
        <f>V30*Price!$M$37</f>
        <v>0</v>
      </c>
      <c r="N30" s="155">
        <f>V30*Price!$N$37</f>
        <v>1133.3333333333333</v>
      </c>
      <c r="O30" s="155">
        <f>V30*Price!$O$37</f>
        <v>1499.9999999999998</v>
      </c>
      <c r="P30" s="155">
        <f>V30*Price!$P$37</f>
        <v>1693.3333333333333</v>
      </c>
      <c r="Q30" s="155">
        <f>V30*Price!$Q$37</f>
        <v>1719.9999999999998</v>
      </c>
      <c r="R30" s="155">
        <f>V30*Price!$R$37</f>
        <v>2280</v>
      </c>
      <c r="U30" s="2">
        <f t="shared" si="0"/>
        <v>5.5555555555555554</v>
      </c>
      <c r="V30" s="2">
        <f t="shared" si="1"/>
        <v>6.6666666666666661</v>
      </c>
      <c r="W30" s="3">
        <f t="shared" si="2"/>
        <v>1.3333333333333333</v>
      </c>
      <c r="X30" s="2">
        <f t="shared" si="3"/>
        <v>5</v>
      </c>
      <c r="Z30" s="45">
        <f>U30*Price!$L$7</f>
        <v>350</v>
      </c>
      <c r="AA30" s="47">
        <f>U30*Price!$M$7</f>
        <v>416.66666666666663</v>
      </c>
      <c r="AB30" s="49">
        <f>U30*Price!$N$7</f>
        <v>594.44444444444446</v>
      </c>
      <c r="AC30" s="51">
        <f>U30*Price!$O$7</f>
        <v>650</v>
      </c>
      <c r="AD30" s="53">
        <f>U30*Price!$P$7</f>
        <v>866.66666666666663</v>
      </c>
      <c r="AE30" s="55">
        <f>U30*Price!$Q$7</f>
        <v>1305.5555555555554</v>
      </c>
      <c r="AF30" s="57">
        <f>U30*Price!$R$7</f>
        <v>1650</v>
      </c>
      <c r="AG30" s="1">
        <f>(V30*Price!$E$15)</f>
        <v>266.77</v>
      </c>
      <c r="AH30" s="1">
        <f>(V30*Price!$F$36)</f>
        <v>151.41</v>
      </c>
      <c r="AI30" s="1">
        <f>X30*Price!$C$36</f>
        <v>27.037500000000001</v>
      </c>
      <c r="AJ30" s="1">
        <f>X30*Price!$D$36</f>
        <v>75.704999999999998</v>
      </c>
      <c r="AK30" s="1">
        <f>Price!$H$36*2</f>
        <v>25.956</v>
      </c>
      <c r="AL30" s="7">
        <f t="shared" si="4"/>
        <v>546.87850000000003</v>
      </c>
    </row>
    <row r="31" spans="1:38" hidden="1" x14ac:dyDescent="0.25">
      <c r="A31" s="8">
        <v>4</v>
      </c>
      <c r="B31" s="8" t="s">
        <v>0</v>
      </c>
      <c r="C31" s="8">
        <v>0</v>
      </c>
      <c r="D31" s="8" t="s">
        <v>1</v>
      </c>
      <c r="E31" s="8">
        <v>0</v>
      </c>
      <c r="F31" s="8" t="s">
        <v>0</v>
      </c>
      <c r="G31" s="66">
        <v>10</v>
      </c>
      <c r="H31" s="8" t="s">
        <v>1</v>
      </c>
      <c r="I31" s="8">
        <v>1</v>
      </c>
      <c r="J31" s="8" t="s">
        <v>0</v>
      </c>
      <c r="K31" s="8">
        <v>4</v>
      </c>
      <c r="L31" s="58">
        <f>V31*Price!$L$37</f>
        <v>901.33333333333326</v>
      </c>
      <c r="M31" s="1619">
        <f>V31*Price!$M$37</f>
        <v>0</v>
      </c>
      <c r="N31" s="58">
        <f>V31*Price!$N$37</f>
        <v>906.66666666666663</v>
      </c>
      <c r="O31" s="58">
        <f>V31*Price!$O$37</f>
        <v>1200</v>
      </c>
      <c r="P31" s="58">
        <f>V31*Price!$P$37</f>
        <v>1354.6666666666665</v>
      </c>
      <c r="Q31" s="58">
        <f>V31*Price!$Q$37</f>
        <v>1376</v>
      </c>
      <c r="R31" s="58">
        <f>V31*Price!$R$37</f>
        <v>1824</v>
      </c>
      <c r="U31" s="2">
        <f t="shared" si="0"/>
        <v>4.4444444444444446</v>
      </c>
      <c r="V31" s="2">
        <f t="shared" si="1"/>
        <v>5.333333333333333</v>
      </c>
      <c r="W31" s="3">
        <f t="shared" si="2"/>
        <v>1.3333333333333333</v>
      </c>
      <c r="X31" s="2">
        <f t="shared" si="3"/>
        <v>4</v>
      </c>
      <c r="Z31" s="45">
        <f>U31*Price!$L$7</f>
        <v>280</v>
      </c>
      <c r="AA31" s="47">
        <f>U31*Price!$M$7</f>
        <v>333.33333333333337</v>
      </c>
      <c r="AB31" s="49">
        <f>U31*Price!$N$7</f>
        <v>475.5555555555556</v>
      </c>
      <c r="AC31" s="51">
        <f>U31*Price!$O$7</f>
        <v>520</v>
      </c>
      <c r="AD31" s="53">
        <f>U31*Price!$P$7</f>
        <v>693.33333333333337</v>
      </c>
      <c r="AE31" s="55">
        <f>U31*Price!$Q$7</f>
        <v>1044.4444444444446</v>
      </c>
      <c r="AF31" s="57">
        <f>U31*Price!$R$7</f>
        <v>1320</v>
      </c>
      <c r="AG31" s="1">
        <f>(V31*Price!$E$15)</f>
        <v>213.416</v>
      </c>
      <c r="AH31" s="1">
        <f>(V31*Price!$F$36)</f>
        <v>121.128</v>
      </c>
      <c r="AI31" s="1">
        <f>X31*Price!$C$36</f>
        <v>21.630000000000003</v>
      </c>
      <c r="AJ31" s="1">
        <f>X31*Price!$D$36</f>
        <v>60.564</v>
      </c>
      <c r="AK31" s="1">
        <f>Price!$H$36*2</f>
        <v>25.956</v>
      </c>
      <c r="AL31" s="7">
        <f t="shared" si="4"/>
        <v>442.69400000000002</v>
      </c>
    </row>
    <row r="32" spans="1:38" x14ac:dyDescent="0.25">
      <c r="A32" s="1845" t="s">
        <v>88</v>
      </c>
      <c r="B32" s="1846"/>
      <c r="C32" s="1846"/>
      <c r="D32" s="1846"/>
      <c r="E32" s="1846"/>
      <c r="F32" s="1846"/>
      <c r="G32" s="1846"/>
      <c r="H32" s="1846"/>
      <c r="I32" s="1846"/>
      <c r="J32" s="1846"/>
      <c r="K32" s="1846"/>
      <c r="L32" s="239"/>
      <c r="M32" s="1620"/>
      <c r="N32" s="240"/>
      <c r="O32" s="240"/>
      <c r="P32" s="240"/>
      <c r="Q32" s="240"/>
      <c r="R32" s="241"/>
      <c r="U32" s="2"/>
      <c r="V32" s="2"/>
      <c r="W32" s="3"/>
      <c r="X32" s="2"/>
      <c r="Z32" s="45"/>
      <c r="AA32" s="47"/>
      <c r="AB32" s="49"/>
      <c r="AC32" s="51"/>
      <c r="AD32" s="53"/>
      <c r="AE32" s="55"/>
      <c r="AF32" s="57"/>
      <c r="AL32" s="7"/>
    </row>
    <row r="33" spans="1:38" x14ac:dyDescent="0.25">
      <c r="A33" s="197">
        <v>1</v>
      </c>
      <c r="B33" s="252" t="s">
        <v>0</v>
      </c>
      <c r="C33" s="151">
        <v>8</v>
      </c>
      <c r="D33" s="152" t="s">
        <v>1</v>
      </c>
      <c r="E33" s="251">
        <v>0</v>
      </c>
      <c r="F33" s="153" t="s">
        <v>0</v>
      </c>
      <c r="G33" s="200">
        <v>10</v>
      </c>
      <c r="H33" s="152" t="s">
        <v>1</v>
      </c>
      <c r="I33" s="251">
        <v>1</v>
      </c>
      <c r="J33" s="153" t="s">
        <v>0</v>
      </c>
      <c r="K33" s="154">
        <v>4</v>
      </c>
      <c r="L33" s="148">
        <f>V33*Price!$L$38</f>
        <v>375.55555555555549</v>
      </c>
      <c r="M33" s="1621">
        <f>V33*Price!$M$38</f>
        <v>0</v>
      </c>
      <c r="N33" s="148">
        <f>V33*Price!$N$38</f>
        <v>377.77777777777771</v>
      </c>
      <c r="O33" s="148">
        <f>V33*Price!$O$38</f>
        <v>499.99999999999994</v>
      </c>
      <c r="P33" s="148">
        <f>V33*Price!$P$38</f>
        <v>564.44444444444434</v>
      </c>
      <c r="Q33" s="148">
        <f>V33*Price!$Q$38</f>
        <v>573.33333333333326</v>
      </c>
      <c r="R33" s="148">
        <f>V33*Price!$R$38</f>
        <v>759.99999999999989</v>
      </c>
      <c r="U33" s="2">
        <f t="shared" si="0"/>
        <v>1.8518518518518516</v>
      </c>
      <c r="V33" s="2">
        <f>((I33+(K33/12))*(A33+C33/12))</f>
        <v>2.2222222222222219</v>
      </c>
      <c r="W33" s="3">
        <f>I33+(K33/12)</f>
        <v>1.3333333333333333</v>
      </c>
      <c r="X33" s="2">
        <f t="shared" si="3"/>
        <v>1.6666666666666665</v>
      </c>
      <c r="Z33" s="45">
        <f>U33*Price!$L$7</f>
        <v>116.66666666666666</v>
      </c>
      <c r="AA33" s="47">
        <f>U33*Price!$M$7</f>
        <v>138.88888888888889</v>
      </c>
      <c r="AB33" s="49">
        <f>U33*Price!$N$7</f>
        <v>198.14814814814812</v>
      </c>
      <c r="AC33" s="51">
        <f>U33*Price!$O$7</f>
        <v>216.66666666666663</v>
      </c>
      <c r="AD33" s="53">
        <f>U33*Price!$P$7</f>
        <v>288.88888888888886</v>
      </c>
      <c r="AE33" s="55">
        <f>U33*Price!$Q$7</f>
        <v>435.18518518518516</v>
      </c>
      <c r="AF33" s="57">
        <f>U33*Price!$R$7</f>
        <v>549.99999999999989</v>
      </c>
      <c r="AG33" s="1">
        <f>(V33*Price!$E$15)</f>
        <v>88.923333333333332</v>
      </c>
      <c r="AH33" s="1">
        <f>(V33*Price!$E$36)</f>
        <v>204.2833333333333</v>
      </c>
      <c r="AI33" s="1">
        <f>X33*Price!$C$36</f>
        <v>9.0125000000000011</v>
      </c>
      <c r="AJ33" s="1">
        <f>X33*Price!$D$36</f>
        <v>25.234999999999999</v>
      </c>
      <c r="AK33" s="1">
        <f>Price!$H$36*2</f>
        <v>25.956</v>
      </c>
      <c r="AL33" s="7">
        <f t="shared" si="4"/>
        <v>353.41016666666667</v>
      </c>
    </row>
    <row r="34" spans="1:38" x14ac:dyDescent="0.25">
      <c r="A34" s="16">
        <v>2</v>
      </c>
      <c r="B34" s="76" t="s">
        <v>0</v>
      </c>
      <c r="C34" s="67">
        <v>0</v>
      </c>
      <c r="D34" s="70" t="s">
        <v>1</v>
      </c>
      <c r="E34" s="17">
        <v>0</v>
      </c>
      <c r="F34" s="69" t="s">
        <v>0</v>
      </c>
      <c r="G34" s="194">
        <v>10</v>
      </c>
      <c r="H34" s="70" t="s">
        <v>1</v>
      </c>
      <c r="I34" s="17">
        <v>1</v>
      </c>
      <c r="J34" s="69" t="s">
        <v>0</v>
      </c>
      <c r="K34" s="18">
        <v>4</v>
      </c>
      <c r="L34" s="59">
        <f>V34*Price!$L$38</f>
        <v>450.66666666666663</v>
      </c>
      <c r="M34" s="1622">
        <f>V34*Price!$M$38</f>
        <v>0</v>
      </c>
      <c r="N34" s="59">
        <f>V34*Price!$N$38</f>
        <v>453.33333333333331</v>
      </c>
      <c r="O34" s="59">
        <f>V34*Price!$O$38</f>
        <v>600</v>
      </c>
      <c r="P34" s="59">
        <f>V34*Price!$P$38</f>
        <v>677.33333333333326</v>
      </c>
      <c r="Q34" s="59">
        <f>V34*Price!$Q$38</f>
        <v>688</v>
      </c>
      <c r="R34" s="59">
        <f>V34*Price!$R$38</f>
        <v>912</v>
      </c>
      <c r="U34" s="2">
        <f t="shared" si="0"/>
        <v>2.2222222222222223</v>
      </c>
      <c r="V34" s="2">
        <f t="shared" si="1"/>
        <v>2.6666666666666665</v>
      </c>
      <c r="W34" s="3">
        <f t="shared" si="2"/>
        <v>1.3333333333333333</v>
      </c>
      <c r="X34" s="2">
        <f t="shared" si="3"/>
        <v>2</v>
      </c>
      <c r="Z34" s="45">
        <f>U34*Price!$L$7</f>
        <v>140</v>
      </c>
      <c r="AA34" s="47">
        <f>U34*Price!$M$7</f>
        <v>166.66666666666669</v>
      </c>
      <c r="AB34" s="49">
        <f>U34*Price!$N$7</f>
        <v>237.7777777777778</v>
      </c>
      <c r="AC34" s="51">
        <f>U34*Price!$O$7</f>
        <v>260</v>
      </c>
      <c r="AD34" s="53">
        <f>U34*Price!$P$7</f>
        <v>346.66666666666669</v>
      </c>
      <c r="AE34" s="55">
        <f>U34*Price!$Q$7</f>
        <v>522.22222222222229</v>
      </c>
      <c r="AF34" s="57">
        <f>U34*Price!$R$7</f>
        <v>660</v>
      </c>
      <c r="AG34" s="1">
        <f>(V34*Price!$E$15)</f>
        <v>106.708</v>
      </c>
      <c r="AH34" s="1">
        <f>(V34*Price!$E$36)</f>
        <v>245.14</v>
      </c>
      <c r="AI34" s="1">
        <f>X34*Price!$C$36</f>
        <v>10.815000000000001</v>
      </c>
      <c r="AJ34" s="1">
        <f>X34*Price!$D$36</f>
        <v>30.282</v>
      </c>
      <c r="AK34" s="1">
        <f>Price!$H$36*2</f>
        <v>25.956</v>
      </c>
      <c r="AL34" s="7">
        <f t="shared" si="4"/>
        <v>418.90099999999995</v>
      </c>
    </row>
    <row r="35" spans="1:38" x14ac:dyDescent="0.25">
      <c r="A35" s="197">
        <v>2</v>
      </c>
      <c r="B35" s="252" t="s">
        <v>0</v>
      </c>
      <c r="C35" s="151">
        <v>4</v>
      </c>
      <c r="D35" s="152" t="s">
        <v>1</v>
      </c>
      <c r="E35" s="251">
        <v>0</v>
      </c>
      <c r="F35" s="153" t="s">
        <v>0</v>
      </c>
      <c r="G35" s="200">
        <v>10</v>
      </c>
      <c r="H35" s="152" t="s">
        <v>1</v>
      </c>
      <c r="I35" s="251">
        <v>1</v>
      </c>
      <c r="J35" s="153" t="s">
        <v>0</v>
      </c>
      <c r="K35" s="154">
        <v>4</v>
      </c>
      <c r="L35" s="148">
        <f>V35*Price!$L$38</f>
        <v>525.77777777777783</v>
      </c>
      <c r="M35" s="1621">
        <f>V35*Price!$M$38</f>
        <v>0</v>
      </c>
      <c r="N35" s="148">
        <f>V35*Price!$N$38</f>
        <v>528.88888888888891</v>
      </c>
      <c r="O35" s="148">
        <f>V35*Price!$O$38</f>
        <v>700</v>
      </c>
      <c r="P35" s="148">
        <f>V35*Price!$P$38</f>
        <v>790.22222222222229</v>
      </c>
      <c r="Q35" s="148">
        <f>V35*Price!$Q$38</f>
        <v>802.66666666666663</v>
      </c>
      <c r="R35" s="148">
        <f>V35*Price!$R$38</f>
        <v>1064</v>
      </c>
      <c r="U35" s="2">
        <f t="shared" si="0"/>
        <v>2.5925925925925926</v>
      </c>
      <c r="V35" s="2">
        <f t="shared" si="1"/>
        <v>3.1111111111111112</v>
      </c>
      <c r="W35" s="3">
        <f t="shared" si="2"/>
        <v>1.3333333333333333</v>
      </c>
      <c r="X35" s="2">
        <f t="shared" si="3"/>
        <v>2.3333333333333335</v>
      </c>
      <c r="Z35" s="45">
        <f>U35*Price!$L$7</f>
        <v>163.33333333333334</v>
      </c>
      <c r="AA35" s="47">
        <f>U35*Price!$M$7</f>
        <v>194.44444444444443</v>
      </c>
      <c r="AB35" s="49">
        <f>U35*Price!$N$7</f>
        <v>277.40740740740739</v>
      </c>
      <c r="AC35" s="51">
        <f>U35*Price!$O$7</f>
        <v>303.33333333333331</v>
      </c>
      <c r="AD35" s="53">
        <f>U35*Price!$P$7</f>
        <v>404.44444444444446</v>
      </c>
      <c r="AE35" s="55">
        <f>U35*Price!$Q$7</f>
        <v>609.25925925925924</v>
      </c>
      <c r="AF35" s="57">
        <f>U35*Price!$R$7</f>
        <v>770</v>
      </c>
      <c r="AG35" s="1">
        <f>(V35*Price!$E$15)</f>
        <v>124.49266666666668</v>
      </c>
      <c r="AH35" s="1">
        <f>(V35*Price!$E$36)</f>
        <v>285.99666666666667</v>
      </c>
      <c r="AI35" s="1">
        <f>X35*Price!$C$36</f>
        <v>12.617500000000001</v>
      </c>
      <c r="AJ35" s="1">
        <f>X35*Price!$D$36</f>
        <v>35.329000000000001</v>
      </c>
      <c r="AK35" s="1">
        <f>Price!$H$36*2</f>
        <v>25.956</v>
      </c>
      <c r="AL35" s="7">
        <f t="shared" si="4"/>
        <v>484.39183333333335</v>
      </c>
    </row>
    <row r="36" spans="1:38" x14ac:dyDescent="0.25">
      <c r="A36" s="16">
        <v>2</v>
      </c>
      <c r="B36" s="76" t="s">
        <v>0</v>
      </c>
      <c r="C36" s="67">
        <v>6</v>
      </c>
      <c r="D36" s="70" t="s">
        <v>1</v>
      </c>
      <c r="E36" s="17">
        <v>0</v>
      </c>
      <c r="F36" s="69" t="s">
        <v>0</v>
      </c>
      <c r="G36" s="194">
        <v>10</v>
      </c>
      <c r="H36" s="70" t="s">
        <v>1</v>
      </c>
      <c r="I36" s="17">
        <v>1</v>
      </c>
      <c r="J36" s="69" t="s">
        <v>0</v>
      </c>
      <c r="K36" s="18">
        <v>4</v>
      </c>
      <c r="L36" s="59">
        <f>V36*Price!$L$38</f>
        <v>563.33333333333326</v>
      </c>
      <c r="M36" s="1622">
        <f>V36*Price!$M$38</f>
        <v>0</v>
      </c>
      <c r="N36" s="59">
        <f>V36*Price!$N$38</f>
        <v>566.66666666666663</v>
      </c>
      <c r="O36" s="59">
        <f>V36*Price!$O$38</f>
        <v>749.99999999999989</v>
      </c>
      <c r="P36" s="59">
        <f>V36*Price!$P$38</f>
        <v>846.66666666666663</v>
      </c>
      <c r="Q36" s="59">
        <f>V36*Price!$Q$38</f>
        <v>859.99999999999989</v>
      </c>
      <c r="R36" s="59">
        <f>V36*Price!$R$38</f>
        <v>1140</v>
      </c>
      <c r="U36" s="2">
        <f t="shared" si="0"/>
        <v>2.7777777777777777</v>
      </c>
      <c r="V36" s="2">
        <f t="shared" si="1"/>
        <v>3.333333333333333</v>
      </c>
      <c r="W36" s="3">
        <f t="shared" si="2"/>
        <v>1.3333333333333333</v>
      </c>
      <c r="X36" s="2">
        <f t="shared" si="3"/>
        <v>2.5</v>
      </c>
      <c r="Z36" s="45">
        <f>U36*Price!$L$7</f>
        <v>175</v>
      </c>
      <c r="AA36" s="47">
        <f>U36*Price!$M$7</f>
        <v>208.33333333333331</v>
      </c>
      <c r="AB36" s="49">
        <f>U36*Price!$N$7</f>
        <v>297.22222222222223</v>
      </c>
      <c r="AC36" s="51">
        <f>U36*Price!$O$7</f>
        <v>325</v>
      </c>
      <c r="AD36" s="53">
        <f>U36*Price!$P$7</f>
        <v>433.33333333333331</v>
      </c>
      <c r="AE36" s="55">
        <f>U36*Price!$Q$7</f>
        <v>652.77777777777771</v>
      </c>
      <c r="AF36" s="57">
        <f>U36*Price!$R$7</f>
        <v>825</v>
      </c>
      <c r="AG36" s="1">
        <f>(V36*Price!$E$15)</f>
        <v>133.38499999999999</v>
      </c>
      <c r="AH36" s="1">
        <f>(V36*Price!$E$36)</f>
        <v>306.42499999999995</v>
      </c>
      <c r="AI36" s="1">
        <f>X36*Price!$C$36</f>
        <v>13.518750000000001</v>
      </c>
      <c r="AJ36" s="1">
        <f>X36*Price!$D$36</f>
        <v>37.852499999999999</v>
      </c>
      <c r="AK36" s="1">
        <f>Price!$H$36*2</f>
        <v>25.956</v>
      </c>
      <c r="AL36" s="7">
        <f t="shared" si="4"/>
        <v>517.13724999999999</v>
      </c>
    </row>
    <row r="37" spans="1:38" x14ac:dyDescent="0.25">
      <c r="A37" s="197">
        <v>2</v>
      </c>
      <c r="B37" s="252" t="s">
        <v>0</v>
      </c>
      <c r="C37" s="151">
        <v>8</v>
      </c>
      <c r="D37" s="152" t="s">
        <v>1</v>
      </c>
      <c r="E37" s="251">
        <v>0</v>
      </c>
      <c r="F37" s="153" t="s">
        <v>0</v>
      </c>
      <c r="G37" s="200">
        <v>10</v>
      </c>
      <c r="H37" s="152" t="s">
        <v>1</v>
      </c>
      <c r="I37" s="251">
        <v>1</v>
      </c>
      <c r="J37" s="153" t="s">
        <v>0</v>
      </c>
      <c r="K37" s="154">
        <v>4</v>
      </c>
      <c r="L37" s="148">
        <f>V37*Price!$L$38</f>
        <v>600.8888888888888</v>
      </c>
      <c r="M37" s="1621">
        <f>V37*Price!$M$38</f>
        <v>0</v>
      </c>
      <c r="N37" s="148">
        <f>V37*Price!$N$38</f>
        <v>604.44444444444446</v>
      </c>
      <c r="O37" s="148">
        <f>V37*Price!$O$38</f>
        <v>800</v>
      </c>
      <c r="P37" s="148">
        <f>V37*Price!$P$38</f>
        <v>903.11111111111109</v>
      </c>
      <c r="Q37" s="148">
        <f>V37*Price!$Q$38</f>
        <v>917.33333333333326</v>
      </c>
      <c r="R37" s="148">
        <f>V37*Price!$R$38</f>
        <v>1216</v>
      </c>
      <c r="U37" s="2">
        <f t="shared" si="0"/>
        <v>2.9629629629629628</v>
      </c>
      <c r="V37" s="2">
        <f t="shared" si="1"/>
        <v>3.5555555555555554</v>
      </c>
      <c r="W37" s="3">
        <f t="shared" si="2"/>
        <v>1.3333333333333333</v>
      </c>
      <c r="X37" s="2">
        <f t="shared" si="3"/>
        <v>2.6666666666666665</v>
      </c>
      <c r="Z37" s="45">
        <f>U37*Price!$L$7</f>
        <v>186.66666666666666</v>
      </c>
      <c r="AA37" s="47">
        <f>U37*Price!$M$7</f>
        <v>222.2222222222222</v>
      </c>
      <c r="AB37" s="49">
        <f>U37*Price!$N$7</f>
        <v>317.03703703703701</v>
      </c>
      <c r="AC37" s="51">
        <f>U37*Price!$O$7</f>
        <v>346.66666666666663</v>
      </c>
      <c r="AD37" s="53">
        <f>U37*Price!$P$7</f>
        <v>462.22222222222217</v>
      </c>
      <c r="AE37" s="55">
        <f>U37*Price!$Q$7</f>
        <v>696.2962962962963</v>
      </c>
      <c r="AF37" s="57">
        <f>U37*Price!$R$7</f>
        <v>880</v>
      </c>
      <c r="AG37" s="1">
        <f>(V37*Price!$E$15)</f>
        <v>142.27733333333333</v>
      </c>
      <c r="AH37" s="1">
        <f>(V37*Price!$E$36)</f>
        <v>326.8533333333333</v>
      </c>
      <c r="AI37" s="1">
        <f>X37*Price!$C$36</f>
        <v>14.420000000000002</v>
      </c>
      <c r="AJ37" s="1">
        <f>X37*Price!$D$36</f>
        <v>40.375999999999998</v>
      </c>
      <c r="AK37" s="1">
        <f>Price!$H$36*2</f>
        <v>25.956</v>
      </c>
      <c r="AL37" s="7">
        <f t="shared" si="4"/>
        <v>549.88266666666664</v>
      </c>
    </row>
    <row r="38" spans="1:38" x14ac:dyDescent="0.25">
      <c r="A38" s="16">
        <v>2</v>
      </c>
      <c r="B38" s="76" t="s">
        <v>0</v>
      </c>
      <c r="C38" s="194">
        <v>10</v>
      </c>
      <c r="D38" s="70" t="s">
        <v>1</v>
      </c>
      <c r="E38" s="17">
        <v>0</v>
      </c>
      <c r="F38" s="69" t="s">
        <v>0</v>
      </c>
      <c r="G38" s="194">
        <v>10</v>
      </c>
      <c r="H38" s="70" t="s">
        <v>1</v>
      </c>
      <c r="I38" s="17">
        <v>1</v>
      </c>
      <c r="J38" s="69" t="s">
        <v>0</v>
      </c>
      <c r="K38" s="18">
        <v>4</v>
      </c>
      <c r="L38" s="59">
        <f>V38*Price!$L$38</f>
        <v>638.44444444444446</v>
      </c>
      <c r="M38" s="1622">
        <f>V38*Price!$M$38</f>
        <v>0</v>
      </c>
      <c r="N38" s="59">
        <f>V38*Price!$N$38</f>
        <v>642.22222222222217</v>
      </c>
      <c r="O38" s="59">
        <f>V38*Price!$O$38</f>
        <v>850</v>
      </c>
      <c r="P38" s="59">
        <f>V38*Price!$P$38</f>
        <v>959.55555555555554</v>
      </c>
      <c r="Q38" s="59">
        <f>V38*Price!$Q$38</f>
        <v>974.66666666666663</v>
      </c>
      <c r="R38" s="59">
        <f>V38*Price!$R$38</f>
        <v>1292</v>
      </c>
      <c r="U38" s="2">
        <f t="shared" si="0"/>
        <v>3.1481481481481479</v>
      </c>
      <c r="V38" s="2">
        <f t="shared" si="1"/>
        <v>3.7777777777777777</v>
      </c>
      <c r="W38" s="3">
        <f t="shared" si="2"/>
        <v>1.3333333333333333</v>
      </c>
      <c r="X38" s="2">
        <f t="shared" si="3"/>
        <v>2.8333333333333335</v>
      </c>
      <c r="Z38" s="45">
        <f>U38*Price!$L$7</f>
        <v>198.33333333333331</v>
      </c>
      <c r="AA38" s="47">
        <f>U38*Price!$M$7</f>
        <v>236.11111111111109</v>
      </c>
      <c r="AB38" s="49">
        <f>U38*Price!$N$7</f>
        <v>336.85185185185185</v>
      </c>
      <c r="AC38" s="51">
        <f>U38*Price!$O$7</f>
        <v>368.33333333333331</v>
      </c>
      <c r="AD38" s="53">
        <f>U38*Price!$P$7</f>
        <v>491.11111111111109</v>
      </c>
      <c r="AE38" s="55">
        <f>U38*Price!$Q$7</f>
        <v>739.81481481481478</v>
      </c>
      <c r="AF38" s="57">
        <f>U38*Price!$R$7</f>
        <v>934.99999999999989</v>
      </c>
      <c r="AG38" s="1">
        <f>(V38*Price!$E$15)</f>
        <v>151.16966666666667</v>
      </c>
      <c r="AH38" s="1">
        <f>(V38*Price!$E$36)</f>
        <v>347.28166666666664</v>
      </c>
      <c r="AI38" s="1">
        <f>X38*Price!$C$36</f>
        <v>15.321250000000003</v>
      </c>
      <c r="AJ38" s="1">
        <f>X38*Price!$D$36</f>
        <v>42.899500000000003</v>
      </c>
      <c r="AK38" s="1">
        <f>Price!$H$36*2</f>
        <v>25.956</v>
      </c>
      <c r="AL38" s="7">
        <f t="shared" si="4"/>
        <v>582.62808333333328</v>
      </c>
    </row>
    <row r="39" spans="1:38" x14ac:dyDescent="0.25">
      <c r="A39" s="197">
        <v>3</v>
      </c>
      <c r="B39" s="252" t="s">
        <v>0</v>
      </c>
      <c r="C39" s="151">
        <v>0</v>
      </c>
      <c r="D39" s="152" t="s">
        <v>1</v>
      </c>
      <c r="E39" s="251">
        <v>0</v>
      </c>
      <c r="F39" s="153" t="s">
        <v>0</v>
      </c>
      <c r="G39" s="200">
        <v>10</v>
      </c>
      <c r="H39" s="152" t="s">
        <v>1</v>
      </c>
      <c r="I39" s="251">
        <v>1</v>
      </c>
      <c r="J39" s="153" t="s">
        <v>0</v>
      </c>
      <c r="K39" s="154">
        <v>4</v>
      </c>
      <c r="L39" s="148">
        <f>V39*Price!$L$38</f>
        <v>676</v>
      </c>
      <c r="M39" s="1621">
        <f>V39*Price!$M$38</f>
        <v>0</v>
      </c>
      <c r="N39" s="148">
        <f>V39*Price!$N$38</f>
        <v>680</v>
      </c>
      <c r="O39" s="148">
        <f>V39*Price!$O$38</f>
        <v>900</v>
      </c>
      <c r="P39" s="148">
        <f>V39*Price!$P$38</f>
        <v>1016</v>
      </c>
      <c r="Q39" s="148">
        <f>V39*Price!$Q$38</f>
        <v>1032</v>
      </c>
      <c r="R39" s="148">
        <f>V39*Price!$R$38</f>
        <v>1368</v>
      </c>
      <c r="U39" s="2">
        <f t="shared" si="0"/>
        <v>3.333333333333333</v>
      </c>
      <c r="V39" s="2">
        <f t="shared" si="1"/>
        <v>4</v>
      </c>
      <c r="W39" s="3">
        <f t="shared" si="2"/>
        <v>1.3333333333333333</v>
      </c>
      <c r="X39" s="2">
        <f t="shared" si="3"/>
        <v>3</v>
      </c>
      <c r="Z39" s="45">
        <f>U39*Price!$L$7</f>
        <v>209.99999999999997</v>
      </c>
      <c r="AA39" s="47">
        <f>U39*Price!$M$7</f>
        <v>249.99999999999997</v>
      </c>
      <c r="AB39" s="49">
        <f>U39*Price!$N$7</f>
        <v>356.66666666666663</v>
      </c>
      <c r="AC39" s="51">
        <f>U39*Price!$O$7</f>
        <v>389.99999999999994</v>
      </c>
      <c r="AD39" s="53">
        <f>U39*Price!$P$7</f>
        <v>520</v>
      </c>
      <c r="AE39" s="55">
        <f>U39*Price!$Q$7</f>
        <v>783.33333333333326</v>
      </c>
      <c r="AF39" s="57">
        <f>U39*Price!$R$7</f>
        <v>989.99999999999989</v>
      </c>
      <c r="AG39" s="1">
        <f>(V39*Price!$E$15)</f>
        <v>160.06200000000001</v>
      </c>
      <c r="AH39" s="1">
        <f>(V39*Price!$E$36)</f>
        <v>367.71</v>
      </c>
      <c r="AI39" s="1">
        <f>X39*Price!$C$36</f>
        <v>16.222500000000004</v>
      </c>
      <c r="AJ39" s="1">
        <f>X39*Price!$D$36</f>
        <v>45.423000000000002</v>
      </c>
      <c r="AK39" s="1">
        <f>Price!$H$36*2</f>
        <v>25.956</v>
      </c>
      <c r="AL39" s="7">
        <f t="shared" si="4"/>
        <v>615.37349999999992</v>
      </c>
    </row>
    <row r="40" spans="1:38" x14ac:dyDescent="0.25">
      <c r="A40" s="16">
        <v>3</v>
      </c>
      <c r="B40" s="76" t="s">
        <v>0</v>
      </c>
      <c r="C40" s="67">
        <v>4</v>
      </c>
      <c r="D40" s="70" t="s">
        <v>1</v>
      </c>
      <c r="E40" s="17">
        <v>0</v>
      </c>
      <c r="F40" s="69" t="s">
        <v>0</v>
      </c>
      <c r="G40" s="194">
        <v>10</v>
      </c>
      <c r="H40" s="70" t="s">
        <v>1</v>
      </c>
      <c r="I40" s="17">
        <v>1</v>
      </c>
      <c r="J40" s="69" t="s">
        <v>0</v>
      </c>
      <c r="K40" s="18">
        <v>4</v>
      </c>
      <c r="L40" s="59">
        <f>V40*Price!$L$38</f>
        <v>751.1111111111112</v>
      </c>
      <c r="M40" s="1622">
        <f>V40*Price!$M$38</f>
        <v>0</v>
      </c>
      <c r="N40" s="59">
        <f>V40*Price!$N$38</f>
        <v>755.55555555555554</v>
      </c>
      <c r="O40" s="59">
        <f>V40*Price!$O$38</f>
        <v>1000</v>
      </c>
      <c r="P40" s="59">
        <f>V40*Price!$P$38</f>
        <v>1128.8888888888889</v>
      </c>
      <c r="Q40" s="59">
        <f>V40*Price!$Q$38</f>
        <v>1146.6666666666667</v>
      </c>
      <c r="R40" s="59">
        <f>V40*Price!$R$38</f>
        <v>1520</v>
      </c>
      <c r="U40" s="2">
        <f t="shared" si="0"/>
        <v>3.7037037037037042</v>
      </c>
      <c r="V40" s="2">
        <f t="shared" si="1"/>
        <v>4.4444444444444446</v>
      </c>
      <c r="W40" s="3">
        <f t="shared" si="2"/>
        <v>1.3333333333333333</v>
      </c>
      <c r="X40" s="2">
        <f t="shared" si="3"/>
        <v>3.3333333333333335</v>
      </c>
      <c r="Z40" s="45">
        <f>U40*Price!$L$7</f>
        <v>233.33333333333337</v>
      </c>
      <c r="AA40" s="47">
        <f>U40*Price!$M$7</f>
        <v>277.77777777777783</v>
      </c>
      <c r="AB40" s="49">
        <f>U40*Price!$N$7</f>
        <v>396.29629629629636</v>
      </c>
      <c r="AC40" s="51">
        <f>U40*Price!$O$7</f>
        <v>433.33333333333337</v>
      </c>
      <c r="AD40" s="53">
        <f>U40*Price!$P$7</f>
        <v>577.77777777777783</v>
      </c>
      <c r="AE40" s="55">
        <f>U40*Price!$Q$7</f>
        <v>870.37037037037044</v>
      </c>
      <c r="AF40" s="57">
        <f>U40*Price!$R$7</f>
        <v>1100.0000000000002</v>
      </c>
      <c r="AG40" s="1">
        <f>(V40*Price!$E$15)</f>
        <v>177.84666666666669</v>
      </c>
      <c r="AH40" s="1">
        <f>(V40*Price!$E$36)</f>
        <v>408.56666666666666</v>
      </c>
      <c r="AI40" s="1">
        <f>X40*Price!$C$36</f>
        <v>18.025000000000002</v>
      </c>
      <c r="AJ40" s="1">
        <f>X40*Price!$D$36</f>
        <v>50.47</v>
      </c>
      <c r="AK40" s="1">
        <f>Price!$H$36*2</f>
        <v>25.956</v>
      </c>
      <c r="AL40" s="7">
        <f t="shared" si="4"/>
        <v>680.86433333333343</v>
      </c>
    </row>
    <row r="41" spans="1:38" x14ac:dyDescent="0.25">
      <c r="A41" s="197">
        <v>3</v>
      </c>
      <c r="B41" s="252" t="s">
        <v>0</v>
      </c>
      <c r="C41" s="151">
        <v>6</v>
      </c>
      <c r="D41" s="152" t="s">
        <v>1</v>
      </c>
      <c r="E41" s="251">
        <v>0</v>
      </c>
      <c r="F41" s="153" t="s">
        <v>0</v>
      </c>
      <c r="G41" s="200">
        <v>10</v>
      </c>
      <c r="H41" s="152" t="s">
        <v>1</v>
      </c>
      <c r="I41" s="251">
        <v>1</v>
      </c>
      <c r="J41" s="153" t="s">
        <v>0</v>
      </c>
      <c r="K41" s="154">
        <v>4</v>
      </c>
      <c r="L41" s="148">
        <f>V41*Price!$L$38</f>
        <v>788.66666666666652</v>
      </c>
      <c r="M41" s="1621">
        <f>V41*Price!$M$38</f>
        <v>0</v>
      </c>
      <c r="N41" s="148">
        <f>V41*Price!$N$38</f>
        <v>793.33333333333326</v>
      </c>
      <c r="O41" s="148">
        <f>V41*Price!$O$38</f>
        <v>1049.9999999999998</v>
      </c>
      <c r="P41" s="148">
        <f>V41*Price!$P$38</f>
        <v>1185.3333333333333</v>
      </c>
      <c r="Q41" s="148">
        <f>V41*Price!$Q$38</f>
        <v>1203.9999999999998</v>
      </c>
      <c r="R41" s="148">
        <f>V41*Price!$R$38</f>
        <v>1595.9999999999998</v>
      </c>
      <c r="U41" s="2">
        <f t="shared" si="0"/>
        <v>3.8888888888888893</v>
      </c>
      <c r="V41" s="2">
        <f t="shared" si="1"/>
        <v>4.6666666666666661</v>
      </c>
      <c r="W41" s="3">
        <f t="shared" si="2"/>
        <v>1.3333333333333333</v>
      </c>
      <c r="X41" s="2">
        <f t="shared" si="3"/>
        <v>3.5</v>
      </c>
      <c r="Z41" s="45">
        <f>U41*Price!$L$7</f>
        <v>245.00000000000003</v>
      </c>
      <c r="AA41" s="47">
        <f>U41*Price!$M$7</f>
        <v>291.66666666666669</v>
      </c>
      <c r="AB41" s="49">
        <f>U41*Price!$N$7</f>
        <v>416.11111111111114</v>
      </c>
      <c r="AC41" s="51">
        <f>U41*Price!$O$7</f>
        <v>455.00000000000006</v>
      </c>
      <c r="AD41" s="53">
        <f>U41*Price!$P$7</f>
        <v>606.66666666666674</v>
      </c>
      <c r="AE41" s="55">
        <f>U41*Price!$Q$7</f>
        <v>913.88888888888903</v>
      </c>
      <c r="AF41" s="57">
        <f>U41*Price!$R$7</f>
        <v>1155.0000000000002</v>
      </c>
      <c r="AG41" s="1">
        <f>(V41*Price!$E$15)</f>
        <v>186.73899999999998</v>
      </c>
      <c r="AH41" s="1">
        <f>(V41*Price!$E$36)</f>
        <v>428.99499999999995</v>
      </c>
      <c r="AI41" s="1">
        <f>X41*Price!$C$36</f>
        <v>18.926250000000003</v>
      </c>
      <c r="AJ41" s="1">
        <f>X41*Price!$D$36</f>
        <v>52.993499999999997</v>
      </c>
      <c r="AK41" s="1">
        <f>Price!$H$36*2</f>
        <v>25.956</v>
      </c>
      <c r="AL41" s="7">
        <f t="shared" si="4"/>
        <v>713.60974999999996</v>
      </c>
    </row>
    <row r="42" spans="1:38" x14ac:dyDescent="0.25">
      <c r="A42" s="16">
        <v>3</v>
      </c>
      <c r="B42" s="76" t="s">
        <v>0</v>
      </c>
      <c r="C42" s="67">
        <v>8</v>
      </c>
      <c r="D42" s="70" t="s">
        <v>1</v>
      </c>
      <c r="E42" s="17">
        <v>0</v>
      </c>
      <c r="F42" s="69" t="s">
        <v>0</v>
      </c>
      <c r="G42" s="194">
        <v>10</v>
      </c>
      <c r="H42" s="70" t="s">
        <v>1</v>
      </c>
      <c r="I42" s="17">
        <v>1</v>
      </c>
      <c r="J42" s="69" t="s">
        <v>0</v>
      </c>
      <c r="K42" s="18">
        <v>4</v>
      </c>
      <c r="L42" s="59">
        <f>V42*Price!$L$38</f>
        <v>826.22222222222217</v>
      </c>
      <c r="M42" s="1622">
        <f>V42*Price!$M$38</f>
        <v>0</v>
      </c>
      <c r="N42" s="59">
        <f>V42*Price!$N$38</f>
        <v>831.11111111111097</v>
      </c>
      <c r="O42" s="59">
        <f>V42*Price!$O$38</f>
        <v>1100</v>
      </c>
      <c r="P42" s="59">
        <f>V42*Price!$P$38</f>
        <v>1241.7777777777776</v>
      </c>
      <c r="Q42" s="59">
        <f>V42*Price!$Q$38</f>
        <v>1261.3333333333333</v>
      </c>
      <c r="R42" s="59">
        <f>V42*Price!$R$38</f>
        <v>1671.9999999999998</v>
      </c>
      <c r="U42" s="2">
        <f t="shared" si="0"/>
        <v>4.0740740740740735</v>
      </c>
      <c r="V42" s="2">
        <f t="shared" si="1"/>
        <v>4.8888888888888884</v>
      </c>
      <c r="W42" s="3">
        <f t="shared" si="2"/>
        <v>1.3333333333333333</v>
      </c>
      <c r="X42" s="2">
        <f t="shared" si="3"/>
        <v>3.6666666666666665</v>
      </c>
      <c r="Z42" s="45">
        <f>U42*Price!$L$7</f>
        <v>256.66666666666663</v>
      </c>
      <c r="AA42" s="47">
        <f>U42*Price!$M$7</f>
        <v>305.55555555555549</v>
      </c>
      <c r="AB42" s="49">
        <f>U42*Price!$N$7</f>
        <v>435.92592592592587</v>
      </c>
      <c r="AC42" s="51">
        <f>U42*Price!$O$7</f>
        <v>476.66666666666663</v>
      </c>
      <c r="AD42" s="53">
        <f>U42*Price!$P$7</f>
        <v>635.55555555555543</v>
      </c>
      <c r="AE42" s="55">
        <f>U42*Price!$Q$7</f>
        <v>957.40740740740728</v>
      </c>
      <c r="AF42" s="57">
        <f>U42*Price!$R$7</f>
        <v>1209.9999999999998</v>
      </c>
      <c r="AG42" s="1">
        <f>(V42*Price!$E$15)</f>
        <v>195.63133333333332</v>
      </c>
      <c r="AH42" s="1">
        <f>(V42*Price!$E$36)</f>
        <v>449.42333333333329</v>
      </c>
      <c r="AI42" s="1">
        <f>X42*Price!$C$36</f>
        <v>19.827500000000001</v>
      </c>
      <c r="AJ42" s="1">
        <f>X42*Price!$D$36</f>
        <v>55.516999999999996</v>
      </c>
      <c r="AK42" s="1">
        <f>Price!$H$36*2</f>
        <v>25.956</v>
      </c>
      <c r="AL42" s="7">
        <f t="shared" si="4"/>
        <v>746.35516666666661</v>
      </c>
    </row>
    <row r="43" spans="1:38" x14ac:dyDescent="0.25">
      <c r="A43" s="197">
        <v>3</v>
      </c>
      <c r="B43" s="252" t="s">
        <v>0</v>
      </c>
      <c r="C43" s="200">
        <v>10</v>
      </c>
      <c r="D43" s="152" t="s">
        <v>1</v>
      </c>
      <c r="E43" s="251">
        <v>0</v>
      </c>
      <c r="F43" s="153" t="s">
        <v>0</v>
      </c>
      <c r="G43" s="200">
        <v>10</v>
      </c>
      <c r="H43" s="152" t="s">
        <v>1</v>
      </c>
      <c r="I43" s="251">
        <v>1</v>
      </c>
      <c r="J43" s="153" t="s">
        <v>0</v>
      </c>
      <c r="K43" s="154">
        <v>4</v>
      </c>
      <c r="L43" s="148">
        <f>V43*Price!$L$38</f>
        <v>863.77777777777771</v>
      </c>
      <c r="M43" s="1621">
        <f>V43*Price!$M$38</f>
        <v>0</v>
      </c>
      <c r="N43" s="148">
        <f>V43*Price!$N$38</f>
        <v>868.8888888888888</v>
      </c>
      <c r="O43" s="148">
        <f>V43*Price!$O$38</f>
        <v>1150</v>
      </c>
      <c r="P43" s="148">
        <f>V43*Price!$P$38</f>
        <v>1298.2222222222222</v>
      </c>
      <c r="Q43" s="148">
        <f>V43*Price!$Q$38</f>
        <v>1318.6666666666665</v>
      </c>
      <c r="R43" s="148">
        <f>V43*Price!$R$38</f>
        <v>1747.9999999999998</v>
      </c>
      <c r="U43" s="2">
        <f t="shared" si="0"/>
        <v>4.2592592592592595</v>
      </c>
      <c r="V43" s="2">
        <f t="shared" si="1"/>
        <v>5.1111111111111107</v>
      </c>
      <c r="W43" s="3">
        <f t="shared" si="2"/>
        <v>1.3333333333333333</v>
      </c>
      <c r="X43" s="2">
        <f t="shared" si="3"/>
        <v>3.8333333333333335</v>
      </c>
      <c r="Z43" s="45">
        <f>U43*Price!$L$7</f>
        <v>268.33333333333337</v>
      </c>
      <c r="AA43" s="47">
        <f>U43*Price!$M$7</f>
        <v>319.44444444444446</v>
      </c>
      <c r="AB43" s="49">
        <f>U43*Price!$N$7</f>
        <v>455.74074074074076</v>
      </c>
      <c r="AC43" s="51">
        <f>U43*Price!$O$7</f>
        <v>498.33333333333337</v>
      </c>
      <c r="AD43" s="53">
        <f>U43*Price!$P$7</f>
        <v>664.44444444444446</v>
      </c>
      <c r="AE43" s="55">
        <f>U43*Price!$Q$7</f>
        <v>1000.925925925926</v>
      </c>
      <c r="AF43" s="57">
        <f>U43*Price!$R$7</f>
        <v>1265</v>
      </c>
      <c r="AG43" s="1">
        <f>(V43*Price!$E$15)</f>
        <v>204.52366666666666</v>
      </c>
      <c r="AH43" s="1">
        <f>(V43*Price!$E$36)</f>
        <v>469.85166666666663</v>
      </c>
      <c r="AI43" s="1">
        <f>X43*Price!$C$36</f>
        <v>20.728750000000002</v>
      </c>
      <c r="AJ43" s="1">
        <f>X43*Price!$D$36</f>
        <v>58.040500000000002</v>
      </c>
      <c r="AK43" s="1">
        <f>Price!$H$36*2</f>
        <v>25.956</v>
      </c>
      <c r="AL43" s="7">
        <f t="shared" si="4"/>
        <v>779.10058333333325</v>
      </c>
    </row>
    <row r="44" spans="1:38" x14ac:dyDescent="0.25">
      <c r="A44" s="16">
        <v>4</v>
      </c>
      <c r="B44" s="76" t="s">
        <v>0</v>
      </c>
      <c r="C44" s="67">
        <v>0</v>
      </c>
      <c r="D44" s="70" t="s">
        <v>1</v>
      </c>
      <c r="E44" s="17">
        <v>0</v>
      </c>
      <c r="F44" s="69" t="s">
        <v>0</v>
      </c>
      <c r="G44" s="194">
        <v>10</v>
      </c>
      <c r="H44" s="70" t="s">
        <v>1</v>
      </c>
      <c r="I44" s="17">
        <v>1</v>
      </c>
      <c r="J44" s="69" t="s">
        <v>0</v>
      </c>
      <c r="K44" s="18">
        <v>4</v>
      </c>
      <c r="L44" s="59">
        <f>V44*Price!$L$38</f>
        <v>901.33333333333326</v>
      </c>
      <c r="M44" s="1622">
        <f>V44*Price!$M$38</f>
        <v>0</v>
      </c>
      <c r="N44" s="59">
        <f>V44*Price!$N$38</f>
        <v>906.66666666666663</v>
      </c>
      <c r="O44" s="59">
        <f>V44*Price!$O$38</f>
        <v>1200</v>
      </c>
      <c r="P44" s="59">
        <f>V44*Price!$P$38</f>
        <v>1354.6666666666665</v>
      </c>
      <c r="Q44" s="59">
        <f>V44*Price!$Q$38</f>
        <v>1376</v>
      </c>
      <c r="R44" s="59">
        <f>V44*Price!$R$38</f>
        <v>1824</v>
      </c>
      <c r="U44" s="2">
        <f t="shared" si="0"/>
        <v>4.4444444444444446</v>
      </c>
      <c r="V44" s="2">
        <f t="shared" si="1"/>
        <v>5.333333333333333</v>
      </c>
      <c r="W44" s="3">
        <f t="shared" si="2"/>
        <v>1.3333333333333333</v>
      </c>
      <c r="X44" s="2">
        <f t="shared" si="3"/>
        <v>4</v>
      </c>
      <c r="Z44" s="45">
        <f>U44*Price!$L$7</f>
        <v>280</v>
      </c>
      <c r="AA44" s="47">
        <f>U44*Price!$M$7</f>
        <v>333.33333333333337</v>
      </c>
      <c r="AB44" s="49">
        <f>U44*Price!$N$7</f>
        <v>475.5555555555556</v>
      </c>
      <c r="AC44" s="51">
        <f>U44*Price!$O$7</f>
        <v>520</v>
      </c>
      <c r="AD44" s="53">
        <f>U44*Price!$P$7</f>
        <v>693.33333333333337</v>
      </c>
      <c r="AE44" s="55">
        <f>U44*Price!$Q$7</f>
        <v>1044.4444444444446</v>
      </c>
      <c r="AF44" s="57">
        <f>U44*Price!$R$7</f>
        <v>1320</v>
      </c>
      <c r="AG44" s="1">
        <f>(V44*Price!$E$15)</f>
        <v>213.416</v>
      </c>
      <c r="AH44" s="1">
        <f>(V44*Price!$E$36)</f>
        <v>490.28</v>
      </c>
      <c r="AI44" s="1">
        <f>X44*Price!$C$36</f>
        <v>21.630000000000003</v>
      </c>
      <c r="AJ44" s="1">
        <f>X44*Price!$D$36</f>
        <v>60.564</v>
      </c>
      <c r="AK44" s="1">
        <f>Price!$H$36*2</f>
        <v>25.956</v>
      </c>
      <c r="AL44" s="7">
        <f t="shared" si="4"/>
        <v>811.84599999999989</v>
      </c>
    </row>
    <row r="45" spans="1:38" x14ac:dyDescent="0.25">
      <c r="A45" s="197">
        <v>4</v>
      </c>
      <c r="B45" s="252" t="s">
        <v>0</v>
      </c>
      <c r="C45" s="151">
        <v>4</v>
      </c>
      <c r="D45" s="152" t="s">
        <v>1</v>
      </c>
      <c r="E45" s="251">
        <v>0</v>
      </c>
      <c r="F45" s="153" t="s">
        <v>0</v>
      </c>
      <c r="G45" s="200">
        <v>10</v>
      </c>
      <c r="H45" s="152" t="s">
        <v>1</v>
      </c>
      <c r="I45" s="251">
        <v>1</v>
      </c>
      <c r="J45" s="153" t="s">
        <v>0</v>
      </c>
      <c r="K45" s="154">
        <v>4</v>
      </c>
      <c r="L45" s="148">
        <f>V45*Price!$L$38</f>
        <v>976.44444444444423</v>
      </c>
      <c r="M45" s="1621">
        <f>V45*Price!$M$38</f>
        <v>0</v>
      </c>
      <c r="N45" s="148">
        <f>V45*Price!$N$38</f>
        <v>982.22222222222206</v>
      </c>
      <c r="O45" s="148">
        <f>V45*Price!$O$38</f>
        <v>1299.9999999999998</v>
      </c>
      <c r="P45" s="148">
        <f>V45*Price!$P$38</f>
        <v>1467.5555555555552</v>
      </c>
      <c r="Q45" s="148">
        <f>V45*Price!$Q$38</f>
        <v>1490.6666666666665</v>
      </c>
      <c r="R45" s="148">
        <f>V45*Price!$R$38</f>
        <v>1975.9999999999998</v>
      </c>
      <c r="U45" s="2">
        <f t="shared" si="0"/>
        <v>4.8148148148148149</v>
      </c>
      <c r="V45" s="2">
        <f t="shared" si="1"/>
        <v>5.7777777777777768</v>
      </c>
      <c r="W45" s="3">
        <f t="shared" si="2"/>
        <v>1.3333333333333333</v>
      </c>
      <c r="X45" s="2">
        <f t="shared" si="3"/>
        <v>4.333333333333333</v>
      </c>
      <c r="Z45" s="45">
        <f>U45*Price!$L$7</f>
        <v>303.33333333333331</v>
      </c>
      <c r="AA45" s="47">
        <f>U45*Price!$M$7</f>
        <v>361.11111111111114</v>
      </c>
      <c r="AB45" s="49">
        <f>U45*Price!$N$7</f>
        <v>515.18518518518522</v>
      </c>
      <c r="AC45" s="51">
        <f>U45*Price!$O$7</f>
        <v>563.33333333333337</v>
      </c>
      <c r="AD45" s="53">
        <f>U45*Price!$P$7</f>
        <v>751.11111111111109</v>
      </c>
      <c r="AE45" s="55">
        <f>U45*Price!$Q$7</f>
        <v>1131.4814814814815</v>
      </c>
      <c r="AF45" s="57">
        <f>U45*Price!$R$7</f>
        <v>1430</v>
      </c>
      <c r="AG45" s="1">
        <f>(V45*Price!$E$15)</f>
        <v>231.20066666666665</v>
      </c>
      <c r="AH45" s="1">
        <f>(V45*Price!$E$36)</f>
        <v>531.13666666666654</v>
      </c>
      <c r="AI45" s="1">
        <f>X45*Price!$C$36</f>
        <v>23.432500000000001</v>
      </c>
      <c r="AJ45" s="1">
        <f>X45*Price!$D$36</f>
        <v>65.61099999999999</v>
      </c>
      <c r="AK45" s="1">
        <f>Price!$H$36*2</f>
        <v>25.956</v>
      </c>
      <c r="AL45" s="7">
        <f t="shared" si="4"/>
        <v>877.33683333333317</v>
      </c>
    </row>
    <row r="46" spans="1:38" x14ac:dyDescent="0.25">
      <c r="A46" s="16">
        <v>4</v>
      </c>
      <c r="B46" s="76" t="s">
        <v>0</v>
      </c>
      <c r="C46" s="67">
        <v>6</v>
      </c>
      <c r="D46" s="70" t="s">
        <v>1</v>
      </c>
      <c r="E46" s="17">
        <v>0</v>
      </c>
      <c r="F46" s="69" t="s">
        <v>0</v>
      </c>
      <c r="G46" s="194">
        <v>10</v>
      </c>
      <c r="H46" s="70" t="s">
        <v>1</v>
      </c>
      <c r="I46" s="17">
        <v>1</v>
      </c>
      <c r="J46" s="69" t="s">
        <v>0</v>
      </c>
      <c r="K46" s="18">
        <v>4</v>
      </c>
      <c r="L46" s="59">
        <f>V46*Price!$L$38</f>
        <v>1014</v>
      </c>
      <c r="M46" s="1622">
        <f>V46*Price!$M$38</f>
        <v>0</v>
      </c>
      <c r="N46" s="59">
        <f>V46*Price!$N$38</f>
        <v>1020</v>
      </c>
      <c r="O46" s="59">
        <f>V46*Price!$O$38</f>
        <v>1350</v>
      </c>
      <c r="P46" s="59">
        <f>V46*Price!$P$38</f>
        <v>1524</v>
      </c>
      <c r="Q46" s="59">
        <f>V46*Price!$Q$38</f>
        <v>1548</v>
      </c>
      <c r="R46" s="59">
        <f>V46*Price!$R$38</f>
        <v>2052</v>
      </c>
      <c r="U46" s="2">
        <f t="shared" si="0"/>
        <v>5</v>
      </c>
      <c r="V46" s="2">
        <f t="shared" si="1"/>
        <v>6</v>
      </c>
      <c r="W46" s="3">
        <f t="shared" si="2"/>
        <v>1.3333333333333333</v>
      </c>
      <c r="X46" s="2">
        <f t="shared" si="3"/>
        <v>4.5</v>
      </c>
      <c r="Z46" s="45">
        <f>U46*Price!$L$7</f>
        <v>315</v>
      </c>
      <c r="AA46" s="47">
        <f>U46*Price!$M$7</f>
        <v>375</v>
      </c>
      <c r="AB46" s="49">
        <f>U46*Price!$N$7</f>
        <v>535</v>
      </c>
      <c r="AC46" s="51">
        <f>U46*Price!$O$7</f>
        <v>585</v>
      </c>
      <c r="AD46" s="53">
        <f>U46*Price!$P$7</f>
        <v>780</v>
      </c>
      <c r="AE46" s="55">
        <f>U46*Price!$Q$7</f>
        <v>1175</v>
      </c>
      <c r="AF46" s="57">
        <f>U46*Price!$R$7</f>
        <v>1485</v>
      </c>
      <c r="AG46" s="1">
        <f>(V46*Price!$E$15)</f>
        <v>240.09300000000002</v>
      </c>
      <c r="AH46" s="1">
        <f>(V46*Price!$E$36)</f>
        <v>551.56499999999994</v>
      </c>
      <c r="AI46" s="1">
        <f>X46*Price!$C$36</f>
        <v>24.333750000000002</v>
      </c>
      <c r="AJ46" s="1">
        <f>X46*Price!$D$36</f>
        <v>68.134500000000003</v>
      </c>
      <c r="AK46" s="1">
        <f>Price!$H$36*2</f>
        <v>25.956</v>
      </c>
      <c r="AL46" s="7">
        <f t="shared" si="4"/>
        <v>910.08224999999993</v>
      </c>
    </row>
    <row r="47" spans="1:38" x14ac:dyDescent="0.25">
      <c r="A47" s="197">
        <v>4</v>
      </c>
      <c r="B47" s="252" t="s">
        <v>0</v>
      </c>
      <c r="C47" s="151">
        <v>8</v>
      </c>
      <c r="D47" s="152" t="s">
        <v>1</v>
      </c>
      <c r="E47" s="251">
        <v>0</v>
      </c>
      <c r="F47" s="153" t="s">
        <v>0</v>
      </c>
      <c r="G47" s="200">
        <v>10</v>
      </c>
      <c r="H47" s="152" t="s">
        <v>1</v>
      </c>
      <c r="I47" s="251">
        <v>1</v>
      </c>
      <c r="J47" s="153" t="s">
        <v>0</v>
      </c>
      <c r="K47" s="154">
        <v>4</v>
      </c>
      <c r="L47" s="148">
        <f>V47*Price!$L$38</f>
        <v>1051.5555555555557</v>
      </c>
      <c r="M47" s="1621">
        <f>V47*Price!$M$38</f>
        <v>0</v>
      </c>
      <c r="N47" s="148">
        <f>V47*Price!$N$38</f>
        <v>1057.7777777777778</v>
      </c>
      <c r="O47" s="148">
        <f>V47*Price!$O$38</f>
        <v>1400</v>
      </c>
      <c r="P47" s="148">
        <f>V47*Price!$P$38</f>
        <v>1580.4444444444446</v>
      </c>
      <c r="Q47" s="148">
        <f>V47*Price!$Q$38</f>
        <v>1605.3333333333333</v>
      </c>
      <c r="R47" s="148">
        <f>V47*Price!$R$38</f>
        <v>2128</v>
      </c>
      <c r="U47" s="2">
        <f t="shared" si="0"/>
        <v>5.1851851851851851</v>
      </c>
      <c r="V47" s="2">
        <f t="shared" si="1"/>
        <v>6.2222222222222223</v>
      </c>
      <c r="W47" s="3">
        <f t="shared" si="2"/>
        <v>1.3333333333333333</v>
      </c>
      <c r="X47" s="2">
        <f t="shared" si="3"/>
        <v>4.666666666666667</v>
      </c>
      <c r="Z47" s="45">
        <f>U47*Price!$L$7</f>
        <v>326.66666666666669</v>
      </c>
      <c r="AA47" s="47">
        <f>U47*Price!$M$7</f>
        <v>388.88888888888886</v>
      </c>
      <c r="AB47" s="49">
        <f>U47*Price!$N$7</f>
        <v>554.81481481481478</v>
      </c>
      <c r="AC47" s="51">
        <f>U47*Price!$O$7</f>
        <v>606.66666666666663</v>
      </c>
      <c r="AD47" s="53">
        <f>U47*Price!$P$7</f>
        <v>808.88888888888891</v>
      </c>
      <c r="AE47" s="55">
        <f>U47*Price!$Q$7</f>
        <v>1218.5185185185185</v>
      </c>
      <c r="AF47" s="57">
        <f>U47*Price!$R$7</f>
        <v>1540</v>
      </c>
      <c r="AG47" s="1">
        <f>(V47*Price!$E$15)</f>
        <v>248.98533333333336</v>
      </c>
      <c r="AH47" s="1">
        <f>(V47*Price!$E$36)</f>
        <v>571.99333333333334</v>
      </c>
      <c r="AI47" s="1">
        <f>X47*Price!$C$36</f>
        <v>25.235000000000003</v>
      </c>
      <c r="AJ47" s="1">
        <f>X47*Price!$D$36</f>
        <v>70.658000000000001</v>
      </c>
      <c r="AK47" s="1">
        <f>Price!$H$36*2</f>
        <v>25.956</v>
      </c>
      <c r="AL47" s="7">
        <f t="shared" si="4"/>
        <v>942.82766666666669</v>
      </c>
    </row>
    <row r="48" spans="1:38" x14ac:dyDescent="0.25">
      <c r="A48" s="16">
        <v>4</v>
      </c>
      <c r="B48" s="76" t="s">
        <v>0</v>
      </c>
      <c r="C48" s="194">
        <v>10</v>
      </c>
      <c r="D48" s="70" t="s">
        <v>1</v>
      </c>
      <c r="E48" s="17">
        <v>0</v>
      </c>
      <c r="F48" s="69" t="s">
        <v>0</v>
      </c>
      <c r="G48" s="194">
        <v>10</v>
      </c>
      <c r="H48" s="70" t="s">
        <v>1</v>
      </c>
      <c r="I48" s="17">
        <v>1</v>
      </c>
      <c r="J48" s="69" t="s">
        <v>0</v>
      </c>
      <c r="K48" s="18">
        <v>4</v>
      </c>
      <c r="L48" s="59">
        <f>V48*Price!$L$38</f>
        <v>1089.1111111111111</v>
      </c>
      <c r="M48" s="1622">
        <f>V48*Price!$M$38</f>
        <v>0</v>
      </c>
      <c r="N48" s="59">
        <f>V48*Price!$N$38</f>
        <v>1095.5555555555554</v>
      </c>
      <c r="O48" s="59">
        <f>V48*Price!$O$38</f>
        <v>1449.9999999999998</v>
      </c>
      <c r="P48" s="59">
        <f>V48*Price!$P$38</f>
        <v>1636.8888888888887</v>
      </c>
      <c r="Q48" s="59">
        <f>V48*Price!$Q$38</f>
        <v>1662.6666666666665</v>
      </c>
      <c r="R48" s="59">
        <f>V48*Price!$R$38</f>
        <v>2203.9999999999995</v>
      </c>
      <c r="U48" s="2">
        <f t="shared" si="0"/>
        <v>5.3703703703703702</v>
      </c>
      <c r="V48" s="2">
        <f t="shared" si="1"/>
        <v>6.4444444444444438</v>
      </c>
      <c r="W48" s="3">
        <f t="shared" si="2"/>
        <v>1.3333333333333333</v>
      </c>
      <c r="X48" s="2">
        <f t="shared" si="3"/>
        <v>4.833333333333333</v>
      </c>
      <c r="Z48" s="45">
        <f>U48*Price!$L$7</f>
        <v>338.33333333333331</v>
      </c>
      <c r="AA48" s="47">
        <f>U48*Price!$M$7</f>
        <v>402.77777777777777</v>
      </c>
      <c r="AB48" s="49">
        <f>U48*Price!$N$7</f>
        <v>574.62962962962956</v>
      </c>
      <c r="AC48" s="51">
        <f>U48*Price!$O$7</f>
        <v>628.33333333333337</v>
      </c>
      <c r="AD48" s="53">
        <f>U48*Price!$P$7</f>
        <v>837.77777777777771</v>
      </c>
      <c r="AE48" s="55">
        <f>U48*Price!$Q$7</f>
        <v>1262.037037037037</v>
      </c>
      <c r="AF48" s="57">
        <f>U48*Price!$R$7</f>
        <v>1595</v>
      </c>
      <c r="AG48" s="1">
        <f>(V48*Price!$E$15)</f>
        <v>257.87766666666664</v>
      </c>
      <c r="AH48" s="1">
        <f>(V48*Price!$E$36)</f>
        <v>592.42166666666662</v>
      </c>
      <c r="AI48" s="1">
        <f>X48*Price!$C$36</f>
        <v>26.13625</v>
      </c>
      <c r="AJ48" s="1">
        <f>X48*Price!$D$36</f>
        <v>73.1815</v>
      </c>
      <c r="AK48" s="1">
        <f>Price!$H$36*2</f>
        <v>25.956</v>
      </c>
      <c r="AL48" s="7">
        <f t="shared" si="4"/>
        <v>975.57308333333333</v>
      </c>
    </row>
    <row r="49" spans="1:38" x14ac:dyDescent="0.25">
      <c r="A49" s="197">
        <v>5</v>
      </c>
      <c r="B49" s="252" t="s">
        <v>0</v>
      </c>
      <c r="C49" s="151">
        <v>0</v>
      </c>
      <c r="D49" s="152" t="s">
        <v>1</v>
      </c>
      <c r="E49" s="251">
        <v>0</v>
      </c>
      <c r="F49" s="153" t="s">
        <v>0</v>
      </c>
      <c r="G49" s="200">
        <v>10</v>
      </c>
      <c r="H49" s="152" t="s">
        <v>1</v>
      </c>
      <c r="I49" s="251">
        <v>1</v>
      </c>
      <c r="J49" s="153" t="s">
        <v>0</v>
      </c>
      <c r="K49" s="154">
        <v>4</v>
      </c>
      <c r="L49" s="148">
        <f>V49*Price!$L$38</f>
        <v>1126.6666666666665</v>
      </c>
      <c r="M49" s="1621">
        <f>V49*Price!$M$38</f>
        <v>0</v>
      </c>
      <c r="N49" s="148">
        <f>V49*Price!$N$38</f>
        <v>1133.3333333333333</v>
      </c>
      <c r="O49" s="148">
        <f>V49*Price!$O$38</f>
        <v>1499.9999999999998</v>
      </c>
      <c r="P49" s="148">
        <f>V49*Price!$P$38</f>
        <v>1693.3333333333333</v>
      </c>
      <c r="Q49" s="148">
        <f>V49*Price!$Q$38</f>
        <v>1719.9999999999998</v>
      </c>
      <c r="R49" s="148">
        <f>V49*Price!$R$38</f>
        <v>2280</v>
      </c>
      <c r="U49" s="2">
        <f t="shared" si="0"/>
        <v>5.5555555555555554</v>
      </c>
      <c r="V49" s="2">
        <f t="shared" si="1"/>
        <v>6.6666666666666661</v>
      </c>
      <c r="W49" s="3">
        <f t="shared" si="2"/>
        <v>1.3333333333333333</v>
      </c>
      <c r="X49" s="2">
        <f t="shared" si="3"/>
        <v>5</v>
      </c>
      <c r="Z49" s="45">
        <f>U49*Price!$L$7</f>
        <v>350</v>
      </c>
      <c r="AA49" s="47">
        <f>U49*Price!$M$7</f>
        <v>416.66666666666663</v>
      </c>
      <c r="AB49" s="49">
        <f>U49*Price!$N$7</f>
        <v>594.44444444444446</v>
      </c>
      <c r="AC49" s="51">
        <f>U49*Price!$O$7</f>
        <v>650</v>
      </c>
      <c r="AD49" s="53">
        <f>U49*Price!$P$7</f>
        <v>866.66666666666663</v>
      </c>
      <c r="AE49" s="55">
        <f>U49*Price!$Q$7</f>
        <v>1305.5555555555554</v>
      </c>
      <c r="AF49" s="57">
        <f>U49*Price!$R$7</f>
        <v>1650</v>
      </c>
      <c r="AG49" s="1">
        <f>(V49*Price!$E$15)</f>
        <v>266.77</v>
      </c>
      <c r="AH49" s="1">
        <f>(V49*Price!$E$36)</f>
        <v>612.84999999999991</v>
      </c>
      <c r="AI49" s="1">
        <f>X49*Price!$C$36</f>
        <v>27.037500000000001</v>
      </c>
      <c r="AJ49" s="1">
        <f>X49*Price!$D$36</f>
        <v>75.704999999999998</v>
      </c>
      <c r="AK49" s="1">
        <f>Price!$H$36*2</f>
        <v>25.956</v>
      </c>
      <c r="AL49" s="7">
        <f t="shared" si="4"/>
        <v>1008.3185</v>
      </c>
    </row>
    <row r="50" spans="1:38" ht="10.5" customHeight="1" x14ac:dyDescent="0.25"/>
    <row r="51" spans="1:38" ht="12" customHeight="1" x14ac:dyDescent="0.25">
      <c r="L51" s="1858"/>
      <c r="M51" s="1858"/>
      <c r="N51" s="1858"/>
      <c r="O51" s="1502"/>
      <c r="P51" s="11"/>
    </row>
    <row r="52" spans="1:38" ht="12" customHeight="1" x14ac:dyDescent="0.25">
      <c r="L52" s="1858"/>
      <c r="M52" s="1858"/>
      <c r="N52" s="1858"/>
      <c r="O52" s="1502"/>
      <c r="P52" s="11"/>
    </row>
    <row r="53" spans="1:38" ht="12" customHeight="1" x14ac:dyDescent="0.25">
      <c r="L53" s="1858"/>
      <c r="M53" s="1858"/>
      <c r="N53" s="1858"/>
      <c r="O53" s="1502"/>
      <c r="P53" s="11"/>
    </row>
    <row r="54" spans="1:38" ht="12" customHeight="1" x14ac:dyDescent="0.25">
      <c r="L54" s="1858"/>
      <c r="M54" s="1859"/>
      <c r="N54" s="1859"/>
      <c r="O54" s="1501"/>
      <c r="P54" s="11"/>
    </row>
  </sheetData>
  <mergeCells count="19">
    <mergeCell ref="N1:R1"/>
    <mergeCell ref="A1:M1"/>
    <mergeCell ref="R3:R5"/>
    <mergeCell ref="Z3:AF3"/>
    <mergeCell ref="Z4:AF4"/>
    <mergeCell ref="A2:K5"/>
    <mergeCell ref="L2:R2"/>
    <mergeCell ref="L3:L5"/>
    <mergeCell ref="M3:M5"/>
    <mergeCell ref="N3:N5"/>
    <mergeCell ref="O3:O5"/>
    <mergeCell ref="P3:P5"/>
    <mergeCell ref="Q3:Q5"/>
    <mergeCell ref="L54:N54"/>
    <mergeCell ref="A7:K7"/>
    <mergeCell ref="A32:K32"/>
    <mergeCell ref="L51:N51"/>
    <mergeCell ref="L52:N52"/>
    <mergeCell ref="L53:N53"/>
  </mergeCells>
  <printOptions horizontalCentered="1" verticalCentered="1"/>
  <pageMargins left="0.75" right="0.25" top="0.25" bottom="0.25" header="0.3" footer="0.3"/>
  <pageSetup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C6CE9-4484-434D-B6F1-532AEAD9B4C8}">
  <sheetPr>
    <tabColor theme="6" tint="0.79998168889431442"/>
  </sheetPr>
  <dimension ref="A1:AB81"/>
  <sheetViews>
    <sheetView zoomScaleNormal="100" workbookViewId="0">
      <selection activeCell="U53" sqref="U53"/>
    </sheetView>
  </sheetViews>
  <sheetFormatPr defaultRowHeight="12.75" x14ac:dyDescent="0.2"/>
  <cols>
    <col min="1" max="1" width="10.7109375" style="1126" customWidth="1"/>
    <col min="2" max="2" width="9.42578125" style="1126" customWidth="1"/>
    <col min="3" max="3" width="10" style="1126" customWidth="1"/>
    <col min="4" max="4" width="10.28515625" style="1126" customWidth="1"/>
    <col min="5" max="5" width="9.28515625" style="1126" customWidth="1"/>
    <col min="6" max="6" width="10.42578125" style="1126" customWidth="1"/>
    <col min="7" max="7" width="9.7109375" style="1126" customWidth="1"/>
    <col min="8" max="8" width="9.5703125" style="1126" customWidth="1"/>
    <col min="9" max="9" width="10.140625" style="1126" customWidth="1"/>
    <col min="10" max="15" width="9.140625" style="1126"/>
    <col min="16" max="16" width="1.85546875" style="1628" customWidth="1"/>
    <col min="17" max="17" width="1.140625" style="1628" customWidth="1"/>
    <col min="18" max="20" width="1.85546875" style="1628" customWidth="1"/>
    <col min="21" max="21" width="1.28515625" style="1628" customWidth="1"/>
    <col min="22" max="24" width="1.85546875" style="1628" customWidth="1"/>
    <col min="25" max="25" width="1.5703125" style="1628" customWidth="1"/>
    <col min="26" max="26" width="1.85546875" style="1628" customWidth="1"/>
    <col min="27" max="27" width="6.28515625" style="1126" customWidth="1"/>
    <col min="28" max="16384" width="9.140625" style="1126"/>
  </cols>
  <sheetData>
    <row r="1" spans="1:21" ht="25.5" customHeight="1" thickBot="1" x14ac:dyDescent="0.35">
      <c r="A1" s="1937" t="s">
        <v>104</v>
      </c>
      <c r="B1" s="1937"/>
      <c r="C1" s="1937"/>
      <c r="D1" s="1937"/>
      <c r="E1" s="1937"/>
      <c r="F1" s="1937"/>
      <c r="G1" s="1937"/>
      <c r="H1" s="1937"/>
      <c r="I1" s="1937"/>
      <c r="J1" s="1937"/>
    </row>
    <row r="2" spans="1:21" ht="16.5" customHeight="1" x14ac:dyDescent="0.25">
      <c r="A2" s="1940" t="s">
        <v>146</v>
      </c>
      <c r="B2" s="1943"/>
      <c r="C2" s="1943"/>
      <c r="D2" s="1943"/>
      <c r="E2" s="1944"/>
      <c r="F2" s="1290"/>
      <c r="G2" s="1290"/>
      <c r="H2" s="1290"/>
      <c r="I2" s="1290"/>
      <c r="J2" s="1291"/>
    </row>
    <row r="3" spans="1:21" ht="10.5" customHeight="1" x14ac:dyDescent="0.3">
      <c r="A3" s="1292"/>
      <c r="B3" s="1293"/>
      <c r="C3" s="1293"/>
      <c r="D3" s="1901" t="s">
        <v>145</v>
      </c>
      <c r="E3" s="1901" t="s">
        <v>144</v>
      </c>
      <c r="F3" s="1902" t="s">
        <v>754</v>
      </c>
      <c r="G3" s="1902" t="s">
        <v>755</v>
      </c>
      <c r="H3" s="1902" t="s">
        <v>143</v>
      </c>
      <c r="I3" s="1902" t="s">
        <v>142</v>
      </c>
      <c r="J3" s="1923" t="s">
        <v>141</v>
      </c>
    </row>
    <row r="4" spans="1:21" ht="10.5" customHeight="1" x14ac:dyDescent="0.3">
      <c r="A4" s="1292"/>
      <c r="B4" s="1293"/>
      <c r="C4" s="1293"/>
      <c r="D4" s="1902"/>
      <c r="E4" s="1902"/>
      <c r="F4" s="1902"/>
      <c r="G4" s="1902"/>
      <c r="H4" s="1898"/>
      <c r="I4" s="1902"/>
      <c r="J4" s="1923"/>
    </row>
    <row r="5" spans="1:21" ht="10.5" customHeight="1" x14ac:dyDescent="0.3">
      <c r="A5" s="1292"/>
      <c r="B5" s="1293"/>
      <c r="C5" s="1293"/>
      <c r="D5" s="1902"/>
      <c r="E5" s="1902"/>
      <c r="F5" s="1902"/>
      <c r="G5" s="1902"/>
      <c r="H5" s="1898"/>
      <c r="I5" s="1902"/>
      <c r="J5" s="1923"/>
    </row>
    <row r="6" spans="1:21" ht="10.5" customHeight="1" x14ac:dyDescent="0.3">
      <c r="A6" s="1292"/>
      <c r="B6" s="1293"/>
      <c r="C6" s="1293"/>
      <c r="D6" s="1902"/>
      <c r="E6" s="1902"/>
      <c r="F6" s="1902"/>
      <c r="G6" s="1902"/>
      <c r="H6" s="1898"/>
      <c r="I6" s="1902"/>
      <c r="J6" s="1923"/>
    </row>
    <row r="7" spans="1:21" ht="10.5" customHeight="1" x14ac:dyDescent="0.3">
      <c r="A7" s="1292"/>
      <c r="B7" s="1293"/>
      <c r="C7" s="1293"/>
      <c r="D7" s="1902"/>
      <c r="E7" s="1902"/>
      <c r="F7" s="1902"/>
      <c r="G7" s="1902"/>
      <c r="H7" s="1898"/>
      <c r="I7" s="1902"/>
      <c r="J7" s="1923"/>
    </row>
    <row r="8" spans="1:21" ht="31.5" customHeight="1" x14ac:dyDescent="0.3">
      <c r="A8" s="1292"/>
      <c r="B8" s="1293"/>
      <c r="C8" s="1293"/>
      <c r="D8" s="1903"/>
      <c r="E8" s="1903"/>
      <c r="F8" s="1903"/>
      <c r="G8" s="1903"/>
      <c r="H8" s="1922"/>
      <c r="I8" s="1903"/>
      <c r="J8" s="1924"/>
    </row>
    <row r="9" spans="1:21" ht="12" customHeight="1" x14ac:dyDescent="0.2">
      <c r="A9" s="1899" t="s">
        <v>140</v>
      </c>
      <c r="B9" s="1900"/>
      <c r="C9" s="1900"/>
      <c r="D9" s="1559">
        <v>67.053000000000011</v>
      </c>
      <c r="E9" s="1559">
        <v>83.275500000000008</v>
      </c>
      <c r="F9" s="1559">
        <v>98.416499999999999</v>
      </c>
      <c r="G9" s="1559">
        <v>124.3725</v>
      </c>
      <c r="H9" s="1559">
        <v>152.4915</v>
      </c>
      <c r="I9" s="1559">
        <v>130.86150000000001</v>
      </c>
      <c r="J9" s="1560">
        <v>149.24700000000001</v>
      </c>
      <c r="M9" s="1513">
        <v>1.05</v>
      </c>
    </row>
    <row r="10" spans="1:21" ht="12" customHeight="1" x14ac:dyDescent="0.2">
      <c r="A10" s="1552" t="s">
        <v>139</v>
      </c>
      <c r="B10" s="1553"/>
      <c r="C10" s="1553"/>
      <c r="D10" s="1559">
        <v>72.46050000000001</v>
      </c>
      <c r="E10" s="1559">
        <v>96.253500000000003</v>
      </c>
      <c r="F10" s="1559">
        <v>107.0685</v>
      </c>
      <c r="G10" s="1559">
        <v>137.35050000000001</v>
      </c>
      <c r="H10" s="1559">
        <v>180.6105</v>
      </c>
      <c r="I10" s="1559">
        <v>139.51350000000002</v>
      </c>
      <c r="J10" s="1560">
        <v>164.38800000000001</v>
      </c>
      <c r="M10" s="1558">
        <v>1.03</v>
      </c>
      <c r="N10" s="1126" t="s">
        <v>758</v>
      </c>
    </row>
    <row r="11" spans="1:21" ht="12" customHeight="1" thickBot="1" x14ac:dyDescent="0.25">
      <c r="A11" s="1294" t="s">
        <v>138</v>
      </c>
      <c r="B11" s="1295"/>
      <c r="C11" s="1295"/>
      <c r="D11" s="1561">
        <v>81.112499999999997</v>
      </c>
      <c r="E11" s="1561">
        <v>111.39450000000001</v>
      </c>
      <c r="F11" s="1561">
        <v>114.63900000000001</v>
      </c>
      <c r="G11" s="1561">
        <v>152.4915</v>
      </c>
      <c r="H11" s="1561">
        <v>207.64800000000002</v>
      </c>
      <c r="I11" s="1561">
        <v>174.12150000000003</v>
      </c>
      <c r="J11" s="1562">
        <v>198.99600000000001</v>
      </c>
    </row>
    <row r="12" spans="1:21" ht="13.5" customHeight="1" x14ac:dyDescent="0.2">
      <c r="A12" s="1930" t="s">
        <v>137</v>
      </c>
      <c r="B12" s="1931"/>
      <c r="C12" s="1931"/>
      <c r="D12" s="1293"/>
      <c r="E12" s="1138"/>
      <c r="F12" s="1138"/>
      <c r="G12" s="1138"/>
      <c r="H12" s="1138"/>
      <c r="I12" s="1138"/>
      <c r="J12" s="1138"/>
      <c r="U12" s="1381"/>
    </row>
    <row r="13" spans="1:21" ht="8.25" customHeight="1" thickBot="1" x14ac:dyDescent="0.25"/>
    <row r="14" spans="1:21" ht="15.75" customHeight="1" x14ac:dyDescent="0.25">
      <c r="A14" s="1940" t="s">
        <v>136</v>
      </c>
      <c r="B14" s="1941"/>
      <c r="C14" s="1941"/>
      <c r="D14" s="1942"/>
      <c r="E14" s="1296"/>
      <c r="F14" s="1296"/>
      <c r="G14" s="1919" t="s">
        <v>135</v>
      </c>
      <c r="H14" s="1919"/>
      <c r="I14" s="1296"/>
      <c r="J14" s="1297"/>
    </row>
    <row r="15" spans="1:21" ht="13.5" customHeight="1" x14ac:dyDescent="0.3">
      <c r="A15" s="1298" t="s">
        <v>725</v>
      </c>
      <c r="B15" s="1638"/>
      <c r="C15" s="1638"/>
      <c r="D15" s="1638"/>
      <c r="E15" s="1638"/>
      <c r="F15" s="1638"/>
      <c r="G15" s="1639" t="s">
        <v>669</v>
      </c>
      <c r="H15" s="1640"/>
      <c r="I15" s="1640"/>
      <c r="J15" s="1240"/>
    </row>
    <row r="16" spans="1:21" ht="13.5" customHeight="1" x14ac:dyDescent="0.2">
      <c r="A16" s="1298" t="s">
        <v>724</v>
      </c>
      <c r="B16" s="1286"/>
      <c r="C16" s="1286"/>
      <c r="D16" s="1286"/>
      <c r="E16" s="1286"/>
      <c r="F16" s="1286"/>
      <c r="G16" s="1639" t="s">
        <v>718</v>
      </c>
      <c r="H16" s="1286"/>
      <c r="I16" s="1286"/>
      <c r="J16" s="1240"/>
    </row>
    <row r="17" spans="1:28" ht="13.5" customHeight="1" x14ac:dyDescent="0.2">
      <c r="A17" s="1298" t="s">
        <v>723</v>
      </c>
      <c r="B17" s="1286"/>
      <c r="C17" s="1286"/>
      <c r="D17" s="1286"/>
      <c r="E17" s="1286"/>
      <c r="F17" s="1286"/>
      <c r="G17" s="1639" t="s">
        <v>670</v>
      </c>
      <c r="H17" s="1286"/>
      <c r="I17" s="1286"/>
      <c r="J17" s="1240"/>
    </row>
    <row r="18" spans="1:28" ht="12.75" customHeight="1" x14ac:dyDescent="0.2">
      <c r="A18" s="1132"/>
      <c r="B18" s="1286"/>
      <c r="C18" s="1286"/>
      <c r="D18" s="1286"/>
      <c r="E18" s="1286"/>
      <c r="F18" s="1286"/>
      <c r="G18" s="1641" t="s">
        <v>134</v>
      </c>
      <c r="H18" s="1286"/>
      <c r="I18" s="1286"/>
      <c r="J18" s="1240"/>
    </row>
    <row r="19" spans="1:28" ht="12.75" customHeight="1" x14ac:dyDescent="0.2">
      <c r="A19" s="1132"/>
      <c r="B19" s="1286"/>
      <c r="C19" s="1286"/>
      <c r="D19" s="1286"/>
      <c r="E19" s="1286"/>
      <c r="F19" s="1286"/>
      <c r="G19" s="1639" t="s">
        <v>719</v>
      </c>
      <c r="H19" s="1286"/>
      <c r="I19" s="1286"/>
      <c r="J19" s="1240"/>
    </row>
    <row r="20" spans="1:28" ht="12.75" customHeight="1" x14ac:dyDescent="0.2">
      <c r="A20" s="1907" t="s">
        <v>133</v>
      </c>
      <c r="B20" s="1908"/>
      <c r="C20" s="1908"/>
      <c r="D20" s="1908"/>
      <c r="E20" s="1908"/>
      <c r="F20" s="1908"/>
      <c r="G20" s="1639" t="s">
        <v>132</v>
      </c>
      <c r="H20" s="1293"/>
      <c r="I20" s="1293"/>
      <c r="J20" s="1240"/>
    </row>
    <row r="21" spans="1:28" ht="12.75" customHeight="1" x14ac:dyDescent="0.2">
      <c r="A21" s="1897" t="s">
        <v>131</v>
      </c>
      <c r="B21" s="1898"/>
      <c r="C21" s="1605">
        <v>237.93000000000004</v>
      </c>
      <c r="D21" s="1935" t="s">
        <v>130</v>
      </c>
      <c r="E21" s="1936"/>
      <c r="F21" s="1605">
        <v>243.59500000000003</v>
      </c>
      <c r="G21" s="1132"/>
      <c r="H21" s="1293"/>
      <c r="I21" s="1293"/>
      <c r="J21" s="1240"/>
      <c r="M21" s="1512">
        <v>1.03</v>
      </c>
    </row>
    <row r="22" spans="1:28" ht="11.25" customHeight="1" x14ac:dyDescent="0.2">
      <c r="A22" s="1912" t="s">
        <v>129</v>
      </c>
      <c r="B22" s="1913"/>
      <c r="C22" s="1605">
        <v>237.93000000000004</v>
      </c>
      <c r="D22" s="1935" t="s">
        <v>128</v>
      </c>
      <c r="E22" s="1936"/>
      <c r="F22" s="1605">
        <v>254.92500000000001</v>
      </c>
      <c r="G22" s="1518"/>
      <c r="H22" s="1642"/>
      <c r="I22" s="1642" t="s">
        <v>2</v>
      </c>
      <c r="J22" s="1240"/>
    </row>
    <row r="23" spans="1:28" ht="12.75" customHeight="1" x14ac:dyDescent="0.2">
      <c r="A23" s="1935" t="s">
        <v>127</v>
      </c>
      <c r="B23" s="1936"/>
      <c r="C23" s="1605">
        <v>237.93000000000004</v>
      </c>
      <c r="D23" s="1935" t="s">
        <v>126</v>
      </c>
      <c r="E23" s="1936"/>
      <c r="F23" s="1519">
        <v>254.92500000000001</v>
      </c>
      <c r="G23" s="1132"/>
      <c r="H23" s="1327"/>
      <c r="I23" s="1327"/>
      <c r="J23" s="1240"/>
      <c r="M23" s="1604">
        <v>1.1000000000000001</v>
      </c>
    </row>
    <row r="24" spans="1:28" ht="12.75" customHeight="1" thickBot="1" x14ac:dyDescent="0.25">
      <c r="A24" s="1932" t="s">
        <v>125</v>
      </c>
      <c r="B24" s="1933"/>
      <c r="C24" s="1643">
        <v>243.59500000000003</v>
      </c>
      <c r="D24" s="1938" t="s">
        <v>124</v>
      </c>
      <c r="E24" s="1939"/>
      <c r="F24" s="1643">
        <v>262.85600000000005</v>
      </c>
      <c r="G24" s="1269"/>
      <c r="H24" s="1301"/>
      <c r="I24" s="1301"/>
      <c r="J24" s="1302"/>
      <c r="AB24" s="1126" t="s">
        <v>842</v>
      </c>
    </row>
    <row r="25" spans="1:28" ht="10.5" customHeight="1" x14ac:dyDescent="0.2">
      <c r="C25" s="1432"/>
      <c r="F25" s="1432"/>
      <c r="H25" s="1299"/>
      <c r="I25" s="1299"/>
      <c r="AB25" s="1126" t="s">
        <v>841</v>
      </c>
    </row>
    <row r="26" spans="1:28" ht="25.5" customHeight="1" thickBot="1" x14ac:dyDescent="0.25">
      <c r="A26" s="1934" t="s">
        <v>123</v>
      </c>
      <c r="B26" s="1934"/>
      <c r="C26" s="1934"/>
      <c r="D26" s="1934"/>
      <c r="E26" s="1934"/>
      <c r="F26" s="1934"/>
      <c r="G26" s="1934"/>
      <c r="H26" s="1934"/>
      <c r="I26" s="1934"/>
      <c r="J26" s="1934"/>
      <c r="P26" s="1921"/>
      <c r="Q26" s="1921"/>
      <c r="R26" s="1921"/>
      <c r="S26" s="1921"/>
      <c r="T26" s="1921"/>
      <c r="U26" s="1630"/>
      <c r="AB26" s="1628">
        <v>40</v>
      </c>
    </row>
    <row r="27" spans="1:28" ht="11.25" customHeight="1" x14ac:dyDescent="0.2">
      <c r="A27" s="1904" t="s">
        <v>122</v>
      </c>
      <c r="B27" s="1905"/>
      <c r="C27" s="1905"/>
      <c r="D27" s="1905"/>
      <c r="E27" s="1905"/>
      <c r="F27" s="1905"/>
      <c r="G27" s="1905"/>
      <c r="H27" s="1905"/>
      <c r="I27" s="1905"/>
      <c r="J27" s="1906"/>
      <c r="P27" s="1629"/>
      <c r="T27" s="1303"/>
    </row>
    <row r="28" spans="1:28" ht="8.25" customHeight="1" x14ac:dyDescent="0.2">
      <c r="A28" s="1904"/>
      <c r="B28" s="1905"/>
      <c r="C28" s="1905"/>
      <c r="D28" s="1905"/>
      <c r="E28" s="1905"/>
      <c r="F28" s="1905"/>
      <c r="G28" s="1905"/>
      <c r="H28" s="1905"/>
      <c r="I28" s="1905"/>
      <c r="J28" s="1906"/>
    </row>
    <row r="29" spans="1:28" ht="8.25" customHeight="1" x14ac:dyDescent="0.2">
      <c r="A29" s="1298"/>
      <c r="J29" s="1240"/>
    </row>
    <row r="30" spans="1:28" ht="12.75" customHeight="1" x14ac:dyDescent="0.2">
      <c r="A30" s="1132"/>
      <c r="B30" s="1304" t="s">
        <v>121</v>
      </c>
      <c r="C30" s="1305"/>
      <c r="D30" s="1605">
        <f>AB30</f>
        <v>240</v>
      </c>
      <c r="G30" s="1914" t="s">
        <v>609</v>
      </c>
      <c r="H30" s="1915"/>
      <c r="I30" s="1605">
        <f>AB35</f>
        <v>333.33333333333326</v>
      </c>
      <c r="J30" s="1240"/>
      <c r="P30" s="1628">
        <v>3</v>
      </c>
      <c r="Q30" s="1628" t="s">
        <v>0</v>
      </c>
      <c r="R30" s="1628">
        <v>0</v>
      </c>
      <c r="S30" s="1628" t="s">
        <v>1</v>
      </c>
      <c r="T30" s="1628">
        <v>2</v>
      </c>
      <c r="U30" s="1628" t="s">
        <v>0</v>
      </c>
      <c r="V30" s="1628">
        <v>0</v>
      </c>
      <c r="W30" s="1628" t="s">
        <v>1</v>
      </c>
      <c r="X30" s="1628">
        <v>0</v>
      </c>
      <c r="Y30" s="1628" t="s">
        <v>0</v>
      </c>
      <c r="Z30" s="1628">
        <v>4</v>
      </c>
      <c r="AA30" s="1631">
        <f>((T30+(V30/12))*(P30+R30/12))</f>
        <v>6</v>
      </c>
      <c r="AB30" s="1632">
        <f>AA30*$AB$26</f>
        <v>240</v>
      </c>
    </row>
    <row r="31" spans="1:28" ht="12.75" customHeight="1" x14ac:dyDescent="0.2">
      <c r="A31" s="1132"/>
      <c r="B31" s="1304" t="s">
        <v>607</v>
      </c>
      <c r="C31" s="1305"/>
      <c r="D31" s="1605">
        <f t="shared" ref="D31:D34" si="0">AB31</f>
        <v>266.66666666666663</v>
      </c>
      <c r="G31" s="1916" t="s">
        <v>120</v>
      </c>
      <c r="H31" s="1917"/>
      <c r="I31" s="1605">
        <f t="shared" ref="I31:I34" si="1">AB36</f>
        <v>400</v>
      </c>
      <c r="J31" s="1240"/>
      <c r="P31" s="1628">
        <v>4</v>
      </c>
      <c r="Q31" s="1628" t="s">
        <v>0</v>
      </c>
      <c r="R31" s="1628">
        <v>0</v>
      </c>
      <c r="S31" s="1628" t="s">
        <v>1</v>
      </c>
      <c r="T31" s="1628">
        <v>1</v>
      </c>
      <c r="U31" s="1628" t="s">
        <v>0</v>
      </c>
      <c r="V31" s="1628">
        <v>8</v>
      </c>
      <c r="W31" s="1628" t="s">
        <v>1</v>
      </c>
      <c r="X31" s="1628">
        <v>0</v>
      </c>
      <c r="Y31" s="1628" t="s">
        <v>0</v>
      </c>
      <c r="Z31" s="1628">
        <v>4</v>
      </c>
      <c r="AA31" s="1631">
        <f t="shared" ref="AA31:AA38" si="2">((T31+(V31/12))*(P31+R31/12))</f>
        <v>6.6666666666666661</v>
      </c>
      <c r="AB31" s="1632">
        <f t="shared" ref="AB31:AB39" si="3">AA31*$AB$26</f>
        <v>266.66666666666663</v>
      </c>
    </row>
    <row r="32" spans="1:28" ht="12.75" customHeight="1" x14ac:dyDescent="0.2">
      <c r="A32" s="1132"/>
      <c r="B32" s="1304" t="s">
        <v>118</v>
      </c>
      <c r="C32" s="1305"/>
      <c r="D32" s="1605">
        <f t="shared" si="0"/>
        <v>320</v>
      </c>
      <c r="G32" s="1914" t="s">
        <v>119</v>
      </c>
      <c r="H32" s="1915"/>
      <c r="I32" s="1605">
        <f t="shared" si="1"/>
        <v>440</v>
      </c>
      <c r="J32" s="1240"/>
      <c r="P32" s="1628">
        <v>4</v>
      </c>
      <c r="Q32" s="1628" t="s">
        <v>0</v>
      </c>
      <c r="R32" s="1628">
        <v>0</v>
      </c>
      <c r="S32" s="1628" t="s">
        <v>1</v>
      </c>
      <c r="T32" s="1628">
        <v>2</v>
      </c>
      <c r="U32" s="1628" t="s">
        <v>0</v>
      </c>
      <c r="V32" s="1628">
        <v>0</v>
      </c>
      <c r="W32" s="1628" t="s">
        <v>1</v>
      </c>
      <c r="X32" s="1628">
        <v>0</v>
      </c>
      <c r="Y32" s="1628" t="s">
        <v>0</v>
      </c>
      <c r="Z32" s="1628">
        <v>4</v>
      </c>
      <c r="AA32" s="1631">
        <f t="shared" si="2"/>
        <v>8</v>
      </c>
      <c r="AB32" s="1632">
        <f t="shared" si="3"/>
        <v>320</v>
      </c>
    </row>
    <row r="33" spans="1:28" ht="12.75" customHeight="1" x14ac:dyDescent="0.2">
      <c r="A33" s="1132"/>
      <c r="B33" s="1304" t="s">
        <v>608</v>
      </c>
      <c r="C33" s="1305"/>
      <c r="D33" s="1605">
        <f t="shared" si="0"/>
        <v>299.99999999999994</v>
      </c>
      <c r="G33" s="1914" t="s">
        <v>117</v>
      </c>
      <c r="H33" s="1915"/>
      <c r="I33" s="1605">
        <f t="shared" si="1"/>
        <v>480</v>
      </c>
      <c r="J33" s="1240"/>
      <c r="P33" s="1628">
        <v>4</v>
      </c>
      <c r="Q33" s="1628" t="s">
        <v>0</v>
      </c>
      <c r="R33" s="1628">
        <v>6</v>
      </c>
      <c r="S33" s="1628" t="s">
        <v>1</v>
      </c>
      <c r="T33" s="1628">
        <v>1</v>
      </c>
      <c r="U33" s="1628" t="s">
        <v>0</v>
      </c>
      <c r="V33" s="1628">
        <v>8</v>
      </c>
      <c r="W33" s="1628" t="s">
        <v>1</v>
      </c>
      <c r="X33" s="1628">
        <v>0</v>
      </c>
      <c r="Y33" s="1628" t="s">
        <v>0</v>
      </c>
      <c r="Z33" s="1628">
        <v>4</v>
      </c>
      <c r="AA33" s="1631">
        <f>((T33+(V33/12))*(P33+R33/12))</f>
        <v>7.4999999999999991</v>
      </c>
      <c r="AB33" s="1632">
        <f>AA33*$AB$26</f>
        <v>299.99999999999994</v>
      </c>
    </row>
    <row r="34" spans="1:28" ht="12.75" customHeight="1" thickBot="1" x14ac:dyDescent="0.25">
      <c r="A34" s="1132"/>
      <c r="B34" s="1304" t="s">
        <v>116</v>
      </c>
      <c r="C34" s="1305"/>
      <c r="D34" s="1605">
        <f t="shared" si="0"/>
        <v>360</v>
      </c>
      <c r="G34" s="1914" t="s">
        <v>115</v>
      </c>
      <c r="H34" s="1915"/>
      <c r="I34" s="1605">
        <f t="shared" si="1"/>
        <v>520</v>
      </c>
      <c r="J34" s="1240"/>
      <c r="P34" s="1633">
        <v>4</v>
      </c>
      <c r="Q34" s="1633" t="s">
        <v>0</v>
      </c>
      <c r="R34" s="1633">
        <v>6</v>
      </c>
      <c r="S34" s="1633" t="s">
        <v>1</v>
      </c>
      <c r="T34" s="1633">
        <v>2</v>
      </c>
      <c r="U34" s="1633" t="s">
        <v>0</v>
      </c>
      <c r="V34" s="1633">
        <v>0</v>
      </c>
      <c r="W34" s="1633" t="s">
        <v>1</v>
      </c>
      <c r="X34" s="1633">
        <v>0</v>
      </c>
      <c r="Y34" s="1633" t="s">
        <v>0</v>
      </c>
      <c r="Z34" s="1633">
        <v>4</v>
      </c>
      <c r="AA34" s="1634">
        <f t="shared" si="2"/>
        <v>9</v>
      </c>
      <c r="AB34" s="1635">
        <f>AA34*$AB$26</f>
        <v>360</v>
      </c>
    </row>
    <row r="35" spans="1:28" ht="12.75" customHeight="1" x14ac:dyDescent="0.2">
      <c r="A35" s="1306"/>
      <c r="B35" s="1307"/>
      <c r="C35" s="1307"/>
      <c r="D35" s="1308"/>
      <c r="J35" s="1240"/>
      <c r="P35" s="1628">
        <v>5</v>
      </c>
      <c r="Q35" s="1628" t="s">
        <v>0</v>
      </c>
      <c r="R35" s="1628">
        <v>0</v>
      </c>
      <c r="S35" s="1628" t="s">
        <v>1</v>
      </c>
      <c r="T35" s="1628">
        <v>1</v>
      </c>
      <c r="U35" s="1628" t="s">
        <v>0</v>
      </c>
      <c r="V35" s="1628">
        <v>8</v>
      </c>
      <c r="W35" s="1628" t="s">
        <v>1</v>
      </c>
      <c r="X35" s="1628">
        <v>0</v>
      </c>
      <c r="Y35" s="1628" t="s">
        <v>0</v>
      </c>
      <c r="Z35" s="1628">
        <v>4</v>
      </c>
      <c r="AA35" s="1631">
        <f t="shared" si="2"/>
        <v>8.3333333333333321</v>
      </c>
      <c r="AB35" s="1632">
        <f t="shared" si="3"/>
        <v>333.33333333333326</v>
      </c>
    </row>
    <row r="36" spans="1:28" ht="16.5" customHeight="1" x14ac:dyDescent="0.2">
      <c r="A36" s="1925" t="s">
        <v>114</v>
      </c>
      <c r="B36" s="1926"/>
      <c r="C36" s="1926"/>
      <c r="D36" s="1926"/>
      <c r="E36" s="1926"/>
      <c r="F36" s="1926"/>
      <c r="G36" s="1926"/>
      <c r="H36" s="1926"/>
      <c r="I36" s="1926"/>
      <c r="J36" s="1927"/>
      <c r="P36" s="1381">
        <v>5</v>
      </c>
      <c r="Q36" s="1381" t="s">
        <v>0</v>
      </c>
      <c r="R36" s="1381">
        <v>0</v>
      </c>
      <c r="S36" s="1381" t="s">
        <v>1</v>
      </c>
      <c r="T36" s="1381">
        <v>2</v>
      </c>
      <c r="U36" s="1381" t="s">
        <v>0</v>
      </c>
      <c r="V36" s="1381">
        <v>0</v>
      </c>
      <c r="W36" s="1381" t="s">
        <v>1</v>
      </c>
      <c r="X36" s="1381">
        <v>0</v>
      </c>
      <c r="Y36" s="1381" t="s">
        <v>0</v>
      </c>
      <c r="Z36" s="1381">
        <v>4</v>
      </c>
      <c r="AA36" s="1636">
        <f t="shared" si="2"/>
        <v>10</v>
      </c>
      <c r="AB36" s="1637">
        <f t="shared" si="3"/>
        <v>400</v>
      </c>
    </row>
    <row r="37" spans="1:28" ht="18" customHeight="1" thickBot="1" x14ac:dyDescent="0.25">
      <c r="A37" s="1909" t="s">
        <v>840</v>
      </c>
      <c r="B37" s="1910"/>
      <c r="C37" s="1910"/>
      <c r="D37" s="1910"/>
      <c r="E37" s="1910"/>
      <c r="F37" s="1910"/>
      <c r="G37" s="1910"/>
      <c r="H37" s="1910"/>
      <c r="I37" s="1910"/>
      <c r="J37" s="1911"/>
      <c r="P37" s="1633">
        <v>5</v>
      </c>
      <c r="Q37" s="1633" t="s">
        <v>0</v>
      </c>
      <c r="R37" s="1633">
        <v>6</v>
      </c>
      <c r="S37" s="1633" t="s">
        <v>1</v>
      </c>
      <c r="T37" s="1633">
        <v>2</v>
      </c>
      <c r="U37" s="1633" t="s">
        <v>0</v>
      </c>
      <c r="V37" s="1633">
        <v>0</v>
      </c>
      <c r="W37" s="1633" t="s">
        <v>1</v>
      </c>
      <c r="X37" s="1633">
        <v>0</v>
      </c>
      <c r="Y37" s="1633" t="s">
        <v>0</v>
      </c>
      <c r="Z37" s="1633">
        <v>4</v>
      </c>
      <c r="AA37" s="1634">
        <f t="shared" si="2"/>
        <v>11</v>
      </c>
      <c r="AB37" s="1635">
        <f t="shared" si="3"/>
        <v>440</v>
      </c>
    </row>
    <row r="38" spans="1:28" ht="13.5" customHeight="1" x14ac:dyDescent="0.2">
      <c r="A38" s="1298"/>
      <c r="E38" s="1309"/>
      <c r="F38" s="1310"/>
      <c r="G38" s="1310"/>
      <c r="H38" s="1311"/>
      <c r="I38" s="1312"/>
      <c r="J38" s="1240"/>
      <c r="P38" s="1628">
        <v>6</v>
      </c>
      <c r="Q38" s="1628" t="s">
        <v>0</v>
      </c>
      <c r="R38" s="1628">
        <v>0</v>
      </c>
      <c r="S38" s="1628" t="s">
        <v>1</v>
      </c>
      <c r="T38" s="1628">
        <v>2</v>
      </c>
      <c r="U38" s="1628" t="s">
        <v>0</v>
      </c>
      <c r="V38" s="1628">
        <v>0</v>
      </c>
      <c r="W38" s="1628" t="s">
        <v>1</v>
      </c>
      <c r="X38" s="1628">
        <v>0</v>
      </c>
      <c r="Y38" s="1628" t="s">
        <v>0</v>
      </c>
      <c r="Z38" s="1628">
        <v>4</v>
      </c>
      <c r="AA38" s="1631">
        <f t="shared" si="2"/>
        <v>12</v>
      </c>
      <c r="AB38" s="1632">
        <f t="shared" si="3"/>
        <v>480</v>
      </c>
    </row>
    <row r="39" spans="1:28" ht="16.5" customHeight="1" x14ac:dyDescent="0.2">
      <c r="A39" s="1298"/>
      <c r="C39" s="1928" t="s">
        <v>113</v>
      </c>
      <c r="D39" s="1929"/>
      <c r="E39" s="1929"/>
      <c r="F39" s="1918" t="s">
        <v>839</v>
      </c>
      <c r="G39" s="1918"/>
      <c r="H39" s="1918"/>
      <c r="J39" s="1240"/>
      <c r="P39" s="1628">
        <v>6</v>
      </c>
      <c r="Q39" s="1628" t="s">
        <v>0</v>
      </c>
      <c r="R39" s="1628">
        <v>6</v>
      </c>
      <c r="S39" s="1628" t="s">
        <v>1</v>
      </c>
      <c r="T39" s="1628">
        <v>2</v>
      </c>
      <c r="U39" s="1628" t="s">
        <v>0</v>
      </c>
      <c r="V39" s="1628">
        <v>0</v>
      </c>
      <c r="W39" s="1628" t="s">
        <v>1</v>
      </c>
      <c r="X39" s="1628">
        <v>0</v>
      </c>
      <c r="Y39" s="1628" t="s">
        <v>0</v>
      </c>
      <c r="Z39" s="1628">
        <v>4</v>
      </c>
      <c r="AA39" s="1631">
        <f>((T39+(V39/12))*(P39+R39/12))</f>
        <v>13</v>
      </c>
      <c r="AB39" s="1632">
        <f t="shared" si="3"/>
        <v>520</v>
      </c>
    </row>
    <row r="40" spans="1:28" ht="9" customHeight="1" x14ac:dyDescent="0.2">
      <c r="A40" s="1298"/>
      <c r="C40" s="1236"/>
      <c r="E40" s="1236"/>
      <c r="J40" s="1240"/>
    </row>
    <row r="41" spans="1:28" ht="12.75" customHeight="1" thickBot="1" x14ac:dyDescent="0.25">
      <c r="A41" s="1313"/>
      <c r="B41" s="1314"/>
      <c r="C41" s="1314"/>
      <c r="D41" s="1301"/>
      <c r="E41" s="1315" t="s">
        <v>112</v>
      </c>
      <c r="F41" s="1238"/>
      <c r="G41" s="1238"/>
      <c r="H41" s="1316"/>
      <c r="I41" s="1300"/>
      <c r="J41" s="1302"/>
    </row>
    <row r="42" spans="1:28" ht="7.5" customHeight="1" x14ac:dyDescent="0.2">
      <c r="A42" s="1317"/>
      <c r="B42" s="1318"/>
      <c r="C42" s="1318"/>
      <c r="D42" s="1299"/>
    </row>
    <row r="43" spans="1:28" s="1286" customFormat="1" ht="25.5" customHeight="1" thickBot="1" x14ac:dyDescent="0.25">
      <c r="A43" s="1920" t="s">
        <v>579</v>
      </c>
      <c r="B43" s="1920"/>
      <c r="C43" s="1920"/>
      <c r="D43" s="1920"/>
      <c r="E43" s="1920"/>
      <c r="F43" s="1920"/>
      <c r="G43" s="1920"/>
      <c r="H43" s="1920"/>
      <c r="I43" s="1920"/>
      <c r="J43" s="1920"/>
      <c r="P43" s="1381"/>
      <c r="Q43" s="1381"/>
      <c r="R43" s="1381"/>
      <c r="S43" s="1381"/>
      <c r="T43" s="1381"/>
      <c r="U43" s="1381"/>
      <c r="V43" s="1381"/>
      <c r="W43" s="1381"/>
      <c r="X43" s="1381"/>
      <c r="Y43" s="1381"/>
      <c r="Z43" s="1381"/>
    </row>
    <row r="44" spans="1:28" s="1286" customFormat="1" ht="13.5" customHeight="1" x14ac:dyDescent="0.2">
      <c r="A44" s="1338"/>
      <c r="B44" s="1339"/>
      <c r="C44" s="1339"/>
      <c r="D44" s="1892" t="s">
        <v>610</v>
      </c>
      <c r="E44" s="1893"/>
      <c r="F44" s="1893"/>
      <c r="G44" s="1894"/>
      <c r="H44" s="1340"/>
      <c r="I44" s="1341"/>
      <c r="J44" s="1297"/>
      <c r="P44" s="1381"/>
      <c r="Q44" s="1381"/>
      <c r="R44" s="1381"/>
      <c r="S44" s="1381"/>
      <c r="T44" s="1381"/>
      <c r="U44" s="1381"/>
      <c r="V44" s="1381"/>
      <c r="W44" s="1381"/>
      <c r="X44" s="1381"/>
      <c r="Y44" s="1381"/>
      <c r="Z44" s="1381"/>
    </row>
    <row r="45" spans="1:28" s="1286" customFormat="1" ht="7.5" customHeight="1" x14ac:dyDescent="0.2">
      <c r="A45" s="1342"/>
      <c r="B45" s="1322"/>
      <c r="C45" s="1322"/>
      <c r="D45" s="1320"/>
      <c r="F45" s="1323"/>
      <c r="G45" s="1323"/>
      <c r="H45" s="1323"/>
      <c r="I45" s="1320"/>
      <c r="J45" s="1240"/>
      <c r="P45" s="1381"/>
      <c r="Q45" s="1381"/>
      <c r="R45" s="1381"/>
      <c r="S45" s="1381"/>
      <c r="T45" s="1381"/>
      <c r="U45" s="1381"/>
      <c r="V45" s="1381"/>
      <c r="W45" s="1381"/>
      <c r="X45" s="1381"/>
      <c r="Y45" s="1381"/>
      <c r="Z45" s="1381"/>
    </row>
    <row r="46" spans="1:28" s="1286" customFormat="1" ht="9.75" customHeight="1" thickBot="1" x14ac:dyDescent="0.25">
      <c r="A46" s="1343"/>
      <c r="B46" s="1319"/>
      <c r="C46" s="1319"/>
      <c r="D46" s="1320"/>
      <c r="F46" s="1321"/>
      <c r="G46" s="1321"/>
      <c r="H46" s="1321"/>
      <c r="I46" s="1320"/>
      <c r="J46" s="1240"/>
      <c r="P46" s="1381"/>
      <c r="Q46" s="1381"/>
      <c r="R46" s="1381"/>
      <c r="S46" s="1381"/>
      <c r="T46" s="1381"/>
      <c r="U46" s="1381"/>
      <c r="V46" s="1381"/>
      <c r="W46" s="1381"/>
      <c r="X46" s="1381"/>
      <c r="Y46" s="1381"/>
      <c r="Z46" s="1381"/>
    </row>
    <row r="47" spans="1:28" s="1286" customFormat="1" ht="18" customHeight="1" x14ac:dyDescent="0.2">
      <c r="A47" s="1342"/>
      <c r="B47" s="1322"/>
      <c r="C47" s="1884" t="s">
        <v>611</v>
      </c>
      <c r="D47" s="1885"/>
      <c r="F47" s="1323"/>
      <c r="G47" s="1323"/>
      <c r="H47" s="1890" t="s">
        <v>612</v>
      </c>
      <c r="I47" s="1891"/>
      <c r="J47" s="1240"/>
      <c r="P47" s="1381"/>
      <c r="Q47" s="1381"/>
      <c r="R47" s="1381"/>
      <c r="S47" s="1381"/>
      <c r="T47" s="1381"/>
      <c r="U47" s="1381"/>
      <c r="V47" s="1381"/>
      <c r="W47" s="1381"/>
      <c r="X47" s="1381"/>
      <c r="Y47" s="1381"/>
      <c r="Z47" s="1381"/>
    </row>
    <row r="48" spans="1:28" s="1286" customFormat="1" ht="13.5" customHeight="1" x14ac:dyDescent="0.2">
      <c r="A48" s="1344"/>
      <c r="B48" s="1325"/>
      <c r="C48" s="1886">
        <f>ImpLnks1!AU87</f>
        <v>1755</v>
      </c>
      <c r="D48" s="1887"/>
      <c r="E48" s="1324"/>
      <c r="F48" s="1324"/>
      <c r="G48" s="1324"/>
      <c r="H48" s="1886">
        <f>ImpLnks1!AV87</f>
        <v>2591</v>
      </c>
      <c r="I48" s="1887"/>
      <c r="J48" s="1240"/>
      <c r="P48" s="1381"/>
      <c r="Q48" s="1381"/>
      <c r="R48" s="1381"/>
      <c r="S48" s="1381"/>
      <c r="T48" s="1381"/>
      <c r="U48" s="1381"/>
      <c r="V48" s="1381"/>
      <c r="W48" s="1381"/>
      <c r="X48" s="1381"/>
      <c r="Y48" s="1381"/>
      <c r="Z48" s="1381"/>
    </row>
    <row r="49" spans="1:26" s="1286" customFormat="1" ht="12.75" customHeight="1" thickBot="1" x14ac:dyDescent="0.25">
      <c r="A49" s="1345"/>
      <c r="B49" s="1326"/>
      <c r="C49" s="1888"/>
      <c r="D49" s="1889"/>
      <c r="E49" s="1327"/>
      <c r="F49" s="1327"/>
      <c r="G49" s="1327"/>
      <c r="H49" s="1888"/>
      <c r="I49" s="1889"/>
      <c r="J49" s="1240"/>
      <c r="P49" s="1381"/>
      <c r="Q49" s="1381"/>
      <c r="R49" s="1381"/>
      <c r="S49" s="1381"/>
      <c r="T49" s="1381"/>
      <c r="U49" s="1381"/>
      <c r="V49" s="1381"/>
      <c r="W49" s="1381"/>
      <c r="X49" s="1381"/>
      <c r="Y49" s="1381"/>
      <c r="Z49" s="1381"/>
    </row>
    <row r="50" spans="1:26" s="1286" customFormat="1" ht="12.75" customHeight="1" x14ac:dyDescent="0.2">
      <c r="A50" s="1344"/>
      <c r="B50" s="1325"/>
      <c r="C50" s="1325"/>
      <c r="D50" s="1327"/>
      <c r="E50" s="1327"/>
      <c r="F50" s="1327"/>
      <c r="G50" s="1327"/>
      <c r="J50" s="1240"/>
      <c r="P50" s="1381"/>
      <c r="Q50" s="1381"/>
      <c r="R50" s="1381"/>
      <c r="S50" s="1381"/>
      <c r="T50" s="1381"/>
      <c r="U50" s="1381"/>
      <c r="V50" s="1381"/>
      <c r="W50" s="1381"/>
      <c r="X50" s="1381"/>
      <c r="Y50" s="1381"/>
      <c r="Z50" s="1381"/>
    </row>
    <row r="51" spans="1:26" ht="12.75" customHeight="1" x14ac:dyDescent="0.2">
      <c r="A51" s="1344"/>
      <c r="B51" s="1325"/>
      <c r="C51" s="1325"/>
      <c r="D51" s="1327"/>
      <c r="E51" s="1327"/>
      <c r="F51" s="1327"/>
      <c r="G51" s="1327"/>
      <c r="H51" s="1286"/>
      <c r="I51" s="1286"/>
      <c r="J51" s="1240"/>
    </row>
    <row r="52" spans="1:26" ht="12.75" customHeight="1" x14ac:dyDescent="0.2">
      <c r="A52" s="1344"/>
      <c r="B52" s="1325"/>
      <c r="C52" s="1325"/>
      <c r="D52" s="1327"/>
      <c r="E52" s="1327"/>
      <c r="F52" s="1327"/>
      <c r="G52" s="1327"/>
      <c r="H52" s="1286"/>
      <c r="I52" s="1346" t="s">
        <v>2</v>
      </c>
      <c r="J52" s="1240"/>
    </row>
    <row r="53" spans="1:26" ht="6.75" customHeight="1" x14ac:dyDescent="0.2">
      <c r="A53" s="1347"/>
      <c r="B53" s="1348"/>
      <c r="C53" s="1348"/>
      <c r="D53" s="1349"/>
      <c r="E53" s="1349"/>
      <c r="F53" s="1349"/>
      <c r="G53" s="1349"/>
      <c r="H53" s="1286"/>
      <c r="I53" s="1286"/>
      <c r="J53" s="1240"/>
    </row>
    <row r="54" spans="1:26" ht="10.5" customHeight="1" x14ac:dyDescent="0.2">
      <c r="A54" s="1350"/>
      <c r="B54" s="1335"/>
      <c r="C54" s="1335"/>
      <c r="D54" s="1336"/>
      <c r="E54" s="1336"/>
      <c r="F54" s="1336"/>
      <c r="G54" s="1336"/>
      <c r="H54" s="1337"/>
      <c r="I54" s="1337"/>
      <c r="J54" s="1351"/>
    </row>
    <row r="55" spans="1:26" ht="13.5" customHeight="1" x14ac:dyDescent="0.2">
      <c r="A55" s="1347"/>
      <c r="B55" s="1348"/>
      <c r="C55" s="1348"/>
      <c r="D55" s="1881" t="s">
        <v>613</v>
      </c>
      <c r="E55" s="1882"/>
      <c r="F55" s="1882"/>
      <c r="G55" s="1883"/>
      <c r="H55" s="1286"/>
      <c r="I55" s="1286"/>
      <c r="J55" s="1240"/>
    </row>
    <row r="56" spans="1:26" ht="5.25" customHeight="1" x14ac:dyDescent="0.2">
      <c r="A56" s="1347"/>
      <c r="B56" s="1348"/>
      <c r="C56" s="1348"/>
      <c r="D56" s="1349"/>
      <c r="E56" s="1349"/>
      <c r="F56" s="1349"/>
      <c r="G56" s="1349"/>
      <c r="H56" s="1286"/>
      <c r="I56" s="1286"/>
      <c r="J56" s="1240"/>
    </row>
    <row r="57" spans="1:26" ht="6.75" customHeight="1" thickBot="1" x14ac:dyDescent="0.25">
      <c r="A57" s="1347"/>
      <c r="B57" s="1348"/>
      <c r="C57" s="1348"/>
      <c r="D57" s="1349"/>
      <c r="E57" s="1349"/>
      <c r="F57" s="1349"/>
      <c r="G57" s="1349"/>
      <c r="H57" s="1286"/>
      <c r="I57" s="1286"/>
      <c r="J57" s="1240"/>
    </row>
    <row r="58" spans="1:26" ht="18" customHeight="1" x14ac:dyDescent="0.2">
      <c r="A58" s="1347"/>
      <c r="B58" s="1348"/>
      <c r="C58" s="1884" t="s">
        <v>611</v>
      </c>
      <c r="D58" s="1885"/>
      <c r="E58" s="1286"/>
      <c r="F58" s="1286"/>
      <c r="G58" s="1286"/>
      <c r="H58" s="1890" t="s">
        <v>612</v>
      </c>
      <c r="I58" s="1891"/>
      <c r="J58" s="1240"/>
    </row>
    <row r="59" spans="1:26" ht="13.5" customHeight="1" x14ac:dyDescent="0.2">
      <c r="A59" s="1347"/>
      <c r="B59" s="1348"/>
      <c r="C59" s="1886">
        <f>ImpLnks1!AU89</f>
        <v>1333</v>
      </c>
      <c r="D59" s="1887"/>
      <c r="E59" s="1286"/>
      <c r="F59" s="1286"/>
      <c r="G59" s="1286"/>
      <c r="H59" s="1886">
        <f>ImpLnks1!AV89</f>
        <v>2077</v>
      </c>
      <c r="I59" s="1887"/>
      <c r="J59" s="1240"/>
    </row>
    <row r="60" spans="1:26" ht="12.75" customHeight="1" thickBot="1" x14ac:dyDescent="0.25">
      <c r="A60" s="1352"/>
      <c r="B60" s="1348"/>
      <c r="C60" s="1888"/>
      <c r="D60" s="1889"/>
      <c r="E60" s="1286"/>
      <c r="F60" s="1286"/>
      <c r="G60" s="1286"/>
      <c r="H60" s="1888"/>
      <c r="I60" s="1889"/>
      <c r="J60" s="1240"/>
    </row>
    <row r="61" spans="1:26" ht="11.25" customHeight="1" x14ac:dyDescent="0.2">
      <c r="A61" s="1347"/>
      <c r="B61" s="1348"/>
      <c r="C61" s="1348"/>
      <c r="D61" s="1286"/>
      <c r="E61" s="1286"/>
      <c r="F61" s="1286"/>
      <c r="G61" s="1286"/>
      <c r="H61" s="1286"/>
      <c r="I61" s="1286"/>
      <c r="J61" s="1240"/>
    </row>
    <row r="62" spans="1:26" ht="11.25" customHeight="1" x14ac:dyDescent="0.2">
      <c r="A62" s="1347"/>
      <c r="B62" s="1348"/>
      <c r="C62" s="1348"/>
      <c r="D62" s="1286"/>
      <c r="E62" s="1286"/>
      <c r="F62" s="1286"/>
      <c r="G62" s="1286"/>
      <c r="H62" s="1286"/>
      <c r="I62" s="1286"/>
      <c r="J62" s="1240"/>
    </row>
    <row r="63" spans="1:26" ht="11.25" customHeight="1" x14ac:dyDescent="0.2">
      <c r="A63" s="1347"/>
      <c r="B63" s="1348"/>
      <c r="C63" s="1348"/>
      <c r="D63" s="1286"/>
      <c r="E63" s="1286"/>
      <c r="F63" s="1286"/>
      <c r="G63" s="1286"/>
      <c r="H63" s="1286"/>
      <c r="I63" s="1286"/>
      <c r="J63" s="1240"/>
    </row>
    <row r="64" spans="1:26" ht="11.25" customHeight="1" thickBot="1" x14ac:dyDescent="0.25">
      <c r="A64" s="1353"/>
      <c r="B64" s="1354"/>
      <c r="C64" s="1354"/>
      <c r="D64" s="1300"/>
      <c r="E64" s="1300"/>
      <c r="F64" s="1300"/>
      <c r="G64" s="1300"/>
      <c r="H64" s="1300"/>
      <c r="I64" s="1300"/>
      <c r="J64" s="1302"/>
    </row>
    <row r="65" spans="1:7" ht="11.25" customHeight="1" x14ac:dyDescent="0.2">
      <c r="A65" s="1328"/>
      <c r="B65" s="1329"/>
      <c r="C65" s="1329"/>
    </row>
    <row r="66" spans="1:7" ht="11.25" customHeight="1" x14ac:dyDescent="0.2">
      <c r="A66" s="1328"/>
      <c r="B66" s="1329"/>
      <c r="C66" s="1329"/>
    </row>
    <row r="67" spans="1:7" ht="11.25" customHeight="1" x14ac:dyDescent="0.2">
      <c r="A67" s="1328"/>
      <c r="B67" s="1329"/>
      <c r="C67" s="1329"/>
    </row>
    <row r="68" spans="1:7" ht="11.25" customHeight="1" x14ac:dyDescent="0.2">
      <c r="A68" s="1331"/>
      <c r="B68" s="1329"/>
      <c r="C68" s="1329"/>
    </row>
    <row r="69" spans="1:7" ht="9" customHeight="1" x14ac:dyDescent="0.2">
      <c r="A69" s="1328"/>
      <c r="B69" s="1329"/>
      <c r="C69" s="1329"/>
    </row>
    <row r="70" spans="1:7" ht="9" customHeight="1" x14ac:dyDescent="0.2">
      <c r="A70" s="1328"/>
      <c r="B70" s="1329"/>
      <c r="C70" s="1329"/>
    </row>
    <row r="71" spans="1:7" ht="9" customHeight="1" x14ac:dyDescent="0.2">
      <c r="A71" s="1328"/>
      <c r="B71" s="1329"/>
      <c r="C71" s="1329"/>
    </row>
    <row r="72" spans="1:7" ht="10.5" customHeight="1" x14ac:dyDescent="0.2">
      <c r="A72" s="1328"/>
      <c r="B72" s="1329"/>
      <c r="C72" s="1329"/>
    </row>
    <row r="73" spans="1:7" x14ac:dyDescent="0.2">
      <c r="A73" s="1895"/>
      <c r="B73" s="1895"/>
      <c r="C73" s="1895"/>
      <c r="D73" s="1895"/>
      <c r="E73" s="1895"/>
      <c r="F73" s="1896"/>
      <c r="G73" s="1332"/>
    </row>
    <row r="74" spans="1:7" x14ac:dyDescent="0.2">
      <c r="A74" s="1333"/>
      <c r="B74" s="1329"/>
      <c r="C74" s="1329"/>
    </row>
    <row r="75" spans="1:7" x14ac:dyDescent="0.2">
      <c r="A75" s="1333"/>
      <c r="B75" s="1329"/>
      <c r="C75" s="1329"/>
    </row>
    <row r="76" spans="1:7" x14ac:dyDescent="0.2">
      <c r="A76" s="1333"/>
      <c r="B76" s="1329"/>
      <c r="C76" s="1329"/>
    </row>
    <row r="77" spans="1:7" x14ac:dyDescent="0.2">
      <c r="A77" s="1333"/>
      <c r="B77" s="1329"/>
      <c r="C77" s="1329"/>
    </row>
    <row r="78" spans="1:7" x14ac:dyDescent="0.2">
      <c r="A78" s="1330"/>
      <c r="B78" s="1334"/>
      <c r="C78" s="1334"/>
    </row>
    <row r="79" spans="1:7" x14ac:dyDescent="0.2">
      <c r="A79" s="1330"/>
      <c r="B79" s="1334"/>
      <c r="C79" s="1334"/>
    </row>
    <row r="80" spans="1:7" x14ac:dyDescent="0.2">
      <c r="A80" s="1330"/>
      <c r="B80" s="1334"/>
      <c r="C80" s="1334"/>
    </row>
    <row r="81" spans="1:3" x14ac:dyDescent="0.2">
      <c r="A81" s="1330"/>
      <c r="B81" s="1330"/>
      <c r="C81" s="1330"/>
    </row>
  </sheetData>
  <mergeCells count="46">
    <mergeCell ref="A1:J1"/>
    <mergeCell ref="D24:E24"/>
    <mergeCell ref="A14:D14"/>
    <mergeCell ref="A2:E2"/>
    <mergeCell ref="A23:B23"/>
    <mergeCell ref="A43:J43"/>
    <mergeCell ref="P26:T26"/>
    <mergeCell ref="G3:G8"/>
    <mergeCell ref="H3:H8"/>
    <mergeCell ref="I3:I8"/>
    <mergeCell ref="J3:J8"/>
    <mergeCell ref="A36:J36"/>
    <mergeCell ref="C39:E39"/>
    <mergeCell ref="A12:C12"/>
    <mergeCell ref="A24:B24"/>
    <mergeCell ref="A26:J26"/>
    <mergeCell ref="D21:E21"/>
    <mergeCell ref="D22:E22"/>
    <mergeCell ref="D23:E23"/>
    <mergeCell ref="G34:H34"/>
    <mergeCell ref="A73:F73"/>
    <mergeCell ref="A21:B21"/>
    <mergeCell ref="A9:C9"/>
    <mergeCell ref="D3:D8"/>
    <mergeCell ref="A27:J28"/>
    <mergeCell ref="E3:E8"/>
    <mergeCell ref="F3:F8"/>
    <mergeCell ref="A20:F20"/>
    <mergeCell ref="A37:J37"/>
    <mergeCell ref="A22:B22"/>
    <mergeCell ref="G33:H33"/>
    <mergeCell ref="G30:H30"/>
    <mergeCell ref="G31:H31"/>
    <mergeCell ref="G32:H32"/>
    <mergeCell ref="F39:H39"/>
    <mergeCell ref="G14:H14"/>
    <mergeCell ref="D44:G44"/>
    <mergeCell ref="C47:D47"/>
    <mergeCell ref="H47:I47"/>
    <mergeCell ref="C48:D49"/>
    <mergeCell ref="H48:I49"/>
    <mergeCell ref="D55:G55"/>
    <mergeCell ref="C58:D58"/>
    <mergeCell ref="C59:D60"/>
    <mergeCell ref="H58:I58"/>
    <mergeCell ref="H59:I60"/>
  </mergeCells>
  <printOptions horizontalCentered="1" verticalCentered="1"/>
  <pageMargins left="0.25" right="0.75" top="0.25" bottom="0.25" header="0.3" footer="0.3"/>
  <pageSetup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06AD0-C94F-4AAF-87E2-F7FA14C33FCB}">
  <dimension ref="A1:J49"/>
  <sheetViews>
    <sheetView workbookViewId="0"/>
  </sheetViews>
  <sheetFormatPr defaultColWidth="12.42578125" defaultRowHeight="15" x14ac:dyDescent="0.2"/>
  <cols>
    <col min="1" max="1" width="20.140625" style="269" customWidth="1"/>
    <col min="2" max="2" width="4.7109375" style="269" customWidth="1"/>
    <col min="3" max="3" width="20.140625" style="269" customWidth="1"/>
    <col min="4" max="4" width="13.7109375" style="269" customWidth="1"/>
    <col min="5" max="9" width="17.5703125" style="269" customWidth="1"/>
    <col min="10" max="254" width="12.42578125" style="269" customWidth="1"/>
    <col min="255" max="16384" width="12.42578125" style="269"/>
  </cols>
  <sheetData>
    <row r="1" spans="1:10" ht="20.100000000000001" customHeight="1" x14ac:dyDescent="0.2"/>
    <row r="2" spans="1:10" ht="20.100000000000001" customHeight="1" x14ac:dyDescent="0.2"/>
    <row r="3" spans="1:10" ht="20.100000000000001" customHeight="1" x14ac:dyDescent="0.2"/>
    <row r="4" spans="1:10" ht="20.100000000000001" customHeight="1" x14ac:dyDescent="0.2"/>
    <row r="5" spans="1:10" ht="20.100000000000001" customHeight="1" x14ac:dyDescent="0.35">
      <c r="A5" s="285" t="s">
        <v>156</v>
      </c>
      <c r="B5" s="285"/>
    </row>
    <row r="7" spans="1:10" ht="20.100000000000001" customHeight="1" x14ac:dyDescent="0.25">
      <c r="A7" s="284" t="s">
        <v>133</v>
      </c>
      <c r="B7" s="270"/>
      <c r="C7" s="270"/>
      <c r="D7" s="282">
        <v>1</v>
      </c>
      <c r="E7" s="282">
        <v>2</v>
      </c>
      <c r="F7" s="282">
        <v>3</v>
      </c>
      <c r="G7" s="282">
        <v>4</v>
      </c>
      <c r="H7" s="283">
        <v>4.5</v>
      </c>
      <c r="I7" s="282">
        <v>5</v>
      </c>
      <c r="J7" s="282">
        <v>6</v>
      </c>
    </row>
    <row r="8" spans="1:10" ht="20.100000000000001" customHeight="1" x14ac:dyDescent="0.35">
      <c r="D8" s="281"/>
      <c r="E8" s="281"/>
      <c r="F8" s="281"/>
      <c r="G8" s="281"/>
      <c r="I8" s="281"/>
      <c r="J8" s="281"/>
    </row>
    <row r="9" spans="1:10" ht="20.100000000000001" customHeight="1" x14ac:dyDescent="0.35">
      <c r="A9" s="271" t="s">
        <v>161</v>
      </c>
      <c r="B9" s="270"/>
      <c r="C9" s="270" t="s">
        <v>160</v>
      </c>
      <c r="D9" s="280" t="e">
        <f>#REF!</f>
        <v>#REF!</v>
      </c>
      <c r="E9" s="280" t="e">
        <f>#REF!</f>
        <v>#REF!</v>
      </c>
      <c r="F9" s="280" t="e">
        <f>#REF!</f>
        <v>#REF!</v>
      </c>
      <c r="G9" s="280" t="e">
        <f>#REF!</f>
        <v>#REF!</v>
      </c>
      <c r="H9" s="277" t="e">
        <f>#REF!</f>
        <v>#REF!</v>
      </c>
      <c r="I9" s="280" t="e">
        <f>#REF!</f>
        <v>#REF!</v>
      </c>
      <c r="J9" s="280" t="e">
        <f>#REF!</f>
        <v>#REF!</v>
      </c>
    </row>
    <row r="10" spans="1:10" ht="20.100000000000001" customHeight="1" x14ac:dyDescent="0.35">
      <c r="A10" s="271"/>
      <c r="B10" s="270"/>
      <c r="C10" s="270" t="s">
        <v>159</v>
      </c>
      <c r="D10" s="273" t="e">
        <f>E23</f>
        <v>#REF!</v>
      </c>
      <c r="E10" s="273" t="e">
        <f>E23</f>
        <v>#REF!</v>
      </c>
      <c r="F10" s="273" t="e">
        <f>$E$10</f>
        <v>#REF!</v>
      </c>
      <c r="G10" s="273" t="e">
        <f>$E$10</f>
        <v>#REF!</v>
      </c>
      <c r="H10" s="279" t="e">
        <f>$E$23</f>
        <v>#REF!</v>
      </c>
      <c r="I10" s="273" t="e">
        <f>$E$10</f>
        <v>#REF!</v>
      </c>
      <c r="J10" s="273" t="e">
        <f>$E$10</f>
        <v>#REF!</v>
      </c>
    </row>
    <row r="11" spans="1:10" ht="20.100000000000001" customHeight="1" x14ac:dyDescent="0.35">
      <c r="A11" s="271"/>
      <c r="B11" s="270"/>
      <c r="C11" s="270"/>
      <c r="D11" s="278"/>
      <c r="E11" s="278"/>
      <c r="F11" s="278"/>
      <c r="G11" s="278"/>
      <c r="I11" s="278"/>
      <c r="J11" s="278"/>
    </row>
    <row r="12" spans="1:10" ht="20.100000000000001" customHeight="1" thickBot="1" x14ac:dyDescent="0.4">
      <c r="A12" s="271"/>
      <c r="B12" s="270"/>
      <c r="C12" s="270" t="s">
        <v>158</v>
      </c>
      <c r="D12" s="276" t="e">
        <f>SUM(D9:D11)</f>
        <v>#REF!</v>
      </c>
      <c r="E12" s="276" t="e">
        <f>SUM(E9:E11)</f>
        <v>#REF!</v>
      </c>
      <c r="F12" s="276" t="e">
        <f>SUM(F9:F11)</f>
        <v>#REF!</v>
      </c>
      <c r="G12" s="276" t="e">
        <f>SUM(G9:G11)</f>
        <v>#REF!</v>
      </c>
      <c r="H12" s="277" t="e">
        <f>SUM(H9:H10)</f>
        <v>#REF!</v>
      </c>
      <c r="I12" s="276" t="e">
        <f>SUM(I9:I11)</f>
        <v>#REF!</v>
      </c>
      <c r="J12" s="275" t="e">
        <f>SUM(J9:J11)</f>
        <v>#REF!</v>
      </c>
    </row>
    <row r="13" spans="1:10" ht="20.100000000000001" customHeight="1" thickTop="1" x14ac:dyDescent="0.35">
      <c r="A13" s="271"/>
      <c r="B13" s="270"/>
      <c r="C13" s="270"/>
      <c r="D13" s="271"/>
      <c r="E13" s="274"/>
      <c r="F13" s="274"/>
      <c r="G13" s="274"/>
      <c r="H13" s="274"/>
      <c r="I13" s="274"/>
    </row>
    <row r="14" spans="1:10" ht="20.100000000000001" customHeight="1" x14ac:dyDescent="0.35">
      <c r="A14" s="271"/>
      <c r="B14" s="270"/>
      <c r="C14" s="270"/>
      <c r="D14" s="271"/>
      <c r="E14" s="271"/>
      <c r="F14" s="271"/>
      <c r="G14" s="271"/>
      <c r="H14" s="271"/>
      <c r="I14" s="271"/>
    </row>
    <row r="15" spans="1:10" ht="20.100000000000001" customHeight="1" x14ac:dyDescent="0.35">
      <c r="A15" s="271"/>
      <c r="B15" s="270"/>
      <c r="C15" s="270"/>
      <c r="D15" s="271"/>
      <c r="E15" s="271"/>
      <c r="F15" s="271"/>
      <c r="G15" s="271"/>
      <c r="H15" s="271"/>
      <c r="I15" s="271"/>
    </row>
    <row r="16" spans="1:10" ht="20.100000000000001" customHeight="1" x14ac:dyDescent="0.35">
      <c r="A16" s="271"/>
      <c r="B16" s="270"/>
      <c r="C16" s="270"/>
      <c r="D16" s="271"/>
      <c r="E16" s="271"/>
      <c r="F16" s="271"/>
      <c r="G16" s="271"/>
      <c r="H16" s="271"/>
      <c r="I16" s="271"/>
    </row>
    <row r="17" spans="1:9" ht="20.100000000000001" customHeight="1" x14ac:dyDescent="0.35">
      <c r="A17" s="271"/>
      <c r="B17" s="270"/>
      <c r="C17" s="270"/>
      <c r="D17" s="271"/>
      <c r="E17" s="271"/>
      <c r="F17" s="271"/>
      <c r="G17" s="271"/>
      <c r="H17" s="271"/>
      <c r="I17" s="271"/>
    </row>
    <row r="18" spans="1:9" ht="20.100000000000001" customHeight="1" x14ac:dyDescent="0.35">
      <c r="A18" s="271"/>
      <c r="B18" s="270"/>
      <c r="C18" s="270"/>
      <c r="D18" s="271"/>
      <c r="E18" s="271"/>
      <c r="F18" s="271"/>
      <c r="G18" s="271"/>
      <c r="H18" s="271"/>
      <c r="I18" s="271"/>
    </row>
    <row r="19" spans="1:9" ht="20.100000000000001" customHeight="1" x14ac:dyDescent="0.35">
      <c r="A19" s="271"/>
      <c r="B19" s="270"/>
      <c r="C19" s="270"/>
      <c r="D19" s="271"/>
      <c r="E19" s="271"/>
      <c r="F19" s="271"/>
      <c r="G19" s="271"/>
      <c r="H19" s="271"/>
      <c r="I19" s="271"/>
    </row>
    <row r="20" spans="1:9" ht="20.100000000000001" customHeight="1" x14ac:dyDescent="0.35">
      <c r="A20" s="271"/>
      <c r="B20" s="270"/>
      <c r="C20" s="270"/>
      <c r="D20" s="271"/>
      <c r="E20" s="271"/>
      <c r="F20" s="271"/>
      <c r="G20" s="271"/>
      <c r="H20" s="271"/>
      <c r="I20" s="271"/>
    </row>
    <row r="21" spans="1:9" ht="20.100000000000001" customHeight="1" x14ac:dyDescent="0.35">
      <c r="A21" s="271"/>
      <c r="B21" s="270"/>
      <c r="C21" s="270"/>
      <c r="D21" s="271"/>
      <c r="E21" s="271"/>
      <c r="F21" s="271"/>
      <c r="G21" s="271"/>
      <c r="H21" s="271"/>
      <c r="I21" s="271"/>
    </row>
    <row r="22" spans="1:9" ht="20.100000000000001" customHeight="1" x14ac:dyDescent="0.35">
      <c r="A22" s="270"/>
      <c r="B22" s="270"/>
      <c r="C22" s="270"/>
      <c r="E22" s="273" t="s">
        <v>157</v>
      </c>
      <c r="F22" s="270"/>
      <c r="H22" s="271"/>
      <c r="I22" s="271"/>
    </row>
    <row r="23" spans="1:9" ht="20.100000000000001" customHeight="1" x14ac:dyDescent="0.35">
      <c r="A23" s="270"/>
      <c r="B23" s="270"/>
      <c r="C23" s="270"/>
      <c r="D23" s="271"/>
      <c r="E23" s="272" t="e">
        <f>#REF!</f>
        <v>#REF!</v>
      </c>
      <c r="F23" s="271"/>
      <c r="G23" s="271"/>
      <c r="H23" s="271"/>
      <c r="I23" s="271"/>
    </row>
    <row r="24" spans="1:9" ht="20.100000000000001" customHeight="1" x14ac:dyDescent="0.25">
      <c r="D24" s="270"/>
      <c r="E24" s="270"/>
      <c r="F24" s="270"/>
      <c r="G24" s="270"/>
      <c r="H24" s="270"/>
      <c r="I24" s="270"/>
    </row>
    <row r="25" spans="1:9" ht="20.100000000000001" customHeight="1" x14ac:dyDescent="0.25">
      <c r="A25" s="270"/>
      <c r="B25" s="270"/>
      <c r="C25" s="270"/>
      <c r="D25" s="270"/>
      <c r="E25" s="270"/>
      <c r="F25" s="270"/>
      <c r="G25" s="270"/>
      <c r="H25" s="270"/>
      <c r="I25" s="270"/>
    </row>
    <row r="26" spans="1:9" ht="20.100000000000001" customHeight="1" x14ac:dyDescent="0.25">
      <c r="A26" s="270"/>
      <c r="B26" s="270"/>
      <c r="C26" s="270"/>
      <c r="D26" s="270"/>
      <c r="E26" s="270"/>
      <c r="F26" s="270"/>
      <c r="G26" s="270"/>
      <c r="H26" s="270"/>
      <c r="I26" s="270"/>
    </row>
    <row r="27" spans="1:9" ht="20.100000000000001" customHeight="1" x14ac:dyDescent="0.25">
      <c r="A27" s="270"/>
      <c r="B27" s="270"/>
      <c r="C27" s="270"/>
      <c r="D27" s="270"/>
      <c r="E27" s="270"/>
      <c r="F27" s="270"/>
      <c r="G27" s="270"/>
      <c r="H27" s="270"/>
      <c r="I27" s="270"/>
    </row>
    <row r="28" spans="1:9" ht="20.100000000000001" customHeight="1" x14ac:dyDescent="0.25">
      <c r="A28" s="270"/>
      <c r="B28" s="270"/>
      <c r="C28" s="270"/>
      <c r="D28" s="270"/>
      <c r="E28" s="270"/>
      <c r="F28" s="270"/>
      <c r="G28" s="270"/>
      <c r="H28" s="270"/>
      <c r="I28" s="270"/>
    </row>
    <row r="29" spans="1:9" ht="20.100000000000001" customHeight="1" x14ac:dyDescent="0.25">
      <c r="A29" s="270"/>
      <c r="B29" s="270"/>
      <c r="C29" s="270"/>
      <c r="D29" s="270"/>
      <c r="E29" s="270"/>
      <c r="F29" s="270"/>
      <c r="G29" s="270"/>
      <c r="H29" s="270"/>
      <c r="I29" s="270"/>
    </row>
    <row r="30" spans="1:9" ht="18" x14ac:dyDescent="0.25">
      <c r="A30" s="270"/>
      <c r="B30" s="270"/>
      <c r="C30" s="270"/>
      <c r="D30" s="270"/>
      <c r="E30" s="270"/>
      <c r="F30" s="270"/>
      <c r="G30" s="270"/>
      <c r="H30" s="270"/>
      <c r="I30" s="270"/>
    </row>
    <row r="31" spans="1:9" ht="18" x14ac:dyDescent="0.25">
      <c r="A31" s="270"/>
      <c r="B31" s="270"/>
      <c r="C31" s="270"/>
      <c r="D31" s="270"/>
      <c r="E31" s="270"/>
      <c r="F31" s="270"/>
      <c r="G31" s="270"/>
      <c r="H31" s="270"/>
      <c r="I31" s="270"/>
    </row>
    <row r="32" spans="1:9" ht="18" x14ac:dyDescent="0.25">
      <c r="A32" s="270"/>
      <c r="B32" s="270"/>
      <c r="C32" s="270"/>
      <c r="D32" s="270"/>
      <c r="E32" s="270"/>
      <c r="F32" s="270"/>
      <c r="G32" s="270"/>
      <c r="H32" s="270"/>
      <c r="I32" s="270"/>
    </row>
    <row r="33" spans="1:9" ht="18" x14ac:dyDescent="0.25">
      <c r="A33" s="270"/>
      <c r="B33" s="270"/>
      <c r="C33" s="270"/>
      <c r="D33" s="270"/>
      <c r="E33" s="270"/>
      <c r="F33" s="270"/>
      <c r="G33" s="270"/>
      <c r="H33" s="270"/>
      <c r="I33" s="270"/>
    </row>
    <row r="34" spans="1:9" ht="18" x14ac:dyDescent="0.25">
      <c r="A34" s="270"/>
      <c r="B34" s="270"/>
      <c r="C34" s="270"/>
      <c r="D34" s="270"/>
      <c r="E34" s="270"/>
      <c r="F34" s="270"/>
      <c r="G34" s="270"/>
      <c r="H34" s="270"/>
      <c r="I34" s="270"/>
    </row>
    <row r="35" spans="1:9" ht="18" x14ac:dyDescent="0.25">
      <c r="A35" s="270"/>
      <c r="B35" s="270"/>
      <c r="C35" s="270"/>
      <c r="D35" s="270"/>
      <c r="E35" s="270"/>
      <c r="F35" s="270"/>
      <c r="G35" s="270"/>
      <c r="H35" s="270"/>
      <c r="I35" s="270"/>
    </row>
    <row r="36" spans="1:9" ht="18" x14ac:dyDescent="0.25">
      <c r="A36" s="270"/>
      <c r="B36" s="270"/>
      <c r="C36" s="270"/>
      <c r="D36" s="270"/>
      <c r="E36" s="270"/>
      <c r="F36" s="270"/>
      <c r="G36" s="270"/>
      <c r="H36" s="270"/>
      <c r="I36" s="270"/>
    </row>
    <row r="37" spans="1:9" ht="18" x14ac:dyDescent="0.25">
      <c r="A37" s="270"/>
      <c r="B37" s="270"/>
      <c r="C37" s="270"/>
      <c r="D37" s="270"/>
      <c r="E37" s="270"/>
      <c r="F37" s="270"/>
      <c r="G37" s="270"/>
      <c r="H37" s="270"/>
      <c r="I37" s="270"/>
    </row>
    <row r="38" spans="1:9" ht="18" x14ac:dyDescent="0.25">
      <c r="A38" s="270"/>
      <c r="B38" s="270"/>
      <c r="C38" s="270"/>
      <c r="D38" s="270"/>
      <c r="E38" s="270"/>
      <c r="F38" s="270"/>
      <c r="G38" s="270"/>
      <c r="H38" s="270"/>
      <c r="I38" s="270"/>
    </row>
    <row r="39" spans="1:9" ht="18" x14ac:dyDescent="0.25">
      <c r="A39" s="270"/>
      <c r="B39" s="270"/>
      <c r="C39" s="270"/>
      <c r="D39" s="270"/>
      <c r="E39" s="270"/>
      <c r="F39" s="270"/>
      <c r="G39" s="270"/>
      <c r="H39" s="270"/>
      <c r="I39" s="270"/>
    </row>
    <row r="40" spans="1:9" ht="18" x14ac:dyDescent="0.25">
      <c r="A40" s="270"/>
      <c r="B40" s="270"/>
      <c r="C40" s="270"/>
      <c r="D40" s="270"/>
      <c r="E40" s="270"/>
      <c r="F40" s="270"/>
      <c r="G40" s="270"/>
      <c r="H40" s="270"/>
      <c r="I40" s="270"/>
    </row>
    <row r="41" spans="1:9" ht="18" x14ac:dyDescent="0.25">
      <c r="A41" s="270"/>
      <c r="B41" s="270"/>
      <c r="C41" s="270"/>
      <c r="D41" s="270"/>
      <c r="E41" s="270"/>
      <c r="F41" s="270"/>
      <c r="G41" s="270"/>
      <c r="H41" s="270"/>
      <c r="I41" s="270"/>
    </row>
    <row r="42" spans="1:9" ht="18" x14ac:dyDescent="0.25">
      <c r="A42" s="270"/>
      <c r="B42" s="270"/>
      <c r="C42" s="270"/>
      <c r="D42" s="270"/>
      <c r="E42" s="270"/>
      <c r="F42" s="270"/>
      <c r="G42" s="270"/>
      <c r="H42" s="270"/>
      <c r="I42" s="270"/>
    </row>
    <row r="43" spans="1:9" ht="18" x14ac:dyDescent="0.25">
      <c r="A43" s="270"/>
      <c r="B43" s="270"/>
      <c r="C43" s="270"/>
      <c r="D43" s="270"/>
      <c r="E43" s="270"/>
      <c r="F43" s="270"/>
      <c r="G43" s="270"/>
      <c r="H43" s="270"/>
      <c r="I43" s="270"/>
    </row>
    <row r="44" spans="1:9" ht="18" x14ac:dyDescent="0.25">
      <c r="A44" s="270"/>
      <c r="B44" s="270"/>
      <c r="C44" s="270"/>
      <c r="D44" s="270"/>
      <c r="E44" s="270"/>
      <c r="F44" s="270"/>
      <c r="G44" s="270"/>
      <c r="H44" s="270"/>
      <c r="I44" s="270"/>
    </row>
    <row r="45" spans="1:9" ht="18" x14ac:dyDescent="0.25">
      <c r="A45" s="270"/>
      <c r="B45" s="270"/>
      <c r="C45" s="270"/>
      <c r="D45" s="270"/>
      <c r="E45" s="270"/>
      <c r="F45" s="270"/>
      <c r="G45" s="270"/>
      <c r="H45" s="270"/>
      <c r="I45" s="270"/>
    </row>
    <row r="46" spans="1:9" ht="18" x14ac:dyDescent="0.25">
      <c r="A46" s="270"/>
      <c r="B46" s="270"/>
      <c r="C46" s="270"/>
      <c r="D46" s="270"/>
      <c r="E46" s="270"/>
      <c r="F46" s="270"/>
      <c r="G46" s="270"/>
      <c r="H46" s="270"/>
      <c r="I46" s="270"/>
    </row>
    <row r="47" spans="1:9" ht="18" x14ac:dyDescent="0.25">
      <c r="A47" s="270"/>
      <c r="B47" s="270"/>
      <c r="C47" s="270"/>
      <c r="D47" s="270"/>
      <c r="E47" s="270"/>
      <c r="F47" s="270"/>
      <c r="G47" s="270"/>
      <c r="H47" s="270"/>
      <c r="I47" s="270"/>
    </row>
    <row r="48" spans="1:9" ht="18" x14ac:dyDescent="0.25">
      <c r="A48" s="270"/>
      <c r="B48" s="270"/>
      <c r="C48" s="270"/>
      <c r="D48" s="270"/>
      <c r="E48" s="270"/>
      <c r="F48" s="270"/>
      <c r="G48" s="270"/>
      <c r="H48" s="270"/>
      <c r="I48" s="270"/>
    </row>
    <row r="49" spans="1:9" ht="18" x14ac:dyDescent="0.25">
      <c r="A49" s="270"/>
      <c r="B49" s="270"/>
      <c r="C49" s="270"/>
      <c r="D49" s="270"/>
      <c r="E49" s="270"/>
      <c r="F49" s="270"/>
      <c r="G49" s="270"/>
      <c r="H49" s="270"/>
      <c r="I49" s="270"/>
    </row>
  </sheetData>
  <pageMargins left="0.5" right="0.5" top="0.5" bottom="0.5" header="0" footer="0"/>
  <pageSetup scale="5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FBC49-8C03-4E09-8F12-2ACFE9E004D5}">
  <dimension ref="A1:K76"/>
  <sheetViews>
    <sheetView workbookViewId="0"/>
  </sheetViews>
  <sheetFormatPr defaultColWidth="12.42578125" defaultRowHeight="15" x14ac:dyDescent="0.2"/>
  <cols>
    <col min="1" max="1" width="13.7109375" style="286" customWidth="1"/>
    <col min="2" max="2" width="20.140625" style="286" customWidth="1"/>
    <col min="3" max="3" width="4.7109375" style="286" customWidth="1"/>
    <col min="4" max="4" width="20.140625" style="286" customWidth="1"/>
    <col min="5" max="5" width="10.85546875" style="286" customWidth="1"/>
    <col min="6" max="11" width="17.5703125" style="286" customWidth="1"/>
    <col min="12" max="12" width="14.85546875" style="286" customWidth="1"/>
    <col min="13" max="256" width="12.42578125" style="286" customWidth="1"/>
    <col min="257" max="16384" width="12.42578125" style="286"/>
  </cols>
  <sheetData>
    <row r="1" spans="2:11" ht="20.100000000000001" customHeight="1" x14ac:dyDescent="0.2"/>
    <row r="2" spans="2:11" ht="20.100000000000001" customHeight="1" x14ac:dyDescent="0.2"/>
    <row r="3" spans="2:11" ht="20.100000000000001" customHeight="1" x14ac:dyDescent="0.2"/>
    <row r="4" spans="2:11" ht="20.100000000000001" customHeight="1" x14ac:dyDescent="0.2"/>
    <row r="5" spans="2:11" ht="23.25" x14ac:dyDescent="0.35">
      <c r="B5" s="304" t="s">
        <v>155</v>
      </c>
      <c r="C5" s="304"/>
    </row>
    <row r="7" spans="2:11" ht="20.100000000000001" customHeight="1" x14ac:dyDescent="0.25">
      <c r="B7" s="303" t="s">
        <v>133</v>
      </c>
      <c r="C7" s="288"/>
      <c r="D7" s="288"/>
      <c r="E7" s="302">
        <v>1</v>
      </c>
      <c r="F7" s="302">
        <v>2</v>
      </c>
      <c r="G7" s="302">
        <v>3</v>
      </c>
      <c r="H7" s="302">
        <v>4</v>
      </c>
      <c r="I7" s="302">
        <v>4.5</v>
      </c>
      <c r="J7" s="302">
        <v>5</v>
      </c>
      <c r="K7" s="302">
        <v>6</v>
      </c>
    </row>
    <row r="8" spans="2:11" ht="20.100000000000001" customHeight="1" x14ac:dyDescent="0.2">
      <c r="E8" s="301"/>
      <c r="F8" s="301"/>
      <c r="G8" s="301"/>
      <c r="H8" s="301"/>
      <c r="I8" s="301"/>
      <c r="J8" s="301"/>
      <c r="K8" s="301"/>
    </row>
    <row r="9" spans="2:11" ht="20.100000000000001" customHeight="1" x14ac:dyDescent="0.35">
      <c r="B9" s="289" t="s">
        <v>175</v>
      </c>
      <c r="C9" s="288"/>
      <c r="D9" s="288" t="s">
        <v>67</v>
      </c>
      <c r="E9" s="297" t="e">
        <f>#REF!</f>
        <v>#REF!</v>
      </c>
      <c r="F9" s="297" t="e">
        <f>#REF!</f>
        <v>#REF!</v>
      </c>
      <c r="G9" s="297" t="e">
        <f>#REF!</f>
        <v>#REF!</v>
      </c>
      <c r="H9" s="297" t="e">
        <f>#REF!</f>
        <v>#REF!</v>
      </c>
      <c r="I9" s="297" t="e">
        <f>#REF!</f>
        <v>#REF!</v>
      </c>
      <c r="J9" s="297" t="e">
        <f>#REF!</f>
        <v>#REF!</v>
      </c>
      <c r="K9" s="297" t="e">
        <f>#REF!</f>
        <v>#REF!</v>
      </c>
    </row>
    <row r="10" spans="2:11" ht="20.100000000000001" customHeight="1" x14ac:dyDescent="0.35">
      <c r="B10" s="289" t="s">
        <v>174</v>
      </c>
      <c r="C10" s="288"/>
      <c r="D10" s="288" t="s">
        <v>169</v>
      </c>
      <c r="E10" s="293" t="e">
        <f t="shared" ref="E10:K10" si="0">$H$31</f>
        <v>#REF!</v>
      </c>
      <c r="F10" s="293" t="e">
        <f t="shared" si="0"/>
        <v>#REF!</v>
      </c>
      <c r="G10" s="293" t="e">
        <f t="shared" si="0"/>
        <v>#REF!</v>
      </c>
      <c r="H10" s="293" t="e">
        <f t="shared" si="0"/>
        <v>#REF!</v>
      </c>
      <c r="I10" s="293" t="e">
        <f t="shared" si="0"/>
        <v>#REF!</v>
      </c>
      <c r="J10" s="293" t="e">
        <f t="shared" si="0"/>
        <v>#REF!</v>
      </c>
      <c r="K10" s="293" t="e">
        <f t="shared" si="0"/>
        <v>#REF!</v>
      </c>
    </row>
    <row r="11" spans="2:11" ht="20.100000000000001" customHeight="1" x14ac:dyDescent="0.35">
      <c r="B11" s="289"/>
      <c r="C11" s="288"/>
      <c r="D11" s="288" t="s">
        <v>171</v>
      </c>
      <c r="E11" s="293" t="e">
        <f t="shared" ref="E11:K11" si="1">$H$36</f>
        <v>#REF!</v>
      </c>
      <c r="F11" s="293" t="e">
        <f t="shared" si="1"/>
        <v>#REF!</v>
      </c>
      <c r="G11" s="293" t="e">
        <f t="shared" si="1"/>
        <v>#REF!</v>
      </c>
      <c r="H11" s="293" t="e">
        <f t="shared" si="1"/>
        <v>#REF!</v>
      </c>
      <c r="I11" s="293" t="e">
        <f t="shared" si="1"/>
        <v>#REF!</v>
      </c>
      <c r="J11" s="293" t="e">
        <f t="shared" si="1"/>
        <v>#REF!</v>
      </c>
      <c r="K11" s="293" t="e">
        <f t="shared" si="1"/>
        <v>#REF!</v>
      </c>
    </row>
    <row r="12" spans="2:11" ht="20.100000000000001" customHeight="1" x14ac:dyDescent="0.35">
      <c r="B12" s="289"/>
      <c r="C12" s="288"/>
      <c r="D12" s="288" t="s">
        <v>170</v>
      </c>
      <c r="E12" s="299" t="e">
        <f>#REF!</f>
        <v>#REF!</v>
      </c>
      <c r="F12" s="299" t="e">
        <f>#REF!</f>
        <v>#REF!</v>
      </c>
      <c r="G12" s="299" t="e">
        <f>#REF!</f>
        <v>#REF!</v>
      </c>
      <c r="H12" s="299" t="e">
        <f>#REF!</f>
        <v>#REF!</v>
      </c>
      <c r="I12" s="299" t="e">
        <f>#REF!</f>
        <v>#REF!</v>
      </c>
      <c r="J12" s="299" t="e">
        <f>#REF!</f>
        <v>#REF!</v>
      </c>
      <c r="K12" s="299" t="e">
        <f>#REF!</f>
        <v>#REF!</v>
      </c>
    </row>
    <row r="13" spans="2:11" ht="20.100000000000001" customHeight="1" x14ac:dyDescent="0.35">
      <c r="B13" s="289"/>
      <c r="C13" s="288"/>
      <c r="D13" s="288"/>
      <c r="E13" s="298"/>
      <c r="F13" s="298"/>
      <c r="G13" s="298"/>
      <c r="H13" s="298"/>
      <c r="I13" s="298"/>
      <c r="J13" s="298"/>
      <c r="K13" s="298"/>
    </row>
    <row r="14" spans="2:11" ht="20.100000000000001" customHeight="1" thickBot="1" x14ac:dyDescent="0.4">
      <c r="B14" s="289"/>
      <c r="C14" s="288"/>
      <c r="D14" s="288" t="s">
        <v>158</v>
      </c>
      <c r="E14" s="297" t="e">
        <f t="shared" ref="E14:K14" si="2">SUM(E9:E13)</f>
        <v>#REF!</v>
      </c>
      <c r="F14" s="297" t="e">
        <f t="shared" si="2"/>
        <v>#REF!</v>
      </c>
      <c r="G14" s="297" t="e">
        <f t="shared" si="2"/>
        <v>#REF!</v>
      </c>
      <c r="H14" s="297" t="e">
        <f t="shared" si="2"/>
        <v>#REF!</v>
      </c>
      <c r="I14" s="297" t="e">
        <f t="shared" si="2"/>
        <v>#REF!</v>
      </c>
      <c r="J14" s="297" t="e">
        <f t="shared" si="2"/>
        <v>#REF!</v>
      </c>
      <c r="K14" s="297" t="e">
        <f t="shared" si="2"/>
        <v>#REF!</v>
      </c>
    </row>
    <row r="15" spans="2:11" ht="20.100000000000001" customHeight="1" thickTop="1" x14ac:dyDescent="0.35">
      <c r="B15" s="289"/>
      <c r="C15" s="288"/>
      <c r="D15" s="288"/>
      <c r="E15" s="300"/>
      <c r="F15" s="300"/>
      <c r="G15" s="300"/>
      <c r="H15" s="300"/>
      <c r="I15" s="300"/>
      <c r="J15" s="300"/>
      <c r="K15" s="300"/>
    </row>
    <row r="16" spans="2:11" ht="20.100000000000001" customHeight="1" x14ac:dyDescent="0.35">
      <c r="B16" s="289"/>
      <c r="C16" s="288"/>
      <c r="D16" s="288"/>
      <c r="E16" s="293"/>
      <c r="F16" s="293"/>
      <c r="G16" s="293"/>
      <c r="H16" s="293"/>
      <c r="I16" s="293"/>
      <c r="J16" s="293"/>
      <c r="K16" s="293"/>
    </row>
    <row r="17" spans="2:11" ht="20.100000000000001" customHeight="1" x14ac:dyDescent="0.35">
      <c r="B17" s="289"/>
      <c r="C17" s="288"/>
      <c r="D17" s="288"/>
      <c r="E17" s="293"/>
      <c r="F17" s="293"/>
      <c r="G17" s="293"/>
      <c r="H17" s="293"/>
      <c r="I17" s="293"/>
      <c r="J17" s="293"/>
      <c r="K17" s="293"/>
    </row>
    <row r="18" spans="2:11" ht="20.100000000000001" customHeight="1" x14ac:dyDescent="0.35">
      <c r="B18" s="289"/>
      <c r="C18" s="288"/>
      <c r="D18" s="288"/>
      <c r="E18" s="293"/>
      <c r="F18" s="293"/>
      <c r="G18" s="293"/>
      <c r="H18" s="293"/>
      <c r="I18" s="293"/>
      <c r="J18" s="293"/>
      <c r="K18" s="293"/>
    </row>
    <row r="19" spans="2:11" ht="20.100000000000001" customHeight="1" x14ac:dyDescent="0.35">
      <c r="B19" s="289"/>
      <c r="C19" s="288"/>
      <c r="D19" s="288"/>
      <c r="E19" s="293"/>
      <c r="F19" s="293"/>
      <c r="G19" s="293"/>
      <c r="H19" s="293"/>
      <c r="I19" s="293"/>
      <c r="J19" s="293"/>
      <c r="K19" s="293"/>
    </row>
    <row r="20" spans="2:11" ht="20.100000000000001" customHeight="1" x14ac:dyDescent="0.35">
      <c r="B20" s="289" t="s">
        <v>173</v>
      </c>
      <c r="C20" s="288"/>
      <c r="D20" s="288" t="s">
        <v>67</v>
      </c>
      <c r="E20" s="297" t="e">
        <f>#REF!</f>
        <v>#REF!</v>
      </c>
      <c r="F20" s="297" t="e">
        <f>#REF!</f>
        <v>#REF!</v>
      </c>
      <c r="G20" s="297" t="e">
        <f>#REF!</f>
        <v>#REF!</v>
      </c>
      <c r="H20" s="297" t="e">
        <f>#REF!</f>
        <v>#REF!</v>
      </c>
      <c r="I20" s="297" t="e">
        <f>#REF!</f>
        <v>#REF!</v>
      </c>
      <c r="J20" s="297" t="e">
        <f>#REF!</f>
        <v>#REF!</v>
      </c>
      <c r="K20" s="297" t="e">
        <f>#REF!</f>
        <v>#REF!</v>
      </c>
    </row>
    <row r="21" spans="2:11" ht="20.100000000000001" customHeight="1" x14ac:dyDescent="0.35">
      <c r="B21" s="289" t="s">
        <v>172</v>
      </c>
      <c r="C21" s="288"/>
      <c r="D21" s="288" t="s">
        <v>169</v>
      </c>
      <c r="E21" s="293" t="e">
        <f t="shared" ref="E21:K21" si="3">$H$32</f>
        <v>#REF!</v>
      </c>
      <c r="F21" s="293" t="e">
        <f t="shared" si="3"/>
        <v>#REF!</v>
      </c>
      <c r="G21" s="293" t="e">
        <f t="shared" si="3"/>
        <v>#REF!</v>
      </c>
      <c r="H21" s="293" t="e">
        <f t="shared" si="3"/>
        <v>#REF!</v>
      </c>
      <c r="I21" s="293" t="e">
        <f t="shared" si="3"/>
        <v>#REF!</v>
      </c>
      <c r="J21" s="293" t="e">
        <f t="shared" si="3"/>
        <v>#REF!</v>
      </c>
      <c r="K21" s="293" t="e">
        <f t="shared" si="3"/>
        <v>#REF!</v>
      </c>
    </row>
    <row r="22" spans="2:11" ht="20.100000000000001" customHeight="1" x14ac:dyDescent="0.35">
      <c r="B22" s="289"/>
      <c r="C22" s="288"/>
      <c r="D22" s="288" t="s">
        <v>171</v>
      </c>
      <c r="E22" s="293" t="e">
        <f t="shared" ref="E22:K22" si="4">$H$36</f>
        <v>#REF!</v>
      </c>
      <c r="F22" s="293" t="e">
        <f t="shared" si="4"/>
        <v>#REF!</v>
      </c>
      <c r="G22" s="293" t="e">
        <f t="shared" si="4"/>
        <v>#REF!</v>
      </c>
      <c r="H22" s="293" t="e">
        <f t="shared" si="4"/>
        <v>#REF!</v>
      </c>
      <c r="I22" s="293" t="e">
        <f t="shared" si="4"/>
        <v>#REF!</v>
      </c>
      <c r="J22" s="293" t="e">
        <f t="shared" si="4"/>
        <v>#REF!</v>
      </c>
      <c r="K22" s="293" t="e">
        <f t="shared" si="4"/>
        <v>#REF!</v>
      </c>
    </row>
    <row r="23" spans="2:11" ht="20.100000000000001" customHeight="1" x14ac:dyDescent="0.35">
      <c r="B23" s="289"/>
      <c r="C23" s="288"/>
      <c r="D23" s="288" t="s">
        <v>170</v>
      </c>
      <c r="E23" s="297" t="e">
        <f>#REF!</f>
        <v>#REF!</v>
      </c>
      <c r="F23" s="297" t="e">
        <f>#REF!</f>
        <v>#REF!</v>
      </c>
      <c r="G23" s="297" t="e">
        <f>#REF!</f>
        <v>#REF!</v>
      </c>
      <c r="H23" s="297" t="e">
        <f>#REF!</f>
        <v>#REF!</v>
      </c>
      <c r="I23" s="297" t="e">
        <f>#REF!</f>
        <v>#REF!</v>
      </c>
      <c r="J23" s="297" t="e">
        <f>#REF!</f>
        <v>#REF!</v>
      </c>
      <c r="K23" s="297" t="e">
        <f>#REF!</f>
        <v>#REF!</v>
      </c>
    </row>
    <row r="24" spans="2:11" ht="20.100000000000001" customHeight="1" x14ac:dyDescent="0.35">
      <c r="B24" s="289"/>
      <c r="C24" s="288"/>
      <c r="D24" s="288"/>
      <c r="E24" s="298"/>
      <c r="F24" s="298"/>
      <c r="G24" s="298"/>
      <c r="H24" s="298"/>
      <c r="I24" s="298"/>
      <c r="J24" s="298"/>
      <c r="K24" s="298"/>
    </row>
    <row r="25" spans="2:11" ht="20.100000000000001" customHeight="1" thickBot="1" x14ac:dyDescent="0.4">
      <c r="B25" s="289"/>
      <c r="C25" s="288"/>
      <c r="D25" s="288" t="s">
        <v>158</v>
      </c>
      <c r="E25" s="297" t="e">
        <f>SUM(E20:E23)</f>
        <v>#REF!</v>
      </c>
      <c r="F25" s="297" t="e">
        <f>SUM(F20:F23)</f>
        <v>#REF!</v>
      </c>
      <c r="G25" s="297" t="e">
        <f>SUM(G20:G23)</f>
        <v>#REF!</v>
      </c>
      <c r="H25" s="297" t="e">
        <f>SUM(H20:H23)</f>
        <v>#REF!</v>
      </c>
      <c r="I25" s="297" t="e">
        <f>SUM(I20:I24)</f>
        <v>#REF!</v>
      </c>
      <c r="J25" s="297" t="e">
        <f>SUM(J20:J23)</f>
        <v>#REF!</v>
      </c>
      <c r="K25" s="296" t="e">
        <f>SUM(K20:K23)</f>
        <v>#REF!</v>
      </c>
    </row>
    <row r="26" spans="2:11" ht="20.100000000000001" customHeight="1" thickTop="1" x14ac:dyDescent="0.35">
      <c r="B26" s="289"/>
      <c r="C26" s="288"/>
      <c r="D26" s="288"/>
      <c r="E26" s="295"/>
      <c r="F26" s="295"/>
      <c r="G26" s="295"/>
      <c r="H26" s="295"/>
      <c r="I26" s="295"/>
      <c r="J26" s="295"/>
    </row>
    <row r="27" spans="2:11" ht="20.100000000000001" customHeight="1" x14ac:dyDescent="0.35">
      <c r="B27" s="289"/>
      <c r="C27" s="288"/>
      <c r="D27" s="294"/>
      <c r="E27" s="289"/>
      <c r="F27" s="289"/>
      <c r="G27" s="289"/>
      <c r="H27" s="289"/>
      <c r="I27" s="289"/>
      <c r="J27" s="289"/>
    </row>
    <row r="28" spans="2:11" ht="20.100000000000001" customHeight="1" x14ac:dyDescent="0.35">
      <c r="B28" s="289"/>
      <c r="C28" s="288"/>
      <c r="D28" s="288"/>
      <c r="E28" s="289"/>
      <c r="F28" s="289"/>
      <c r="G28" s="289"/>
      <c r="H28" s="289"/>
      <c r="I28" s="289"/>
      <c r="J28" s="289"/>
    </row>
    <row r="29" spans="2:11" ht="20.100000000000001" customHeight="1" x14ac:dyDescent="0.35">
      <c r="B29" s="289"/>
      <c r="C29" s="288"/>
      <c r="D29" s="288"/>
      <c r="F29" s="292" t="s">
        <v>169</v>
      </c>
      <c r="G29" s="293"/>
      <c r="H29" s="293"/>
      <c r="I29" s="293"/>
    </row>
    <row r="30" spans="2:11" ht="20.100000000000001" customHeight="1" x14ac:dyDescent="0.35">
      <c r="B30" s="289"/>
      <c r="C30" s="288"/>
      <c r="D30" s="288"/>
      <c r="F30" s="292" t="s">
        <v>165</v>
      </c>
      <c r="G30" s="292" t="s">
        <v>164</v>
      </c>
      <c r="H30" s="292" t="s">
        <v>158</v>
      </c>
      <c r="I30" s="292"/>
    </row>
    <row r="31" spans="2:11" ht="20.100000000000001" customHeight="1" x14ac:dyDescent="0.35">
      <c r="B31" s="289"/>
      <c r="C31" s="288"/>
      <c r="D31" s="288"/>
      <c r="E31" s="290" t="s">
        <v>168</v>
      </c>
      <c r="F31" s="290">
        <v>6</v>
      </c>
      <c r="G31" s="291" t="e">
        <f>#REF!</f>
        <v>#REF!</v>
      </c>
      <c r="H31" s="290" t="e">
        <f>F31*G31</f>
        <v>#REF!</v>
      </c>
      <c r="I31" s="290"/>
    </row>
    <row r="32" spans="2:11" ht="20.100000000000001" customHeight="1" x14ac:dyDescent="0.35">
      <c r="B32" s="289"/>
      <c r="C32" s="288"/>
      <c r="D32" s="288"/>
      <c r="E32" s="290" t="s">
        <v>167</v>
      </c>
      <c r="F32" s="290">
        <v>6</v>
      </c>
      <c r="G32" s="291" t="e">
        <f>#REF!</f>
        <v>#REF!</v>
      </c>
      <c r="H32" s="290" t="e">
        <f>SUM(F32*G32)</f>
        <v>#REF!</v>
      </c>
      <c r="I32" s="290"/>
    </row>
    <row r="33" spans="1:11" ht="23.25" x14ac:dyDescent="0.35">
      <c r="B33" s="289"/>
      <c r="C33" s="288"/>
      <c r="D33" s="288"/>
      <c r="E33" s="288"/>
      <c r="F33" s="289"/>
      <c r="G33" s="289"/>
      <c r="H33" s="289"/>
      <c r="I33" s="289"/>
    </row>
    <row r="34" spans="1:11" ht="23.25" x14ac:dyDescent="0.35">
      <c r="B34" s="289"/>
      <c r="C34" s="288"/>
      <c r="D34" s="288"/>
      <c r="E34" s="292"/>
      <c r="F34" s="292" t="s">
        <v>166</v>
      </c>
      <c r="G34" s="288"/>
      <c r="H34" s="288"/>
      <c r="I34" s="288"/>
    </row>
    <row r="35" spans="1:11" ht="23.25" x14ac:dyDescent="0.35">
      <c r="B35" s="289"/>
      <c r="C35" s="288"/>
      <c r="D35" s="288"/>
      <c r="E35" s="290"/>
      <c r="F35" s="292" t="s">
        <v>165</v>
      </c>
      <c r="G35" s="292" t="s">
        <v>164</v>
      </c>
      <c r="H35" s="292" t="s">
        <v>163</v>
      </c>
      <c r="I35" s="292"/>
    </row>
    <row r="36" spans="1:11" ht="23.25" x14ac:dyDescent="0.35">
      <c r="B36" s="289"/>
      <c r="C36" s="288"/>
      <c r="D36" s="288"/>
      <c r="E36" s="290" t="s">
        <v>162</v>
      </c>
      <c r="F36" s="290">
        <v>2</v>
      </c>
      <c r="G36" s="291" t="e">
        <f>#REF!</f>
        <v>#REF!</v>
      </c>
      <c r="H36" s="290" t="e">
        <f>SUM(F36*G36)</f>
        <v>#REF!</v>
      </c>
      <c r="I36" s="290"/>
    </row>
    <row r="37" spans="1:11" ht="23.25" x14ac:dyDescent="0.35">
      <c r="B37" s="289"/>
      <c r="C37" s="288"/>
      <c r="D37" s="288"/>
      <c r="F37" s="290" t="s">
        <v>2</v>
      </c>
      <c r="G37" s="290" t="s">
        <v>2</v>
      </c>
      <c r="H37" s="290" t="s">
        <v>2</v>
      </c>
      <c r="I37" s="290"/>
      <c r="J37" s="290" t="s">
        <v>2</v>
      </c>
    </row>
    <row r="38" spans="1:11" ht="23.25" x14ac:dyDescent="0.35">
      <c r="B38" s="289"/>
      <c r="C38" s="288"/>
      <c r="D38" s="288"/>
      <c r="E38" s="288"/>
      <c r="F38" s="287"/>
      <c r="G38" s="287"/>
      <c r="H38" s="287"/>
      <c r="I38" s="287"/>
      <c r="J38" s="287"/>
      <c r="K38" s="287"/>
    </row>
    <row r="39" spans="1:11" ht="23.25" x14ac:dyDescent="0.35">
      <c r="B39" s="289"/>
      <c r="C39" s="288"/>
      <c r="D39" s="288"/>
      <c r="E39" s="288"/>
      <c r="F39" s="287"/>
      <c r="G39" s="287"/>
      <c r="H39" s="287"/>
      <c r="I39" s="287"/>
      <c r="J39" s="287"/>
      <c r="K39" s="287"/>
    </row>
    <row r="40" spans="1:11" ht="23.25" x14ac:dyDescent="0.35">
      <c r="B40" s="289"/>
      <c r="C40" s="288"/>
      <c r="D40" s="288"/>
      <c r="E40" s="288"/>
      <c r="F40" s="287"/>
      <c r="G40" s="287"/>
      <c r="H40" s="287"/>
      <c r="I40" s="287"/>
      <c r="J40" s="287"/>
      <c r="K40" s="287"/>
    </row>
    <row r="41" spans="1:11" ht="23.25" x14ac:dyDescent="0.35">
      <c r="A41" s="287"/>
      <c r="B41" s="289"/>
      <c r="C41" s="287"/>
      <c r="D41" s="287"/>
      <c r="E41" s="288"/>
      <c r="F41" s="287"/>
      <c r="G41" s="287"/>
      <c r="H41" s="287"/>
      <c r="I41" s="287"/>
      <c r="J41" s="287"/>
      <c r="K41" s="287"/>
    </row>
    <row r="42" spans="1:11" ht="23.25" x14ac:dyDescent="0.35">
      <c r="B42" s="289"/>
      <c r="C42" s="288"/>
      <c r="D42" s="288"/>
      <c r="E42" s="288"/>
      <c r="F42" s="287"/>
      <c r="G42" s="287"/>
      <c r="H42" s="287"/>
      <c r="I42" s="287"/>
      <c r="J42" s="287"/>
      <c r="K42" s="287"/>
    </row>
    <row r="43" spans="1:11" ht="23.25" x14ac:dyDescent="0.35">
      <c r="B43" s="289"/>
      <c r="C43" s="288"/>
      <c r="D43" s="288"/>
      <c r="E43" s="288"/>
      <c r="F43" s="287"/>
      <c r="G43" s="287"/>
      <c r="H43" s="287"/>
      <c r="I43" s="287"/>
      <c r="J43" s="287"/>
      <c r="K43" s="287"/>
    </row>
    <row r="44" spans="1:11" ht="23.25" x14ac:dyDescent="0.35">
      <c r="B44" s="289"/>
      <c r="C44" s="288"/>
      <c r="D44" s="288"/>
      <c r="E44" s="288"/>
      <c r="F44" s="287"/>
      <c r="G44" s="287"/>
      <c r="H44" s="287"/>
      <c r="I44" s="287"/>
      <c r="J44" s="287"/>
      <c r="K44" s="287"/>
    </row>
    <row r="45" spans="1:11" ht="23.25" x14ac:dyDescent="0.35">
      <c r="B45" s="289"/>
      <c r="C45" s="288"/>
      <c r="D45" s="288"/>
      <c r="E45" s="288"/>
      <c r="F45" s="287"/>
      <c r="G45" s="287"/>
      <c r="H45" s="287"/>
      <c r="I45" s="287"/>
      <c r="J45" s="287"/>
      <c r="K45" s="287"/>
    </row>
    <row r="46" spans="1:11" ht="23.25" x14ac:dyDescent="0.35">
      <c r="B46" s="289"/>
      <c r="C46" s="288"/>
      <c r="D46" s="288"/>
      <c r="E46" s="288"/>
      <c r="F46" s="287"/>
      <c r="G46" s="287"/>
      <c r="H46" s="287"/>
      <c r="I46" s="287"/>
      <c r="J46" s="287"/>
      <c r="K46" s="287"/>
    </row>
    <row r="47" spans="1:11" ht="20.25" x14ac:dyDescent="0.3">
      <c r="B47" s="288"/>
      <c r="C47" s="288"/>
      <c r="D47" s="288"/>
      <c r="E47" s="288"/>
      <c r="F47" s="287"/>
      <c r="G47" s="287"/>
      <c r="H47" s="287"/>
      <c r="I47" s="287"/>
      <c r="J47" s="287"/>
      <c r="K47" s="287"/>
    </row>
    <row r="48" spans="1:11" ht="20.25" x14ac:dyDescent="0.3">
      <c r="B48" s="288"/>
      <c r="C48" s="288"/>
      <c r="D48" s="288"/>
      <c r="E48" s="288"/>
      <c r="F48" s="287"/>
      <c r="G48" s="287"/>
      <c r="H48" s="287"/>
      <c r="I48" s="287"/>
      <c r="J48" s="287"/>
      <c r="K48" s="287"/>
    </row>
    <row r="49" spans="2:11" ht="20.25" x14ac:dyDescent="0.3">
      <c r="B49" s="288"/>
      <c r="C49" s="288"/>
      <c r="D49" s="288"/>
      <c r="E49" s="288"/>
      <c r="F49" s="287"/>
      <c r="G49" s="287"/>
      <c r="H49" s="287"/>
      <c r="I49" s="287"/>
      <c r="J49" s="287"/>
      <c r="K49" s="287"/>
    </row>
    <row r="50" spans="2:11" ht="20.25" x14ac:dyDescent="0.3">
      <c r="B50" s="288"/>
      <c r="C50" s="288"/>
      <c r="D50" s="288"/>
      <c r="E50" s="288"/>
      <c r="F50" s="287"/>
      <c r="G50" s="287"/>
      <c r="H50" s="287"/>
      <c r="I50" s="287"/>
      <c r="J50" s="287"/>
      <c r="K50" s="287"/>
    </row>
    <row r="51" spans="2:11" ht="20.25" x14ac:dyDescent="0.3">
      <c r="B51" s="288"/>
      <c r="C51" s="288"/>
      <c r="D51" s="288"/>
      <c r="E51" s="288"/>
      <c r="F51" s="287"/>
      <c r="G51" s="287"/>
      <c r="H51" s="287"/>
      <c r="I51" s="287"/>
      <c r="J51" s="287"/>
      <c r="K51" s="287"/>
    </row>
    <row r="52" spans="2:11" ht="20.25" x14ac:dyDescent="0.3">
      <c r="B52" s="288"/>
      <c r="C52" s="288"/>
      <c r="D52" s="288"/>
      <c r="E52" s="288"/>
      <c r="F52" s="287"/>
      <c r="G52" s="287"/>
      <c r="H52" s="287"/>
      <c r="I52" s="287"/>
      <c r="J52" s="287"/>
      <c r="K52" s="287"/>
    </row>
    <row r="53" spans="2:11" ht="20.25" x14ac:dyDescent="0.3">
      <c r="F53" s="287"/>
      <c r="G53" s="287"/>
      <c r="H53" s="287"/>
      <c r="I53" s="287"/>
      <c r="J53" s="287"/>
      <c r="K53" s="287"/>
    </row>
    <row r="54" spans="2:11" ht="20.25" x14ac:dyDescent="0.3">
      <c r="F54" s="287"/>
      <c r="G54" s="287"/>
      <c r="H54" s="287"/>
      <c r="I54" s="287"/>
      <c r="J54" s="287"/>
      <c r="K54" s="287"/>
    </row>
    <row r="55" spans="2:11" ht="20.25" x14ac:dyDescent="0.3">
      <c r="F55" s="287"/>
      <c r="G55" s="287"/>
      <c r="H55" s="287"/>
      <c r="I55" s="287"/>
      <c r="J55" s="287"/>
      <c r="K55" s="287"/>
    </row>
    <row r="56" spans="2:11" ht="20.25" x14ac:dyDescent="0.3">
      <c r="F56" s="287"/>
      <c r="G56" s="287"/>
      <c r="H56" s="287"/>
      <c r="I56" s="287"/>
      <c r="J56" s="287"/>
      <c r="K56" s="287"/>
    </row>
    <row r="57" spans="2:11" ht="20.25" x14ac:dyDescent="0.3">
      <c r="F57" s="287"/>
      <c r="G57" s="287"/>
      <c r="H57" s="287"/>
      <c r="I57" s="287"/>
      <c r="J57" s="287"/>
      <c r="K57" s="287"/>
    </row>
    <row r="58" spans="2:11" ht="20.25" x14ac:dyDescent="0.3">
      <c r="F58" s="287"/>
      <c r="G58" s="287"/>
      <c r="H58" s="287"/>
      <c r="I58" s="287"/>
      <c r="J58" s="287"/>
      <c r="K58" s="287"/>
    </row>
    <row r="59" spans="2:11" ht="20.25" x14ac:dyDescent="0.3">
      <c r="F59" s="287"/>
      <c r="G59" s="287"/>
      <c r="H59" s="287"/>
      <c r="I59" s="287"/>
      <c r="J59" s="287"/>
      <c r="K59" s="287"/>
    </row>
    <row r="60" spans="2:11" ht="20.25" x14ac:dyDescent="0.3">
      <c r="F60" s="287"/>
      <c r="G60" s="287"/>
      <c r="H60" s="287"/>
      <c r="I60" s="287"/>
      <c r="J60" s="287"/>
      <c r="K60" s="287"/>
    </row>
    <row r="61" spans="2:11" ht="20.25" x14ac:dyDescent="0.3">
      <c r="F61" s="287"/>
      <c r="G61" s="287"/>
      <c r="H61" s="287"/>
      <c r="I61" s="287"/>
      <c r="J61" s="287"/>
      <c r="K61" s="287"/>
    </row>
    <row r="62" spans="2:11" ht="20.25" x14ac:dyDescent="0.3">
      <c r="F62" s="287"/>
      <c r="G62" s="287"/>
      <c r="H62" s="287"/>
      <c r="I62" s="287"/>
      <c r="J62" s="287"/>
      <c r="K62" s="287"/>
    </row>
    <row r="63" spans="2:11" ht="20.25" x14ac:dyDescent="0.3">
      <c r="F63" s="287"/>
      <c r="G63" s="287"/>
      <c r="H63" s="287"/>
      <c r="I63" s="287"/>
      <c r="J63" s="287"/>
      <c r="K63" s="287"/>
    </row>
    <row r="64" spans="2:11" ht="20.25" x14ac:dyDescent="0.3">
      <c r="F64" s="287"/>
      <c r="G64" s="287"/>
      <c r="H64" s="287"/>
      <c r="I64" s="287"/>
      <c r="J64" s="287"/>
      <c r="K64" s="287"/>
    </row>
    <row r="65" spans="6:11" ht="20.25" x14ac:dyDescent="0.3">
      <c r="F65" s="287"/>
      <c r="G65" s="287"/>
      <c r="H65" s="287"/>
      <c r="I65" s="287"/>
      <c r="J65" s="287"/>
      <c r="K65" s="287"/>
    </row>
    <row r="66" spans="6:11" ht="20.25" x14ac:dyDescent="0.3">
      <c r="F66" s="287"/>
      <c r="G66" s="287"/>
      <c r="H66" s="287"/>
      <c r="I66" s="287"/>
      <c r="J66" s="287"/>
      <c r="K66" s="287"/>
    </row>
    <row r="67" spans="6:11" ht="20.25" x14ac:dyDescent="0.3">
      <c r="F67" s="287"/>
      <c r="G67" s="287"/>
      <c r="H67" s="287"/>
      <c r="I67" s="287"/>
      <c r="J67" s="287"/>
      <c r="K67" s="287"/>
    </row>
    <row r="68" spans="6:11" ht="20.25" x14ac:dyDescent="0.3">
      <c r="F68" s="287"/>
      <c r="G68" s="287"/>
      <c r="H68" s="287"/>
      <c r="I68" s="287"/>
      <c r="J68" s="287"/>
      <c r="K68" s="287"/>
    </row>
    <row r="69" spans="6:11" ht="20.25" x14ac:dyDescent="0.3">
      <c r="F69" s="287"/>
      <c r="G69" s="287"/>
      <c r="H69" s="287"/>
      <c r="I69" s="287"/>
      <c r="J69" s="287"/>
      <c r="K69" s="287"/>
    </row>
    <row r="70" spans="6:11" ht="20.25" x14ac:dyDescent="0.3">
      <c r="F70" s="287"/>
      <c r="G70" s="287"/>
      <c r="H70" s="287"/>
      <c r="I70" s="287"/>
      <c r="J70" s="287"/>
      <c r="K70" s="287"/>
    </row>
    <row r="71" spans="6:11" ht="20.25" x14ac:dyDescent="0.3">
      <c r="F71" s="287"/>
      <c r="G71" s="287"/>
      <c r="H71" s="287"/>
      <c r="I71" s="287"/>
      <c r="J71" s="287"/>
      <c r="K71" s="287"/>
    </row>
    <row r="72" spans="6:11" ht="20.25" x14ac:dyDescent="0.3">
      <c r="F72" s="287"/>
      <c r="G72" s="287"/>
      <c r="H72" s="287"/>
      <c r="I72" s="287"/>
      <c r="J72" s="287"/>
      <c r="K72" s="287"/>
    </row>
    <row r="73" spans="6:11" ht="20.25" x14ac:dyDescent="0.3">
      <c r="F73" s="287"/>
      <c r="G73" s="287"/>
      <c r="H73" s="287"/>
      <c r="I73" s="287"/>
      <c r="J73" s="287"/>
      <c r="K73" s="287"/>
    </row>
    <row r="74" spans="6:11" ht="20.25" x14ac:dyDescent="0.3">
      <c r="F74" s="287"/>
      <c r="G74" s="287"/>
      <c r="H74" s="287"/>
      <c r="I74" s="287"/>
      <c r="J74" s="287"/>
      <c r="K74" s="287"/>
    </row>
    <row r="75" spans="6:11" ht="20.25" x14ac:dyDescent="0.3">
      <c r="F75" s="287"/>
      <c r="G75" s="287"/>
      <c r="H75" s="287"/>
      <c r="I75" s="287"/>
      <c r="J75" s="287"/>
      <c r="K75" s="287"/>
    </row>
    <row r="76" spans="6:11" ht="20.25" x14ac:dyDescent="0.3">
      <c r="F76" s="287"/>
      <c r="G76" s="287"/>
      <c r="H76" s="287"/>
      <c r="I76" s="287"/>
      <c r="J76" s="287"/>
      <c r="K76" s="287"/>
    </row>
  </sheetData>
  <pageMargins left="0.5" right="0.5" top="0.5" bottom="0.5" header="0" footer="0"/>
  <pageSetup scale="5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3FC67-2571-4DC4-B64E-334CDE8A4880}">
  <dimension ref="A1:K81"/>
  <sheetViews>
    <sheetView workbookViewId="0"/>
  </sheetViews>
  <sheetFormatPr defaultColWidth="12.42578125" defaultRowHeight="15" x14ac:dyDescent="0.2"/>
  <cols>
    <col min="1" max="1" width="20.140625" style="305" customWidth="1"/>
    <col min="2" max="2" width="4.7109375" style="305" customWidth="1"/>
    <col min="3" max="3" width="20.140625" style="305" customWidth="1"/>
    <col min="4" max="4" width="13.7109375" style="305" customWidth="1"/>
    <col min="5" max="10" width="17.5703125" style="305" customWidth="1"/>
    <col min="11" max="16384" width="12.42578125" style="305"/>
  </cols>
  <sheetData>
    <row r="1" spans="1:10" ht="20.100000000000001" customHeight="1" x14ac:dyDescent="0.2"/>
    <row r="2" spans="1:10" ht="20.100000000000001" customHeight="1" x14ac:dyDescent="0.2"/>
    <row r="3" spans="1:10" ht="20.100000000000001" customHeight="1" x14ac:dyDescent="0.2"/>
    <row r="4" spans="1:10" ht="20.100000000000001" customHeight="1" x14ac:dyDescent="0.2"/>
    <row r="5" spans="1:10" ht="23.25" x14ac:dyDescent="0.35">
      <c r="A5" s="323" t="s">
        <v>154</v>
      </c>
      <c r="B5" s="323"/>
    </row>
    <row r="7" spans="1:10" ht="20.100000000000001" customHeight="1" x14ac:dyDescent="0.25">
      <c r="A7" s="322" t="s">
        <v>133</v>
      </c>
      <c r="B7" s="308"/>
      <c r="C7" s="308"/>
      <c r="D7" s="321">
        <v>1</v>
      </c>
      <c r="E7" s="321">
        <v>2</v>
      </c>
      <c r="F7" s="321">
        <v>3</v>
      </c>
      <c r="G7" s="321">
        <v>4</v>
      </c>
      <c r="H7" s="321">
        <v>4.5</v>
      </c>
      <c r="I7" s="321">
        <v>5</v>
      </c>
      <c r="J7" s="321">
        <v>6</v>
      </c>
    </row>
    <row r="8" spans="1:10" ht="20.100000000000001" customHeight="1" x14ac:dyDescent="0.2">
      <c r="D8" s="320"/>
      <c r="E8" s="320"/>
      <c r="F8" s="320"/>
      <c r="G8" s="320"/>
      <c r="H8" s="320"/>
      <c r="I8" s="320"/>
      <c r="J8" s="320"/>
    </row>
    <row r="9" spans="1:10" ht="20.100000000000001" customHeight="1" x14ac:dyDescent="0.35">
      <c r="A9" s="306" t="s">
        <v>181</v>
      </c>
      <c r="B9" s="308"/>
      <c r="C9" s="308" t="s">
        <v>67</v>
      </c>
      <c r="D9" s="319" t="e">
        <f>#REF!</f>
        <v>#REF!</v>
      </c>
      <c r="E9" s="319" t="e">
        <f>#REF!</f>
        <v>#REF!</v>
      </c>
      <c r="F9" s="319" t="e">
        <f>#REF!</f>
        <v>#REF!</v>
      </c>
      <c r="G9" s="319" t="e">
        <f>#REF!</f>
        <v>#REF!</v>
      </c>
      <c r="H9" s="319" t="e">
        <f>#REF!</f>
        <v>#REF!</v>
      </c>
      <c r="I9" s="319" t="e">
        <f>#REF!</f>
        <v>#REF!</v>
      </c>
      <c r="J9" s="319" t="e">
        <f>#REF!</f>
        <v>#REF!</v>
      </c>
    </row>
    <row r="10" spans="1:10" ht="20.100000000000001" customHeight="1" x14ac:dyDescent="0.35">
      <c r="A10" s="306" t="s">
        <v>180</v>
      </c>
      <c r="B10" s="308"/>
      <c r="C10" s="308" t="s">
        <v>159</v>
      </c>
      <c r="D10" s="312" t="e">
        <f t="shared" ref="D10:J10" si="0">$F$31</f>
        <v>#REF!</v>
      </c>
      <c r="E10" s="312" t="e">
        <f t="shared" si="0"/>
        <v>#REF!</v>
      </c>
      <c r="F10" s="312" t="e">
        <f t="shared" si="0"/>
        <v>#REF!</v>
      </c>
      <c r="G10" s="312" t="e">
        <f t="shared" si="0"/>
        <v>#REF!</v>
      </c>
      <c r="H10" s="312" t="e">
        <f t="shared" si="0"/>
        <v>#REF!</v>
      </c>
      <c r="I10" s="312" t="e">
        <f t="shared" si="0"/>
        <v>#REF!</v>
      </c>
      <c r="J10" s="312" t="e">
        <f t="shared" si="0"/>
        <v>#REF!</v>
      </c>
    </row>
    <row r="11" spans="1:10" ht="20.100000000000001" customHeight="1" x14ac:dyDescent="0.35">
      <c r="A11" s="306"/>
      <c r="B11" s="308"/>
      <c r="C11" s="308" t="s">
        <v>177</v>
      </c>
      <c r="D11" s="312" t="e">
        <f t="shared" ref="D11:J11" si="1">$F$37</f>
        <v>#REF!</v>
      </c>
      <c r="E11" s="312" t="e">
        <f t="shared" si="1"/>
        <v>#REF!</v>
      </c>
      <c r="F11" s="312" t="e">
        <f t="shared" si="1"/>
        <v>#REF!</v>
      </c>
      <c r="G11" s="312" t="e">
        <f t="shared" si="1"/>
        <v>#REF!</v>
      </c>
      <c r="H11" s="312" t="e">
        <f t="shared" si="1"/>
        <v>#REF!</v>
      </c>
      <c r="I11" s="312" t="e">
        <f t="shared" si="1"/>
        <v>#REF!</v>
      </c>
      <c r="J11" s="312" t="e">
        <f t="shared" si="1"/>
        <v>#REF!</v>
      </c>
    </row>
    <row r="12" spans="1:10" ht="20.100000000000001" customHeight="1" x14ac:dyDescent="0.35">
      <c r="A12" s="306"/>
      <c r="B12" s="308"/>
      <c r="C12" s="308" t="s">
        <v>170</v>
      </c>
      <c r="D12" s="319" t="e">
        <f>#REF!</f>
        <v>#REF!</v>
      </c>
      <c r="E12" s="319" t="e">
        <f>#REF!</f>
        <v>#REF!</v>
      </c>
      <c r="F12" s="319" t="e">
        <f>#REF!</f>
        <v>#REF!</v>
      </c>
      <c r="G12" s="319" t="e">
        <f>#REF!</f>
        <v>#REF!</v>
      </c>
      <c r="H12" s="319" t="e">
        <f>#REF!</f>
        <v>#REF!</v>
      </c>
      <c r="I12" s="319" t="e">
        <f>#REF!</f>
        <v>#REF!</v>
      </c>
      <c r="J12" s="319" t="e">
        <f>#REF!</f>
        <v>#REF!</v>
      </c>
    </row>
    <row r="13" spans="1:10" ht="20.100000000000001" customHeight="1" x14ac:dyDescent="0.35">
      <c r="A13" s="306"/>
      <c r="B13" s="308"/>
      <c r="C13" s="308"/>
      <c r="D13" s="318"/>
      <c r="E13" s="318"/>
      <c r="F13" s="318"/>
      <c r="G13" s="318"/>
      <c r="H13" s="318"/>
      <c r="I13" s="318"/>
      <c r="J13" s="318"/>
    </row>
    <row r="14" spans="1:10" ht="20.100000000000001" customHeight="1" thickBot="1" x14ac:dyDescent="0.4">
      <c r="A14" s="306"/>
      <c r="B14" s="308"/>
      <c r="C14" s="308" t="s">
        <v>158</v>
      </c>
      <c r="D14" s="317" t="e">
        <f t="shared" ref="D14:J14" si="2">SUM(D9:D13)</f>
        <v>#REF!</v>
      </c>
      <c r="E14" s="317" t="e">
        <f t="shared" si="2"/>
        <v>#REF!</v>
      </c>
      <c r="F14" s="317" t="e">
        <f t="shared" si="2"/>
        <v>#REF!</v>
      </c>
      <c r="G14" s="317" t="e">
        <f t="shared" si="2"/>
        <v>#REF!</v>
      </c>
      <c r="H14" s="317" t="e">
        <f t="shared" si="2"/>
        <v>#REF!</v>
      </c>
      <c r="I14" s="317" t="e">
        <f t="shared" si="2"/>
        <v>#REF!</v>
      </c>
      <c r="J14" s="317" t="e">
        <f t="shared" si="2"/>
        <v>#REF!</v>
      </c>
    </row>
    <row r="15" spans="1:10" ht="20.100000000000001" customHeight="1" thickTop="1" x14ac:dyDescent="0.35">
      <c r="A15" s="306"/>
      <c r="B15" s="308"/>
      <c r="C15" s="308"/>
      <c r="D15" s="315"/>
      <c r="E15" s="315"/>
      <c r="F15" s="315"/>
      <c r="G15" s="315"/>
      <c r="H15" s="315"/>
      <c r="I15" s="315"/>
      <c r="J15" s="315"/>
    </row>
    <row r="16" spans="1:10" ht="20.100000000000001" customHeight="1" x14ac:dyDescent="0.35">
      <c r="A16" s="306"/>
      <c r="B16" s="308"/>
      <c r="C16" s="308"/>
      <c r="D16" s="312"/>
      <c r="E16" s="312"/>
      <c r="F16" s="312"/>
      <c r="G16" s="312"/>
      <c r="H16" s="312"/>
      <c r="I16" s="312"/>
      <c r="J16" s="312"/>
    </row>
    <row r="17" spans="1:11" ht="20.100000000000001" customHeight="1" x14ac:dyDescent="0.35">
      <c r="A17" s="306"/>
      <c r="B17" s="308"/>
      <c r="C17" s="308"/>
      <c r="D17" s="312"/>
      <c r="E17" s="312"/>
      <c r="F17" s="312"/>
      <c r="G17" s="312"/>
      <c r="H17" s="312"/>
      <c r="I17" s="312"/>
      <c r="J17" s="312"/>
    </row>
    <row r="18" spans="1:11" ht="20.100000000000001" customHeight="1" x14ac:dyDescent="0.35">
      <c r="A18" s="306"/>
      <c r="B18" s="308"/>
      <c r="C18" s="308"/>
      <c r="D18" s="312"/>
      <c r="E18" s="312"/>
      <c r="F18" s="312"/>
      <c r="G18" s="312"/>
      <c r="H18" s="312"/>
      <c r="I18" s="312"/>
      <c r="J18" s="312"/>
    </row>
    <row r="19" spans="1:11" ht="20.100000000000001" customHeight="1" x14ac:dyDescent="0.35">
      <c r="A19" s="306" t="s">
        <v>179</v>
      </c>
      <c r="B19" s="308"/>
      <c r="C19" s="308" t="s">
        <v>67</v>
      </c>
      <c r="D19" s="317" t="e">
        <f>#REF!</f>
        <v>#REF!</v>
      </c>
      <c r="E19" s="317" t="e">
        <f>#REF!</f>
        <v>#REF!</v>
      </c>
      <c r="F19" s="317" t="e">
        <f>#REF!</f>
        <v>#REF!</v>
      </c>
      <c r="G19" s="317" t="e">
        <f>#REF!</f>
        <v>#REF!</v>
      </c>
      <c r="H19" s="317" t="e">
        <f>#REF!</f>
        <v>#REF!</v>
      </c>
      <c r="I19" s="317" t="e">
        <f>#REF!</f>
        <v>#REF!</v>
      </c>
      <c r="J19" s="317" t="e">
        <f>#REF!</f>
        <v>#REF!</v>
      </c>
      <c r="K19" s="1506"/>
    </row>
    <row r="20" spans="1:11" ht="20.100000000000001" customHeight="1" x14ac:dyDescent="0.35">
      <c r="A20" s="306" t="s">
        <v>178</v>
      </c>
      <c r="B20" s="308"/>
      <c r="C20" s="308" t="s">
        <v>159</v>
      </c>
      <c r="D20" s="312" t="e">
        <f t="shared" ref="D20:J20" si="3">$F$31</f>
        <v>#REF!</v>
      </c>
      <c r="E20" s="312" t="e">
        <f t="shared" si="3"/>
        <v>#REF!</v>
      </c>
      <c r="F20" s="312" t="e">
        <f t="shared" si="3"/>
        <v>#REF!</v>
      </c>
      <c r="G20" s="312" t="e">
        <f t="shared" si="3"/>
        <v>#REF!</v>
      </c>
      <c r="H20" s="312" t="e">
        <f t="shared" si="3"/>
        <v>#REF!</v>
      </c>
      <c r="I20" s="312" t="e">
        <f t="shared" si="3"/>
        <v>#REF!</v>
      </c>
      <c r="J20" s="312" t="e">
        <f t="shared" si="3"/>
        <v>#REF!</v>
      </c>
    </row>
    <row r="21" spans="1:11" ht="20.100000000000001" customHeight="1" x14ac:dyDescent="0.35">
      <c r="B21" s="308"/>
      <c r="C21" s="308" t="s">
        <v>177</v>
      </c>
      <c r="D21" s="317" t="e">
        <f>$F$38</f>
        <v>#REF!</v>
      </c>
      <c r="E21" s="317" t="e">
        <f t="shared" ref="E21:J21" si="4">$F$38</f>
        <v>#REF!</v>
      </c>
      <c r="F21" s="317" t="e">
        <f t="shared" si="4"/>
        <v>#REF!</v>
      </c>
      <c r="G21" s="317" t="e">
        <f t="shared" si="4"/>
        <v>#REF!</v>
      </c>
      <c r="H21" s="317" t="e">
        <f t="shared" si="4"/>
        <v>#REF!</v>
      </c>
      <c r="I21" s="317" t="e">
        <f t="shared" si="4"/>
        <v>#REF!</v>
      </c>
      <c r="J21" s="317" t="e">
        <f t="shared" si="4"/>
        <v>#REF!</v>
      </c>
    </row>
    <row r="22" spans="1:11" ht="20.100000000000001" customHeight="1" x14ac:dyDescent="0.35">
      <c r="A22" s="306"/>
      <c r="B22" s="308"/>
      <c r="C22" s="308" t="s">
        <v>170</v>
      </c>
      <c r="D22" s="319" t="e">
        <f>#REF!</f>
        <v>#REF!</v>
      </c>
      <c r="E22" s="319" t="e">
        <f>#REF!</f>
        <v>#REF!</v>
      </c>
      <c r="F22" s="319" t="e">
        <f>#REF!</f>
        <v>#REF!</v>
      </c>
      <c r="G22" s="319" t="e">
        <f>#REF!</f>
        <v>#REF!</v>
      </c>
      <c r="H22" s="319" t="e">
        <f>#REF!</f>
        <v>#REF!</v>
      </c>
      <c r="I22" s="319" t="e">
        <f>#REF!</f>
        <v>#REF!</v>
      </c>
      <c r="J22" s="319" t="e">
        <f>#REF!</f>
        <v>#REF!</v>
      </c>
    </row>
    <row r="23" spans="1:11" ht="20.100000000000001" customHeight="1" x14ac:dyDescent="0.35">
      <c r="A23" s="306"/>
      <c r="B23" s="308"/>
      <c r="C23" s="308"/>
      <c r="D23" s="318"/>
      <c r="E23" s="318"/>
      <c r="F23" s="318"/>
      <c r="G23" s="318"/>
      <c r="H23" s="318"/>
      <c r="I23" s="318"/>
      <c r="J23" s="318"/>
    </row>
    <row r="24" spans="1:11" ht="20.100000000000001" customHeight="1" thickBot="1" x14ac:dyDescent="0.4">
      <c r="A24" s="306"/>
      <c r="B24" s="308"/>
      <c r="C24" s="308" t="s">
        <v>158</v>
      </c>
      <c r="D24" s="317" t="e">
        <f>SUM(D19:D22)</f>
        <v>#REF!</v>
      </c>
      <c r="E24" s="317" t="e">
        <f>SUM(E19:E22)</f>
        <v>#REF!</v>
      </c>
      <c r="F24" s="317" t="e">
        <f>SUM(F19:F22)</f>
        <v>#REF!</v>
      </c>
      <c r="G24" s="317" t="e">
        <f>SUM(G19:G22)</f>
        <v>#REF!</v>
      </c>
      <c r="H24" s="317" t="e">
        <f>SUM(H19:H23)</f>
        <v>#REF!</v>
      </c>
      <c r="I24" s="317" t="e">
        <f>SUM(I19:I22)</f>
        <v>#REF!</v>
      </c>
      <c r="J24" s="316" t="e">
        <f>SUM(J19:J22)</f>
        <v>#REF!</v>
      </c>
    </row>
    <row r="25" spans="1:11" ht="20.100000000000001" customHeight="1" thickTop="1" x14ac:dyDescent="0.35">
      <c r="A25" s="306"/>
      <c r="B25" s="308"/>
      <c r="C25" s="308"/>
      <c r="D25" s="308"/>
      <c r="E25" s="315"/>
      <c r="F25" s="315"/>
      <c r="G25" s="315"/>
      <c r="H25" s="315"/>
      <c r="I25" s="315"/>
      <c r="J25" s="315"/>
    </row>
    <row r="26" spans="1:11" ht="20.100000000000001" customHeight="1" x14ac:dyDescent="0.35">
      <c r="A26" s="306"/>
      <c r="B26" s="308"/>
      <c r="C26" s="314"/>
      <c r="D26" s="308"/>
      <c r="E26" s="306"/>
      <c r="F26" s="306"/>
      <c r="G26" s="306"/>
      <c r="H26" s="306"/>
      <c r="I26" s="306"/>
      <c r="J26" s="306"/>
    </row>
    <row r="27" spans="1:11" ht="20.100000000000001" customHeight="1" x14ac:dyDescent="0.35">
      <c r="A27" s="306"/>
      <c r="B27" s="308"/>
      <c r="C27" s="308"/>
      <c r="D27" s="308"/>
      <c r="E27" s="306"/>
      <c r="F27" s="306"/>
      <c r="G27" s="306"/>
      <c r="H27" s="306"/>
      <c r="I27" s="306"/>
      <c r="J27" s="306"/>
    </row>
    <row r="28" spans="1:11" ht="20.100000000000001" customHeight="1" x14ac:dyDescent="0.35">
      <c r="A28" s="306"/>
      <c r="B28" s="308"/>
      <c r="C28" s="308"/>
      <c r="D28" s="311"/>
      <c r="E28" s="312"/>
      <c r="F28" s="312"/>
      <c r="G28" s="306"/>
      <c r="H28" s="306"/>
      <c r="I28" s="306"/>
      <c r="J28" s="306"/>
    </row>
    <row r="29" spans="1:11" ht="20.100000000000001" customHeight="1" x14ac:dyDescent="0.35">
      <c r="A29" s="306"/>
      <c r="B29" s="308"/>
      <c r="C29" s="308"/>
      <c r="J29" s="307"/>
    </row>
    <row r="30" spans="1:11" ht="20.100000000000001" customHeight="1" x14ac:dyDescent="0.35">
      <c r="A30" s="306"/>
      <c r="B30" s="308"/>
      <c r="C30" s="308"/>
      <c r="E30" s="306" t="s">
        <v>157</v>
      </c>
      <c r="F30" s="313" t="s">
        <v>2</v>
      </c>
      <c r="J30" s="307"/>
    </row>
    <row r="31" spans="1:11" ht="20.100000000000001" customHeight="1" x14ac:dyDescent="0.35">
      <c r="A31" s="306"/>
      <c r="B31" s="308"/>
      <c r="C31" s="308"/>
      <c r="E31" s="306" t="s">
        <v>167</v>
      </c>
      <c r="F31" s="312" t="e">
        <f>#REF!</f>
        <v>#REF!</v>
      </c>
      <c r="J31" s="307"/>
    </row>
    <row r="32" spans="1:11" ht="23.25" x14ac:dyDescent="0.35">
      <c r="A32" s="306"/>
      <c r="B32" s="308"/>
      <c r="C32" s="308"/>
      <c r="D32" s="308"/>
      <c r="E32" s="307"/>
      <c r="F32" s="307"/>
      <c r="I32" s="307"/>
      <c r="J32" s="307"/>
    </row>
    <row r="33" spans="1:10" ht="23.25" x14ac:dyDescent="0.35">
      <c r="A33" s="306"/>
      <c r="B33" s="308"/>
      <c r="C33" s="308"/>
      <c r="D33" s="308"/>
      <c r="E33" s="307"/>
      <c r="F33" s="307"/>
      <c r="I33" s="307"/>
      <c r="J33" s="307"/>
    </row>
    <row r="34" spans="1:10" ht="23.25" x14ac:dyDescent="0.35">
      <c r="A34" s="306"/>
      <c r="B34" s="308"/>
      <c r="C34" s="308"/>
      <c r="D34" s="311"/>
      <c r="E34" s="311"/>
      <c r="F34" s="311"/>
      <c r="I34" s="307"/>
      <c r="J34" s="307"/>
    </row>
    <row r="35" spans="1:10" ht="23.25" x14ac:dyDescent="0.35">
      <c r="A35" s="306"/>
      <c r="B35" s="308"/>
      <c r="C35" s="308"/>
      <c r="D35" s="310"/>
      <c r="E35" s="310"/>
      <c r="F35" s="310"/>
      <c r="I35" s="307"/>
      <c r="J35" s="307"/>
    </row>
    <row r="36" spans="1:10" ht="23.25" x14ac:dyDescent="0.35">
      <c r="A36" s="306"/>
      <c r="B36" s="308"/>
      <c r="C36" s="308"/>
      <c r="D36" s="310"/>
      <c r="E36" s="311" t="s">
        <v>176</v>
      </c>
      <c r="F36" s="311" t="e">
        <f>#REF!</f>
        <v>#REF!</v>
      </c>
      <c r="I36" s="307"/>
      <c r="J36" s="307"/>
    </row>
    <row r="37" spans="1:10" ht="23.25" x14ac:dyDescent="0.35">
      <c r="A37" s="306"/>
      <c r="B37" s="308"/>
      <c r="C37" s="308"/>
      <c r="D37" s="308"/>
      <c r="E37" s="310" t="s">
        <v>646</v>
      </c>
      <c r="F37" s="310" t="e">
        <f>8* C39</f>
        <v>#REF!</v>
      </c>
      <c r="I37" s="307"/>
      <c r="J37" s="307"/>
    </row>
    <row r="38" spans="1:10" ht="23.25" x14ac:dyDescent="0.35">
      <c r="A38" s="306"/>
      <c r="B38" s="308"/>
      <c r="C38" s="308"/>
      <c r="D38" s="308"/>
      <c r="E38" s="310" t="s">
        <v>647</v>
      </c>
      <c r="F38" s="309" t="e">
        <f>9.5*C39</f>
        <v>#REF!</v>
      </c>
      <c r="I38" s="307"/>
      <c r="J38" s="307"/>
    </row>
    <row r="39" spans="1:10" ht="23.25" x14ac:dyDescent="0.35">
      <c r="A39" s="306"/>
      <c r="B39" s="308"/>
      <c r="C39" s="308" t="e">
        <f>#REF!</f>
        <v>#REF!</v>
      </c>
      <c r="D39" s="308"/>
      <c r="E39" s="307"/>
      <c r="F39" s="307"/>
      <c r="G39" s="307"/>
      <c r="H39" s="307"/>
      <c r="I39" s="307"/>
      <c r="J39" s="307"/>
    </row>
    <row r="40" spans="1:10" ht="23.25" x14ac:dyDescent="0.35">
      <c r="A40" s="306"/>
      <c r="B40" s="307"/>
      <c r="C40" s="307"/>
      <c r="D40" s="308"/>
      <c r="E40" s="307"/>
      <c r="F40" s="307"/>
      <c r="G40" s="307"/>
      <c r="H40" s="307"/>
      <c r="I40" s="307"/>
      <c r="J40" s="307"/>
    </row>
    <row r="41" spans="1:10" ht="23.25" x14ac:dyDescent="0.35">
      <c r="A41" s="306"/>
      <c r="B41" s="308"/>
      <c r="C41" s="308"/>
      <c r="D41" s="308"/>
      <c r="E41" s="307"/>
      <c r="F41" s="307"/>
      <c r="G41" s="307"/>
      <c r="H41" s="307"/>
      <c r="I41" s="307"/>
      <c r="J41" s="307"/>
    </row>
    <row r="42" spans="1:10" ht="23.25" x14ac:dyDescent="0.35">
      <c r="A42" s="306"/>
      <c r="B42" s="308"/>
      <c r="C42" s="308"/>
      <c r="D42" s="308"/>
      <c r="E42" s="307"/>
      <c r="F42" s="307"/>
      <c r="G42" s="307"/>
      <c r="H42" s="307"/>
      <c r="I42" s="307"/>
      <c r="J42" s="307"/>
    </row>
    <row r="43" spans="1:10" ht="23.25" x14ac:dyDescent="0.35">
      <c r="A43" s="306"/>
      <c r="B43" s="308"/>
      <c r="C43" s="308"/>
      <c r="D43" s="308"/>
      <c r="E43" s="307"/>
      <c r="F43" s="307"/>
      <c r="G43" s="307"/>
      <c r="H43" s="307"/>
      <c r="I43" s="307"/>
      <c r="J43" s="307"/>
    </row>
    <row r="44" spans="1:10" ht="23.25" x14ac:dyDescent="0.35">
      <c r="A44" s="306"/>
      <c r="B44" s="308"/>
      <c r="C44" s="308"/>
      <c r="D44" s="308"/>
      <c r="E44" s="307"/>
      <c r="F44" s="307"/>
      <c r="G44" s="307"/>
      <c r="H44" s="307"/>
      <c r="I44" s="307"/>
      <c r="J44" s="307"/>
    </row>
    <row r="45" spans="1:10" ht="23.25" x14ac:dyDescent="0.35">
      <c r="A45" s="306"/>
      <c r="B45" s="308"/>
      <c r="C45" s="308"/>
      <c r="D45" s="308"/>
      <c r="E45" s="307"/>
      <c r="F45" s="307"/>
      <c r="G45" s="307"/>
      <c r="H45" s="307"/>
      <c r="I45" s="307"/>
      <c r="J45" s="307"/>
    </row>
    <row r="46" spans="1:10" ht="23.25" x14ac:dyDescent="0.35">
      <c r="A46" s="306"/>
      <c r="B46" s="308"/>
      <c r="C46" s="308"/>
      <c r="D46" s="308"/>
      <c r="E46" s="307"/>
      <c r="F46" s="307"/>
      <c r="G46" s="307"/>
      <c r="H46" s="307"/>
      <c r="I46" s="307"/>
      <c r="J46" s="307"/>
    </row>
    <row r="47" spans="1:10" ht="23.25" x14ac:dyDescent="0.35">
      <c r="A47" s="306"/>
      <c r="B47" s="308"/>
      <c r="C47" s="308"/>
      <c r="D47" s="308"/>
      <c r="E47" s="307"/>
      <c r="F47" s="307"/>
      <c r="G47" s="307"/>
      <c r="H47" s="307"/>
      <c r="I47" s="307"/>
      <c r="J47" s="307"/>
    </row>
    <row r="48" spans="1:10" ht="23.25" x14ac:dyDescent="0.35">
      <c r="A48" s="306"/>
      <c r="B48" s="308"/>
      <c r="C48" s="308"/>
      <c r="D48" s="308"/>
      <c r="E48" s="307"/>
      <c r="F48" s="307"/>
      <c r="G48" s="307"/>
      <c r="H48" s="307"/>
      <c r="I48" s="307"/>
      <c r="J48" s="307"/>
    </row>
    <row r="49" spans="1:10" ht="23.25" x14ac:dyDescent="0.35">
      <c r="A49" s="306"/>
      <c r="B49" s="308"/>
      <c r="C49" s="308"/>
      <c r="D49" s="308"/>
      <c r="E49" s="307"/>
      <c r="F49" s="307"/>
      <c r="G49" s="307"/>
      <c r="H49" s="307"/>
      <c r="I49" s="307"/>
      <c r="J49" s="307"/>
    </row>
    <row r="50" spans="1:10" ht="23.25" x14ac:dyDescent="0.35">
      <c r="A50" s="306"/>
      <c r="B50" s="308"/>
      <c r="C50" s="308"/>
      <c r="D50" s="308"/>
      <c r="E50" s="307"/>
      <c r="F50" s="307"/>
      <c r="G50" s="307"/>
      <c r="H50" s="307"/>
      <c r="I50" s="307"/>
      <c r="J50" s="307"/>
    </row>
    <row r="51" spans="1:10" ht="23.25" x14ac:dyDescent="0.35">
      <c r="A51" s="306"/>
      <c r="B51" s="308"/>
      <c r="C51" s="308"/>
      <c r="D51" s="308"/>
      <c r="E51" s="307"/>
      <c r="F51" s="307"/>
      <c r="G51" s="307"/>
      <c r="H51" s="307"/>
      <c r="I51" s="307"/>
      <c r="J51" s="307"/>
    </row>
    <row r="52" spans="1:10" ht="23.25" x14ac:dyDescent="0.35">
      <c r="A52" s="306"/>
      <c r="E52" s="307"/>
      <c r="F52" s="307"/>
      <c r="G52" s="307"/>
      <c r="H52" s="307"/>
      <c r="I52" s="307"/>
      <c r="J52" s="307"/>
    </row>
    <row r="53" spans="1:10" ht="23.25" x14ac:dyDescent="0.35">
      <c r="A53" s="306"/>
      <c r="E53" s="307"/>
      <c r="F53" s="307"/>
      <c r="G53" s="307"/>
      <c r="H53" s="307"/>
      <c r="I53" s="307"/>
      <c r="J53" s="307"/>
    </row>
    <row r="54" spans="1:10" ht="23.25" x14ac:dyDescent="0.35">
      <c r="A54" s="306"/>
      <c r="E54" s="307"/>
      <c r="F54" s="307"/>
      <c r="G54" s="307"/>
      <c r="H54" s="307"/>
      <c r="I54" s="307"/>
      <c r="J54" s="307"/>
    </row>
    <row r="55" spans="1:10" ht="23.25" x14ac:dyDescent="0.35">
      <c r="A55" s="306"/>
      <c r="E55" s="307"/>
      <c r="F55" s="307"/>
      <c r="G55" s="307"/>
      <c r="H55" s="307"/>
      <c r="I55" s="307"/>
      <c r="J55" s="307"/>
    </row>
    <row r="56" spans="1:10" ht="23.25" x14ac:dyDescent="0.35">
      <c r="A56" s="306"/>
      <c r="E56" s="307"/>
      <c r="F56" s="307"/>
      <c r="G56" s="307"/>
      <c r="H56" s="307"/>
      <c r="I56" s="307"/>
      <c r="J56" s="307"/>
    </row>
    <row r="57" spans="1:10" ht="23.25" x14ac:dyDescent="0.35">
      <c r="A57" s="306"/>
      <c r="E57" s="307"/>
      <c r="F57" s="307"/>
      <c r="G57" s="307"/>
      <c r="H57" s="307"/>
      <c r="I57" s="307"/>
      <c r="J57" s="307"/>
    </row>
    <row r="58" spans="1:10" ht="23.25" x14ac:dyDescent="0.35">
      <c r="A58" s="306"/>
      <c r="E58" s="307"/>
      <c r="F58" s="307"/>
      <c r="G58" s="307"/>
      <c r="H58" s="307"/>
      <c r="I58" s="307"/>
      <c r="J58" s="307"/>
    </row>
    <row r="59" spans="1:10" ht="23.25" x14ac:dyDescent="0.35">
      <c r="A59" s="306"/>
      <c r="E59" s="307"/>
      <c r="F59" s="307"/>
      <c r="G59" s="307"/>
      <c r="H59" s="307"/>
      <c r="I59" s="307"/>
      <c r="J59" s="307"/>
    </row>
    <row r="60" spans="1:10" ht="23.25" x14ac:dyDescent="0.35">
      <c r="A60" s="306"/>
      <c r="E60" s="307"/>
      <c r="F60" s="307"/>
      <c r="G60" s="307"/>
      <c r="H60" s="307"/>
      <c r="I60" s="307"/>
      <c r="J60" s="307"/>
    </row>
    <row r="61" spans="1:10" ht="23.25" x14ac:dyDescent="0.35">
      <c r="A61" s="306"/>
      <c r="E61" s="307"/>
      <c r="F61" s="307"/>
      <c r="G61" s="307"/>
      <c r="H61" s="307"/>
      <c r="I61" s="307"/>
      <c r="J61" s="307"/>
    </row>
    <row r="62" spans="1:10" ht="23.25" x14ac:dyDescent="0.35">
      <c r="A62" s="306"/>
      <c r="E62" s="307"/>
      <c r="F62" s="307"/>
      <c r="G62" s="307"/>
      <c r="H62" s="307"/>
      <c r="I62" s="307"/>
      <c r="J62" s="307"/>
    </row>
    <row r="63" spans="1:10" ht="23.25" x14ac:dyDescent="0.35">
      <c r="A63" s="306"/>
      <c r="E63" s="307"/>
      <c r="F63" s="307"/>
      <c r="G63" s="307"/>
      <c r="H63" s="307"/>
      <c r="I63" s="307"/>
      <c r="J63" s="307"/>
    </row>
    <row r="64" spans="1:10" ht="23.25" x14ac:dyDescent="0.35">
      <c r="A64" s="306"/>
      <c r="E64" s="307"/>
      <c r="F64" s="307"/>
      <c r="G64" s="307"/>
      <c r="H64" s="307"/>
      <c r="I64" s="307"/>
      <c r="J64" s="307"/>
    </row>
    <row r="65" spans="1:10" ht="23.25" x14ac:dyDescent="0.35">
      <c r="A65" s="306"/>
      <c r="E65" s="307"/>
      <c r="F65" s="307"/>
      <c r="G65" s="307"/>
      <c r="H65" s="307"/>
      <c r="I65" s="307"/>
      <c r="J65" s="307"/>
    </row>
    <row r="66" spans="1:10" ht="23.25" x14ac:dyDescent="0.35">
      <c r="A66" s="306"/>
      <c r="E66" s="307"/>
      <c r="F66" s="307"/>
      <c r="G66" s="307"/>
      <c r="H66" s="307"/>
      <c r="I66" s="307"/>
      <c r="J66" s="307"/>
    </row>
    <row r="67" spans="1:10" ht="23.25" x14ac:dyDescent="0.35">
      <c r="A67" s="306"/>
      <c r="E67" s="307"/>
      <c r="F67" s="307"/>
      <c r="G67" s="307"/>
      <c r="H67" s="307"/>
      <c r="I67" s="307"/>
      <c r="J67" s="307"/>
    </row>
    <row r="68" spans="1:10" ht="23.25" x14ac:dyDescent="0.35">
      <c r="A68" s="306"/>
      <c r="E68" s="307"/>
      <c r="F68" s="307"/>
      <c r="G68" s="307"/>
      <c r="H68" s="307"/>
      <c r="I68" s="307"/>
      <c r="J68" s="307"/>
    </row>
    <row r="69" spans="1:10" ht="23.25" x14ac:dyDescent="0.35">
      <c r="A69" s="306"/>
      <c r="E69" s="307"/>
      <c r="F69" s="307"/>
      <c r="G69" s="307"/>
      <c r="H69" s="307"/>
      <c r="I69" s="307"/>
      <c r="J69" s="307"/>
    </row>
    <row r="70" spans="1:10" ht="23.25" x14ac:dyDescent="0.35">
      <c r="A70" s="306"/>
      <c r="E70" s="307"/>
      <c r="F70" s="307"/>
      <c r="G70" s="307"/>
      <c r="H70" s="307"/>
      <c r="I70" s="307"/>
      <c r="J70" s="307"/>
    </row>
    <row r="71" spans="1:10" ht="23.25" x14ac:dyDescent="0.35">
      <c r="A71" s="306"/>
      <c r="E71" s="307"/>
      <c r="F71" s="307"/>
      <c r="G71" s="307"/>
      <c r="H71" s="307"/>
      <c r="I71" s="307"/>
      <c r="J71" s="307"/>
    </row>
    <row r="72" spans="1:10" ht="23.25" x14ac:dyDescent="0.35">
      <c r="A72" s="306"/>
      <c r="E72" s="307"/>
      <c r="F72" s="307"/>
      <c r="G72" s="307"/>
      <c r="H72" s="307"/>
      <c r="I72" s="307"/>
      <c r="J72" s="307"/>
    </row>
    <row r="73" spans="1:10" ht="23.25" x14ac:dyDescent="0.35">
      <c r="A73" s="306"/>
      <c r="E73" s="307"/>
      <c r="F73" s="307"/>
      <c r="G73" s="307"/>
      <c r="H73" s="307"/>
      <c r="I73" s="307"/>
      <c r="J73" s="307"/>
    </row>
    <row r="74" spans="1:10" ht="23.25" x14ac:dyDescent="0.35">
      <c r="A74" s="306"/>
      <c r="E74" s="307"/>
      <c r="F74" s="307"/>
      <c r="G74" s="307"/>
      <c r="H74" s="307"/>
      <c r="I74" s="307"/>
      <c r="J74" s="307"/>
    </row>
    <row r="75" spans="1:10" ht="23.25" x14ac:dyDescent="0.35">
      <c r="A75" s="306"/>
      <c r="E75" s="307"/>
      <c r="F75" s="307"/>
      <c r="G75" s="307"/>
      <c r="H75" s="307"/>
      <c r="I75" s="307"/>
      <c r="J75" s="307"/>
    </row>
    <row r="76" spans="1:10" ht="23.25" x14ac:dyDescent="0.35">
      <c r="A76" s="306"/>
    </row>
    <row r="77" spans="1:10" ht="23.25" x14ac:dyDescent="0.35">
      <c r="A77" s="306"/>
    </row>
    <row r="78" spans="1:10" ht="23.25" x14ac:dyDescent="0.35">
      <c r="A78" s="306"/>
    </row>
    <row r="79" spans="1:10" ht="23.25" x14ac:dyDescent="0.35">
      <c r="A79" s="306"/>
    </row>
    <row r="80" spans="1:10" ht="23.25" x14ac:dyDescent="0.35">
      <c r="A80" s="306"/>
    </row>
    <row r="81" spans="1:1" ht="23.25" x14ac:dyDescent="0.35">
      <c r="A81" s="306"/>
    </row>
  </sheetData>
  <phoneticPr fontId="46" type="noConversion"/>
  <pageMargins left="0.5" right="0.5" top="0.5" bottom="0.5" header="0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239A-44E8-4988-A288-054B9F2766A0}">
  <dimension ref="B1:AN55"/>
  <sheetViews>
    <sheetView showGridLines="0" showRowColHeaders="0" workbookViewId="0">
      <selection activeCell="C8" sqref="C8"/>
    </sheetView>
  </sheetViews>
  <sheetFormatPr defaultRowHeight="15" x14ac:dyDescent="0.25"/>
  <cols>
    <col min="1" max="2" width="9.140625" style="1"/>
    <col min="3" max="3" width="2.7109375" style="65" customWidth="1"/>
    <col min="4" max="4" width="1" style="65" customWidth="1"/>
    <col min="5" max="5" width="2.7109375" style="1644" customWidth="1"/>
    <col min="6" max="6" width="1.140625" style="1644" customWidth="1"/>
    <col min="7" max="7" width="2.7109375" style="1644" customWidth="1"/>
    <col min="8" max="8" width="1" style="65" customWidth="1"/>
    <col min="9" max="9" width="2.7109375" style="1644" customWidth="1"/>
    <col min="10" max="10" width="1.140625" style="1644" customWidth="1"/>
    <col min="11" max="11" width="2.7109375" style="1644" customWidth="1"/>
    <col min="12" max="12" width="1" style="8" customWidth="1"/>
    <col min="13" max="13" width="2.7109375" style="1644" customWidth="1"/>
    <col min="14" max="14" width="12.7109375" style="1" customWidth="1"/>
    <col min="15" max="15" width="13.42578125" style="1" customWidth="1"/>
    <col min="16" max="16" width="11.7109375" style="1" customWidth="1"/>
    <col min="17" max="17" width="14.7109375" style="19" customWidth="1"/>
    <col min="18" max="19" width="10.28515625" style="1" customWidth="1"/>
    <col min="20" max="20" width="13.7109375" style="1" customWidth="1"/>
    <col min="21" max="21" width="4.5703125" style="1" customWidth="1"/>
    <col min="22" max="22" width="4.28515625" style="1" customWidth="1"/>
    <col min="23" max="26" width="6.28515625" style="1" hidden="1" customWidth="1"/>
    <col min="27" max="27" width="6.7109375" style="1" hidden="1" customWidth="1"/>
    <col min="28" max="34" width="4.7109375" style="1" hidden="1" customWidth="1"/>
    <col min="35" max="40" width="9.140625" style="1" hidden="1" customWidth="1"/>
    <col min="41" max="41" width="9.140625" style="1" customWidth="1"/>
    <col min="42" max="16384" width="9.140625" style="1"/>
  </cols>
  <sheetData>
    <row r="1" spans="3:40" s="11" customFormat="1" ht="29.25" customHeight="1" x14ac:dyDescent="0.2">
      <c r="C1" s="1819" t="s">
        <v>2</v>
      </c>
      <c r="D1" s="1819"/>
      <c r="E1" s="1819"/>
      <c r="F1" s="1819"/>
      <c r="G1" s="1819"/>
      <c r="H1" s="1819"/>
      <c r="I1" s="1819"/>
      <c r="J1" s="1819"/>
      <c r="K1" s="1819"/>
      <c r="L1" s="1819"/>
      <c r="M1" s="1819"/>
      <c r="N1" s="1820"/>
      <c r="O1" s="1820"/>
      <c r="P1" s="1821"/>
      <c r="Q1" s="1822"/>
      <c r="R1" s="1822"/>
      <c r="S1" s="1822"/>
      <c r="T1" s="1822"/>
    </row>
    <row r="2" spans="3:40" ht="12.75" customHeight="1" thickBot="1" x14ac:dyDescent="0.25">
      <c r="C2" s="1644"/>
      <c r="D2" s="1644"/>
      <c r="H2" s="1644"/>
      <c r="L2" s="1644"/>
      <c r="N2" s="1647"/>
      <c r="O2" s="1647"/>
      <c r="P2" s="1645"/>
      <c r="Q2" s="1646"/>
      <c r="R2" s="1646"/>
      <c r="S2" s="1646"/>
      <c r="T2" s="1646"/>
      <c r="U2" s="11"/>
      <c r="V2" s="11"/>
      <c r="W2" s="11"/>
    </row>
    <row r="3" spans="3:40" ht="34.5" customHeight="1" x14ac:dyDescent="0.25">
      <c r="C3" s="1823" t="s">
        <v>852</v>
      </c>
      <c r="D3" s="1824"/>
      <c r="E3" s="1824"/>
      <c r="F3" s="1824"/>
      <c r="G3" s="1824"/>
      <c r="H3" s="1824"/>
      <c r="I3" s="1824"/>
      <c r="J3" s="1824"/>
      <c r="K3" s="1824"/>
      <c r="L3" s="1824"/>
      <c r="M3" s="1825"/>
      <c r="N3" s="1832" t="s">
        <v>811</v>
      </c>
      <c r="O3" s="1835" t="s">
        <v>812</v>
      </c>
      <c r="P3" s="1835" t="s">
        <v>813</v>
      </c>
      <c r="Q3" s="1835" t="s">
        <v>814</v>
      </c>
      <c r="R3" s="1835" t="s">
        <v>717</v>
      </c>
      <c r="S3" s="1835" t="s">
        <v>815</v>
      </c>
      <c r="T3" s="1838" t="s">
        <v>816</v>
      </c>
      <c r="U3" s="10"/>
      <c r="V3" s="11"/>
      <c r="W3" s="11"/>
      <c r="AB3" s="1802" t="s">
        <v>51</v>
      </c>
      <c r="AC3" s="1802"/>
      <c r="AD3" s="1802"/>
      <c r="AE3" s="1802"/>
      <c r="AF3" s="1802"/>
      <c r="AG3" s="1802"/>
      <c r="AH3" s="1802"/>
    </row>
    <row r="4" spans="3:40" s="4" customFormat="1" ht="13.5" customHeight="1" x14ac:dyDescent="0.25">
      <c r="C4" s="1826"/>
      <c r="D4" s="1827"/>
      <c r="E4" s="1827"/>
      <c r="F4" s="1827"/>
      <c r="G4" s="1827"/>
      <c r="H4" s="1827"/>
      <c r="I4" s="1827"/>
      <c r="J4" s="1827"/>
      <c r="K4" s="1827"/>
      <c r="L4" s="1827"/>
      <c r="M4" s="1828"/>
      <c r="N4" s="1833"/>
      <c r="O4" s="1836"/>
      <c r="P4" s="1836"/>
      <c r="Q4" s="1836"/>
      <c r="R4" s="1836"/>
      <c r="S4" s="1836"/>
      <c r="T4" s="1839"/>
      <c r="W4" s="4" t="s">
        <v>11</v>
      </c>
      <c r="X4" s="4" t="s">
        <v>9</v>
      </c>
      <c r="Y4" s="4" t="s">
        <v>17</v>
      </c>
      <c r="Z4" s="4" t="s">
        <v>10</v>
      </c>
      <c r="AB4" s="1802" t="s">
        <v>11</v>
      </c>
      <c r="AC4" s="1802"/>
      <c r="AD4" s="1802"/>
      <c r="AE4" s="1802"/>
      <c r="AF4" s="1802"/>
      <c r="AG4" s="1802"/>
      <c r="AH4" s="1802"/>
      <c r="AI4" s="4" t="s">
        <v>12</v>
      </c>
      <c r="AJ4" s="4" t="s">
        <v>13</v>
      </c>
      <c r="AK4" s="4" t="s">
        <v>14</v>
      </c>
      <c r="AL4" s="4" t="s">
        <v>15</v>
      </c>
      <c r="AM4" s="4" t="s">
        <v>16</v>
      </c>
    </row>
    <row r="5" spans="3:40" ht="18.75" customHeight="1" thickBot="1" x14ac:dyDescent="0.3">
      <c r="C5" s="1829"/>
      <c r="D5" s="1830"/>
      <c r="E5" s="1830"/>
      <c r="F5" s="1830"/>
      <c r="G5" s="1830"/>
      <c r="H5" s="1830"/>
      <c r="I5" s="1830"/>
      <c r="J5" s="1830"/>
      <c r="K5" s="1830"/>
      <c r="L5" s="1830"/>
      <c r="M5" s="1831"/>
      <c r="N5" s="1834"/>
      <c r="O5" s="1837"/>
      <c r="P5" s="1837"/>
      <c r="Q5" s="1837"/>
      <c r="R5" s="1837"/>
      <c r="S5" s="1837"/>
      <c r="T5" s="1840"/>
      <c r="AB5" s="44">
        <v>1</v>
      </c>
      <c r="AC5" s="46">
        <v>2</v>
      </c>
      <c r="AD5" s="48">
        <v>3</v>
      </c>
      <c r="AE5" s="50">
        <v>4</v>
      </c>
      <c r="AF5" s="52">
        <v>5</v>
      </c>
      <c r="AG5" s="54">
        <v>6</v>
      </c>
      <c r="AH5" s="56">
        <v>7</v>
      </c>
    </row>
    <row r="6" spans="3:40" ht="11.25" hidden="1" customHeight="1" x14ac:dyDescent="0.25">
      <c r="C6" s="65">
        <v>2</v>
      </c>
      <c r="D6" s="65" t="s">
        <v>0</v>
      </c>
      <c r="E6" s="1644">
        <v>0</v>
      </c>
      <c r="F6" s="1644" t="s">
        <v>1</v>
      </c>
      <c r="G6" s="1644">
        <v>0</v>
      </c>
      <c r="H6" s="65" t="s">
        <v>0</v>
      </c>
      <c r="I6" s="1644">
        <v>4</v>
      </c>
      <c r="J6" s="1644" t="s">
        <v>1</v>
      </c>
      <c r="K6" s="1644">
        <v>1</v>
      </c>
      <c r="L6" s="8" t="s">
        <v>0</v>
      </c>
      <c r="M6" s="1644">
        <v>6</v>
      </c>
      <c r="W6" s="2">
        <f t="shared" ref="W6" si="0">((C6+(E6/12))*(G6+I6/12))*(K6+M6/12)</f>
        <v>1</v>
      </c>
      <c r="X6" s="2">
        <f t="shared" ref="X6" si="1">((K6+(M6/12))*(C6+E6/12))</f>
        <v>3</v>
      </c>
      <c r="Y6" s="3">
        <f t="shared" ref="Y6" si="2">K6+(M6/12)</f>
        <v>1.5</v>
      </c>
      <c r="Z6" s="1">
        <f t="shared" ref="Z6" si="3">C6+E6/12</f>
        <v>2</v>
      </c>
      <c r="AB6" s="44"/>
      <c r="AC6" s="46"/>
      <c r="AD6" s="48"/>
      <c r="AE6" s="50"/>
      <c r="AF6" s="52"/>
      <c r="AG6" s="54"/>
      <c r="AH6" s="56"/>
      <c r="AI6" s="1">
        <f>(X6*Price!C15)*2</f>
        <v>194.67000000000002</v>
      </c>
      <c r="AJ6" s="1">
        <f>(Y6*Price!C6)*2</f>
        <v>9.7334999999999994</v>
      </c>
      <c r="AK6" s="1">
        <f>Z6*Price!C6</f>
        <v>6.4889999999999999</v>
      </c>
      <c r="AL6" s="1">
        <f>Z6*Price!F6</f>
        <v>23.1</v>
      </c>
      <c r="AM6" s="1">
        <f>Price!E15</f>
        <v>40.015500000000003</v>
      </c>
      <c r="AN6" s="1">
        <f>SUM(AI6:AM6)</f>
        <v>274.00800000000004</v>
      </c>
    </row>
    <row r="7" spans="3:40" s="201" customFormat="1" ht="6.75" customHeight="1" x14ac:dyDescent="0.25">
      <c r="C7" s="1803"/>
      <c r="D7" s="1804"/>
      <c r="E7" s="1804"/>
      <c r="F7" s="1804"/>
      <c r="G7" s="1804"/>
      <c r="H7" s="1804"/>
      <c r="I7" s="1804"/>
      <c r="J7" s="1804"/>
      <c r="K7" s="1804"/>
      <c r="L7" s="1804"/>
      <c r="M7" s="1804"/>
      <c r="N7" s="1684"/>
      <c r="O7" s="1684"/>
      <c r="P7" s="1684"/>
      <c r="Q7" s="1685"/>
      <c r="R7" s="1684"/>
      <c r="S7" s="1684"/>
      <c r="T7" s="1686"/>
      <c r="W7" s="1707"/>
      <c r="X7" s="1707"/>
      <c r="Y7" s="1708"/>
      <c r="AB7" s="1709"/>
      <c r="AC7" s="1710"/>
      <c r="AD7" s="1711"/>
      <c r="AE7" s="1712"/>
      <c r="AF7" s="1713"/>
      <c r="AG7" s="1714"/>
      <c r="AH7" s="1715"/>
    </row>
    <row r="8" spans="3:40" ht="25.5" customHeight="1" x14ac:dyDescent="0.25">
      <c r="C8" s="1687">
        <v>3</v>
      </c>
      <c r="D8" s="1675" t="s">
        <v>0</v>
      </c>
      <c r="E8" s="1687">
        <v>6</v>
      </c>
      <c r="F8" s="1676" t="s">
        <v>1</v>
      </c>
      <c r="G8" s="1677">
        <v>0</v>
      </c>
      <c r="H8" s="1675" t="s">
        <v>0</v>
      </c>
      <c r="I8" s="1677">
        <v>6</v>
      </c>
      <c r="J8" s="1676" t="s">
        <v>1</v>
      </c>
      <c r="K8" s="1687">
        <v>2</v>
      </c>
      <c r="L8" s="1675" t="s">
        <v>0</v>
      </c>
      <c r="M8" s="1687">
        <v>0</v>
      </c>
      <c r="N8" s="1652"/>
      <c r="O8" s="1653"/>
      <c r="P8" s="1653"/>
      <c r="Q8" s="1653"/>
      <c r="R8" s="1653"/>
      <c r="S8" s="1653"/>
      <c r="T8" s="1654"/>
      <c r="W8" s="2">
        <f>(($C$8+($E$8/12))*($G$8+$I$8/12))*($K$8+$M$8/12)</f>
        <v>3.5</v>
      </c>
      <c r="X8" s="2">
        <f>(($K$8+($M$8/12))*($C$8+$E$8/12))</f>
        <v>7</v>
      </c>
      <c r="Y8" s="3">
        <f>$K$8+($M$8/12)</f>
        <v>2</v>
      </c>
      <c r="Z8" s="1">
        <f>$C$8+$E$8/12</f>
        <v>3.5</v>
      </c>
      <c r="AB8" s="45">
        <f>W8*Price!$L$7</f>
        <v>220.5</v>
      </c>
      <c r="AC8" s="47">
        <f>W8*Price!$M$7</f>
        <v>262.5</v>
      </c>
      <c r="AD8" s="49">
        <f>W8*Price!$N$7</f>
        <v>374.5</v>
      </c>
      <c r="AE8" s="51">
        <f>W8*Price!$O$7</f>
        <v>409.5</v>
      </c>
      <c r="AF8" s="53">
        <f>W8*Price!$P$7</f>
        <v>546</v>
      </c>
      <c r="AG8" s="55">
        <f>W8*Price!$Q$7</f>
        <v>822.5</v>
      </c>
      <c r="AH8" s="57">
        <f>W8*Price!$R$7</f>
        <v>1039.5</v>
      </c>
      <c r="AI8" s="7">
        <f>(X8*Price!$C$15)*2</f>
        <v>454.23</v>
      </c>
      <c r="AJ8" s="7">
        <f>(Y8*Price!$C$7)*2</f>
        <v>12.978</v>
      </c>
      <c r="AK8" s="7">
        <f>Z8*Price!$C$7</f>
        <v>11.35575</v>
      </c>
      <c r="AL8" s="7">
        <f>Z8*Price!$F$7</f>
        <v>87.060749999999999</v>
      </c>
      <c r="AM8" s="7">
        <f>Price!$H$7</f>
        <v>7.5705</v>
      </c>
      <c r="AN8" s="7">
        <f>SUM(AI8:AM8)</f>
        <v>573.19500000000005</v>
      </c>
    </row>
    <row r="9" spans="3:40" ht="18" customHeight="1" x14ac:dyDescent="0.25">
      <c r="C9" s="1678"/>
      <c r="D9" s="1672"/>
      <c r="E9" s="1673"/>
      <c r="F9" s="1674"/>
      <c r="G9" s="1673"/>
      <c r="H9" s="1672"/>
      <c r="I9" s="1673"/>
      <c r="J9" s="1786" t="s">
        <v>67</v>
      </c>
      <c r="K9" s="1787"/>
      <c r="L9" s="1787"/>
      <c r="M9" s="1788"/>
      <c r="N9" s="219">
        <f>AB9+AN9</f>
        <v>793.69500000000005</v>
      </c>
      <c r="O9" s="219">
        <f t="shared" ref="O9:O11" si="4">AC9+AN9</f>
        <v>835.69500000000005</v>
      </c>
      <c r="P9" s="219">
        <f t="shared" ref="P9:P11" si="5">AD9+AN9</f>
        <v>947.69500000000005</v>
      </c>
      <c r="Q9" s="219">
        <f t="shared" ref="Q9:Q11" si="6">AE9+AN9</f>
        <v>982.69500000000005</v>
      </c>
      <c r="R9" s="219">
        <f t="shared" ref="R9:R11" si="7">AF9+AN9</f>
        <v>1119.1950000000002</v>
      </c>
      <c r="S9" s="219">
        <f t="shared" ref="S9:S11" si="8">AG9+AN9</f>
        <v>1395.6950000000002</v>
      </c>
      <c r="T9" s="219">
        <f t="shared" ref="T9:T11" si="9">AH9+AN9</f>
        <v>1612.6950000000002</v>
      </c>
      <c r="W9" s="2">
        <f>(($C$8+($E$8/12))*($G$8+$I$8/12))*($K$8+$M$8/12)</f>
        <v>3.5</v>
      </c>
      <c r="X9" s="2">
        <f>(($K$8+($M$8/12))*($C$8+$E$8/12))</f>
        <v>7</v>
      </c>
      <c r="Y9" s="3">
        <f>$K$8+($M$8/12)</f>
        <v>2</v>
      </c>
      <c r="Z9" s="1">
        <f>$C$8+$E$8/12</f>
        <v>3.5</v>
      </c>
      <c r="AB9" s="45">
        <f>W9*Price!$L$7</f>
        <v>220.5</v>
      </c>
      <c r="AC9" s="47">
        <f>W9*Price!$M$7</f>
        <v>262.5</v>
      </c>
      <c r="AD9" s="49">
        <f>W9*Price!$N$7</f>
        <v>374.5</v>
      </c>
      <c r="AE9" s="51">
        <f>W9*Price!$O$7</f>
        <v>409.5</v>
      </c>
      <c r="AF9" s="53">
        <f>W9*Price!$P$7</f>
        <v>546</v>
      </c>
      <c r="AG9" s="55">
        <f>W9*Price!$Q$7</f>
        <v>822.5</v>
      </c>
      <c r="AH9" s="57">
        <f>W9*Price!$R$7</f>
        <v>1039.5</v>
      </c>
      <c r="AI9" s="7">
        <f>(X9*Price!$C$15)*2</f>
        <v>454.23</v>
      </c>
      <c r="AJ9" s="7">
        <f>(Y9*Price!$C$7)*2</f>
        <v>12.978</v>
      </c>
      <c r="AK9" s="7">
        <f>Z9*Price!$C$7</f>
        <v>11.35575</v>
      </c>
      <c r="AL9" s="7">
        <f>Z9*Price!$F$7</f>
        <v>87.060749999999999</v>
      </c>
      <c r="AM9" s="7">
        <f>Price!$H$7</f>
        <v>7.5705</v>
      </c>
      <c r="AN9" s="7">
        <f t="shared" ref="AN9:AN11" si="10">SUM(AI9:AM9)</f>
        <v>573.19500000000005</v>
      </c>
    </row>
    <row r="10" spans="3:40" ht="18" customHeight="1" x14ac:dyDescent="0.25">
      <c r="C10" s="230"/>
      <c r="D10" s="228"/>
      <c r="E10" s="1670"/>
      <c r="F10" s="229"/>
      <c r="G10" s="1670"/>
      <c r="H10" s="228"/>
      <c r="I10" s="1670"/>
      <c r="J10" s="1786" t="s">
        <v>68</v>
      </c>
      <c r="K10" s="1787"/>
      <c r="L10" s="1787"/>
      <c r="M10" s="1788"/>
      <c r="N10" s="245">
        <f t="shared" ref="N10:N11" si="11">AB10+AN10</f>
        <v>994.31325000000004</v>
      </c>
      <c r="O10" s="245">
        <f t="shared" si="4"/>
        <v>1036.3132500000002</v>
      </c>
      <c r="P10" s="245">
        <f t="shared" si="5"/>
        <v>1148.3132500000002</v>
      </c>
      <c r="Q10" s="245">
        <f t="shared" si="6"/>
        <v>1183.3132500000002</v>
      </c>
      <c r="R10" s="245">
        <f t="shared" si="7"/>
        <v>1319.8132500000002</v>
      </c>
      <c r="S10" s="245">
        <f t="shared" si="8"/>
        <v>1596.3132500000002</v>
      </c>
      <c r="T10" s="245">
        <f t="shared" si="9"/>
        <v>1813.3132500000002</v>
      </c>
      <c r="W10" s="2">
        <f>(($C$8+($E$8/12))*($G$8+$I$8/12))*($K$8+$M$8/12)</f>
        <v>3.5</v>
      </c>
      <c r="X10" s="2">
        <f t="shared" ref="X10:X11" si="12">(($K$8+($M$8/12))*($C$8+$E$8/12))</f>
        <v>7</v>
      </c>
      <c r="Y10" s="3">
        <f t="shared" ref="Y10:Y11" si="13">$K$8+($M$8/12)</f>
        <v>2</v>
      </c>
      <c r="Z10" s="1">
        <f t="shared" ref="Z10:Z11" si="14">$C$8+$E$8/12</f>
        <v>3.5</v>
      </c>
      <c r="AB10" s="45">
        <f>W10*Price!$L$7</f>
        <v>220.5</v>
      </c>
      <c r="AC10" s="47">
        <f>W10*Price!$M$7</f>
        <v>262.5</v>
      </c>
      <c r="AD10" s="49">
        <f>W10*Price!$N$7</f>
        <v>374.5</v>
      </c>
      <c r="AE10" s="51">
        <f>W10*Price!$O$7</f>
        <v>409.5</v>
      </c>
      <c r="AF10" s="53">
        <f>W10*Price!$P$7</f>
        <v>546</v>
      </c>
      <c r="AG10" s="55">
        <f>W10*Price!$Q$7</f>
        <v>822.5</v>
      </c>
      <c r="AH10" s="57">
        <f>W10*Price!$R$7</f>
        <v>1039.5</v>
      </c>
      <c r="AI10" s="7">
        <f>(X10*Price!$C$15)*2</f>
        <v>454.23</v>
      </c>
      <c r="AJ10" s="7">
        <f>(Y10*Price!$C$7)*2</f>
        <v>12.978</v>
      </c>
      <c r="AK10" s="7">
        <f>Z10*Price!$E$7</f>
        <v>211.97399999999999</v>
      </c>
      <c r="AL10" s="7">
        <f>Z10*Price!$F$7</f>
        <v>87.060749999999999</v>
      </c>
      <c r="AM10" s="7">
        <f>Price!$H$7</f>
        <v>7.5705</v>
      </c>
      <c r="AN10" s="7">
        <f t="shared" si="10"/>
        <v>773.81325000000004</v>
      </c>
    </row>
    <row r="11" spans="3:40" ht="18" customHeight="1" x14ac:dyDescent="0.25">
      <c r="C11" s="230"/>
      <c r="D11" s="228"/>
      <c r="E11" s="1670"/>
      <c r="F11" s="229"/>
      <c r="G11" s="1670"/>
      <c r="H11" s="228"/>
      <c r="I11" s="1670"/>
      <c r="J11" s="1789" t="s">
        <v>69</v>
      </c>
      <c r="K11" s="1790"/>
      <c r="L11" s="1790"/>
      <c r="M11" s="1791"/>
      <c r="N11" s="219">
        <f t="shared" si="11"/>
        <v>1163.0272500000001</v>
      </c>
      <c r="O11" s="219">
        <f t="shared" si="4"/>
        <v>1205.0272500000001</v>
      </c>
      <c r="P11" s="219">
        <f t="shared" si="5"/>
        <v>1317.0272500000001</v>
      </c>
      <c r="Q11" s="219">
        <f t="shared" si="6"/>
        <v>1352.0272500000001</v>
      </c>
      <c r="R11" s="219">
        <f t="shared" si="7"/>
        <v>1488.5272500000001</v>
      </c>
      <c r="S11" s="219">
        <f t="shared" si="8"/>
        <v>1765.0272500000001</v>
      </c>
      <c r="T11" s="219">
        <f t="shared" si="9"/>
        <v>1982.0272500000001</v>
      </c>
      <c r="W11" s="2">
        <f>(($C$8+($E$8/12))*($G$8+$I$8/12))*($K$8+$M$8/12)</f>
        <v>3.5</v>
      </c>
      <c r="X11" s="2">
        <f t="shared" si="12"/>
        <v>7</v>
      </c>
      <c r="Y11" s="3">
        <f t="shared" si="13"/>
        <v>2</v>
      </c>
      <c r="Z11" s="1">
        <f t="shared" si="14"/>
        <v>3.5</v>
      </c>
      <c r="AB11" s="45">
        <f>W11*Price!$L$7</f>
        <v>220.5</v>
      </c>
      <c r="AC11" s="47">
        <f>W11*Price!$M$7</f>
        <v>262.5</v>
      </c>
      <c r="AD11" s="49">
        <f>W11*Price!$N$7</f>
        <v>374.5</v>
      </c>
      <c r="AE11" s="51">
        <f>W11*Price!$O$7</f>
        <v>409.5</v>
      </c>
      <c r="AF11" s="53">
        <f>W11*Price!$P$7</f>
        <v>546</v>
      </c>
      <c r="AG11" s="55">
        <f>W11*Price!$Q$7</f>
        <v>822.5</v>
      </c>
      <c r="AH11" s="57">
        <f>W11*Price!$R$7</f>
        <v>1039.5</v>
      </c>
      <c r="AI11" s="7">
        <f>(X11*Price!$C$15)*2</f>
        <v>454.23</v>
      </c>
      <c r="AJ11" s="7">
        <f>(Y11*Price!$D$7)*2</f>
        <v>181.69200000000001</v>
      </c>
      <c r="AK11" s="7">
        <f>Z11*Price!$E$7</f>
        <v>211.97399999999999</v>
      </c>
      <c r="AL11" s="7">
        <f>Z11*Price!$F$7</f>
        <v>87.060749999999999</v>
      </c>
      <c r="AM11" s="7">
        <f>Price!$H$7</f>
        <v>7.5705</v>
      </c>
      <c r="AN11" s="7">
        <f t="shared" si="10"/>
        <v>942.52724999999998</v>
      </c>
    </row>
    <row r="12" spans="3:40" s="201" customFormat="1" ht="8.25" customHeight="1" thickBot="1" x14ac:dyDescent="0.3">
      <c r="C12" s="1699"/>
      <c r="D12" s="1700"/>
      <c r="E12" s="1701"/>
      <c r="F12" s="1702"/>
      <c r="G12" s="1701"/>
      <c r="H12" s="1700"/>
      <c r="I12" s="1701"/>
      <c r="J12" s="1702"/>
      <c r="K12" s="1703"/>
      <c r="L12" s="1704"/>
      <c r="M12" s="1705"/>
      <c r="N12" s="1706"/>
      <c r="O12" s="1706"/>
      <c r="P12" s="1706"/>
      <c r="Q12" s="1706"/>
      <c r="R12" s="1706"/>
      <c r="S12" s="1706"/>
      <c r="T12" s="1706"/>
      <c r="U12" s="1243"/>
      <c r="W12" s="2"/>
      <c r="X12" s="2"/>
      <c r="Y12" s="3"/>
      <c r="Z12" s="1"/>
      <c r="AB12" s="45"/>
      <c r="AC12" s="47"/>
      <c r="AD12" s="49"/>
      <c r="AE12" s="51"/>
      <c r="AF12" s="53"/>
      <c r="AG12" s="55"/>
      <c r="AH12" s="57"/>
      <c r="AI12" s="7"/>
      <c r="AJ12" s="7"/>
      <c r="AK12" s="7"/>
      <c r="AL12" s="7"/>
      <c r="AM12" s="7"/>
      <c r="AN12" s="7"/>
    </row>
    <row r="13" spans="3:40" s="1243" customFormat="1" ht="8.25" customHeight="1" x14ac:dyDescent="0.25">
      <c r="C13" s="231"/>
      <c r="D13" s="232"/>
      <c r="E13" s="1665"/>
      <c r="F13" s="233"/>
      <c r="G13" s="1665"/>
      <c r="H13" s="232"/>
      <c r="I13" s="1665"/>
      <c r="J13" s="233"/>
      <c r="K13" s="1665"/>
      <c r="L13" s="232"/>
      <c r="M13" s="1669"/>
      <c r="N13" s="1655"/>
      <c r="O13" s="1655"/>
      <c r="P13" s="1655"/>
      <c r="Q13" s="1655"/>
      <c r="R13" s="1655"/>
      <c r="S13" s="1655"/>
      <c r="T13" s="1655"/>
      <c r="W13" s="2"/>
      <c r="X13" s="2"/>
      <c r="Y13" s="3"/>
      <c r="Z13" s="1"/>
      <c r="AB13" s="45"/>
      <c r="AC13" s="47"/>
      <c r="AD13" s="49"/>
      <c r="AE13" s="51"/>
      <c r="AF13" s="53"/>
      <c r="AG13" s="55"/>
      <c r="AH13" s="57"/>
      <c r="AI13" s="7"/>
      <c r="AJ13" s="7"/>
      <c r="AK13" s="7"/>
      <c r="AL13" s="7"/>
      <c r="AM13" s="7"/>
      <c r="AN13" s="7"/>
    </row>
    <row r="14" spans="3:40" s="1243" customFormat="1" ht="25.5" customHeight="1" x14ac:dyDescent="0.25">
      <c r="C14" s="1687">
        <v>4</v>
      </c>
      <c r="D14" s="1688" t="s">
        <v>0</v>
      </c>
      <c r="E14" s="1687">
        <v>0</v>
      </c>
      <c r="F14" s="1680" t="s">
        <v>1</v>
      </c>
      <c r="G14" s="1687">
        <v>1</v>
      </c>
      <c r="H14" s="1688" t="s">
        <v>0</v>
      </c>
      <c r="I14" s="1687">
        <v>0</v>
      </c>
      <c r="J14" s="1681" t="s">
        <v>1</v>
      </c>
      <c r="K14" s="1682">
        <v>0</v>
      </c>
      <c r="L14" s="1679" t="s">
        <v>0</v>
      </c>
      <c r="M14" s="1683">
        <v>6</v>
      </c>
      <c r="N14" s="1652"/>
      <c r="O14" s="1653"/>
      <c r="P14" s="1653"/>
      <c r="Q14" s="1653"/>
      <c r="R14" s="1653"/>
      <c r="S14" s="1653"/>
      <c r="T14" s="1653"/>
      <c r="W14" s="2">
        <f>(($C$14+($E$14/12))*($G$14+$I$14/12))*($K$14+$M$14/12)</f>
        <v>2</v>
      </c>
      <c r="X14" s="2">
        <f>(($G$14+($I$14/12))*($C$14+$E$14/12))</f>
        <v>4</v>
      </c>
      <c r="Y14" s="3">
        <f>$G$14+($I$14/12)</f>
        <v>1</v>
      </c>
      <c r="Z14" s="1">
        <f>$C$14+$E$14/12</f>
        <v>4</v>
      </c>
      <c r="AB14" s="45">
        <f>W14*Price!$L$7</f>
        <v>126</v>
      </c>
      <c r="AC14" s="47">
        <f>W14*Price!$M$7</f>
        <v>150</v>
      </c>
      <c r="AD14" s="49">
        <f>W14*Price!$N$7</f>
        <v>214</v>
      </c>
      <c r="AE14" s="51">
        <f>W14*Price!$O$7</f>
        <v>234</v>
      </c>
      <c r="AF14" s="53">
        <f>W14*Price!$P$7</f>
        <v>312</v>
      </c>
      <c r="AG14" s="55">
        <f>W14*Price!$Q$7</f>
        <v>470</v>
      </c>
      <c r="AH14" s="57">
        <f>W14*Price!$R$7</f>
        <v>594</v>
      </c>
      <c r="AI14" s="7">
        <f>(X14*Price!$C$15)</f>
        <v>129.78</v>
      </c>
      <c r="AJ14" s="7">
        <f>(Y14*Price!$C$21)*2</f>
        <v>6.4889999999999999</v>
      </c>
      <c r="AK14" s="7">
        <f>(Z14*Price!$C$21)*2</f>
        <v>25.956</v>
      </c>
      <c r="AL14" s="7">
        <f>X14*Price!$H$15</f>
        <v>60.564</v>
      </c>
      <c r="AM14" s="7">
        <f>Price!$H$21</f>
        <v>17.304000000000002</v>
      </c>
      <c r="AN14" s="7">
        <f t="shared" ref="AN14" si="15">SUM(AI14:AM14)</f>
        <v>240.09299999999999</v>
      </c>
    </row>
    <row r="15" spans="3:40" s="1243" customFormat="1" ht="18" customHeight="1" x14ac:dyDescent="0.25">
      <c r="C15" s="1792" t="s">
        <v>843</v>
      </c>
      <c r="D15" s="1792"/>
      <c r="E15" s="1792"/>
      <c r="F15" s="1792"/>
      <c r="G15" s="1792"/>
      <c r="H15" s="1792"/>
      <c r="I15" s="1792"/>
      <c r="J15" s="1792"/>
      <c r="K15" s="1792"/>
      <c r="L15" s="1792"/>
      <c r="M15" s="1792"/>
      <c r="N15" s="219">
        <f t="shared" ref="N15:N17" si="16">AB15+AN15</f>
        <v>366.09299999999996</v>
      </c>
      <c r="O15" s="219">
        <f t="shared" ref="O15:O17" si="17">AC15+AN15</f>
        <v>390.09299999999996</v>
      </c>
      <c r="P15" s="219">
        <f t="shared" ref="P15:P17" si="18">AD15+AN15</f>
        <v>454.09299999999996</v>
      </c>
      <c r="Q15" s="219">
        <f t="shared" ref="Q15:Q17" si="19">AE15+AN15</f>
        <v>474.09299999999996</v>
      </c>
      <c r="R15" s="219">
        <f t="shared" ref="R15:R17" si="20">AF15+AN15</f>
        <v>552.09299999999996</v>
      </c>
      <c r="S15" s="219">
        <f t="shared" ref="S15:S17" si="21">AG15+AN15</f>
        <v>710.09299999999996</v>
      </c>
      <c r="T15" s="219">
        <f t="shared" ref="T15:T17" si="22">AH15+AN15</f>
        <v>834.09299999999996</v>
      </c>
      <c r="W15" s="2">
        <f>(($C$14+($E$14/12))*($G$14+$I$14/12))*($K$14+$M$14/12)</f>
        <v>2</v>
      </c>
      <c r="X15" s="2">
        <f>(($G$14+($I$14/12))*($C$14+$E$14/12))</f>
        <v>4</v>
      </c>
      <c r="Y15" s="3">
        <f t="shared" ref="Y15:Y17" si="23">$G$14+($I$14/12)</f>
        <v>1</v>
      </c>
      <c r="Z15" s="1">
        <f t="shared" ref="Z15:Z17" si="24">$C$14+$E$14/12</f>
        <v>4</v>
      </c>
      <c r="AB15" s="45">
        <f>W15*Price!$L$7</f>
        <v>126</v>
      </c>
      <c r="AC15" s="47">
        <f>W15*Price!$M$7</f>
        <v>150</v>
      </c>
      <c r="AD15" s="49">
        <f>W15*Price!$N$7</f>
        <v>214</v>
      </c>
      <c r="AE15" s="51">
        <f>W15*Price!$O$7</f>
        <v>234</v>
      </c>
      <c r="AF15" s="53">
        <f>W15*Price!$P$7</f>
        <v>312</v>
      </c>
      <c r="AG15" s="55">
        <f>W15*Price!$Q$7</f>
        <v>470</v>
      </c>
      <c r="AH15" s="57">
        <f>W15*Price!$R$7</f>
        <v>594</v>
      </c>
      <c r="AI15" s="7">
        <f>(X15*Price!$C$15)</f>
        <v>129.78</v>
      </c>
      <c r="AJ15" s="7">
        <f>(Y15*Price!$C$21)*2</f>
        <v>6.4889999999999999</v>
      </c>
      <c r="AK15" s="7">
        <f>(Z15*Price!$C$21)*2</f>
        <v>25.956</v>
      </c>
      <c r="AL15" s="7">
        <f>X15*Price!$H$15</f>
        <v>60.564</v>
      </c>
      <c r="AM15" s="7">
        <f>Price!$H$21</f>
        <v>17.304000000000002</v>
      </c>
      <c r="AN15" s="7">
        <f t="shared" ref="AN15:AN16" si="25">SUM(AI15:AM15)</f>
        <v>240.09299999999999</v>
      </c>
    </row>
    <row r="16" spans="3:40" s="1243" customFormat="1" ht="18" customHeight="1" x14ac:dyDescent="0.25">
      <c r="C16" s="1792" t="s">
        <v>844</v>
      </c>
      <c r="D16" s="1792"/>
      <c r="E16" s="1792"/>
      <c r="F16" s="1792"/>
      <c r="G16" s="1792"/>
      <c r="H16" s="1792"/>
      <c r="I16" s="1792"/>
      <c r="J16" s="1792"/>
      <c r="K16" s="1792"/>
      <c r="L16" s="1792"/>
      <c r="M16" s="1792"/>
      <c r="N16" s="245">
        <f t="shared" si="16"/>
        <v>744.61799999999994</v>
      </c>
      <c r="O16" s="245">
        <f t="shared" si="17"/>
        <v>768.61799999999994</v>
      </c>
      <c r="P16" s="245">
        <f t="shared" si="18"/>
        <v>832.61799999999994</v>
      </c>
      <c r="Q16" s="245">
        <f t="shared" si="19"/>
        <v>852.61799999999994</v>
      </c>
      <c r="R16" s="245">
        <f t="shared" si="20"/>
        <v>930.61799999999994</v>
      </c>
      <c r="S16" s="245">
        <f t="shared" si="21"/>
        <v>1088.6179999999999</v>
      </c>
      <c r="T16" s="245">
        <f t="shared" si="22"/>
        <v>1212.6179999999999</v>
      </c>
      <c r="W16" s="2">
        <f>(($C$14+($E$14/12))*($G$14+$I$14/12))*($K$14+$M$14/12)</f>
        <v>2</v>
      </c>
      <c r="X16" s="2">
        <f>(($G$14+($I$14/12))*($C$14+$E$14/12))</f>
        <v>4</v>
      </c>
      <c r="Y16" s="3">
        <f t="shared" si="23"/>
        <v>1</v>
      </c>
      <c r="Z16" s="1">
        <f t="shared" si="24"/>
        <v>4</v>
      </c>
      <c r="AB16" s="45">
        <f>W16*Price!$L$7</f>
        <v>126</v>
      </c>
      <c r="AC16" s="47">
        <f>W16*Price!$M$7</f>
        <v>150</v>
      </c>
      <c r="AD16" s="49">
        <f>W16*Price!$N$7</f>
        <v>214</v>
      </c>
      <c r="AE16" s="51">
        <f>W16*Price!$O$7</f>
        <v>234</v>
      </c>
      <c r="AF16" s="53">
        <f>W16*Price!$P$7</f>
        <v>312</v>
      </c>
      <c r="AG16" s="55">
        <f>W16*Price!$Q$7</f>
        <v>470</v>
      </c>
      <c r="AH16" s="57">
        <f>W16*Price!$R$7</f>
        <v>594</v>
      </c>
      <c r="AI16" s="7">
        <f>(X16*Price!$C$15)</f>
        <v>129.78</v>
      </c>
      <c r="AJ16" s="7">
        <f>(Y16*Price!$E$21)*2</f>
        <v>82.194000000000003</v>
      </c>
      <c r="AK16" s="7">
        <f>(Z16*Price!$E$21)*2</f>
        <v>328.77600000000001</v>
      </c>
      <c r="AL16" s="7">
        <f>X16*Price!$H$15</f>
        <v>60.564</v>
      </c>
      <c r="AM16" s="7">
        <f>Price!$H$21</f>
        <v>17.304000000000002</v>
      </c>
      <c r="AN16" s="7">
        <f t="shared" si="25"/>
        <v>618.61799999999994</v>
      </c>
    </row>
    <row r="17" spans="2:40" s="1243" customFormat="1" ht="18" customHeight="1" x14ac:dyDescent="0.25">
      <c r="C17" s="1792" t="s">
        <v>845</v>
      </c>
      <c r="D17" s="1792"/>
      <c r="E17" s="1792"/>
      <c r="F17" s="1792"/>
      <c r="G17" s="1792"/>
      <c r="H17" s="1792"/>
      <c r="I17" s="1792"/>
      <c r="J17" s="1792"/>
      <c r="K17" s="1792"/>
      <c r="L17" s="1792"/>
      <c r="M17" s="1792"/>
      <c r="N17" s="219">
        <f t="shared" si="16"/>
        <v>787.87799999999993</v>
      </c>
      <c r="O17" s="219">
        <f t="shared" si="17"/>
        <v>811.87799999999993</v>
      </c>
      <c r="P17" s="219">
        <f t="shared" si="18"/>
        <v>875.87799999999993</v>
      </c>
      <c r="Q17" s="219">
        <f t="shared" si="19"/>
        <v>895.87799999999993</v>
      </c>
      <c r="R17" s="219">
        <f t="shared" si="20"/>
        <v>973.87799999999993</v>
      </c>
      <c r="S17" s="219">
        <f t="shared" si="21"/>
        <v>1131.8779999999999</v>
      </c>
      <c r="T17" s="219">
        <f t="shared" si="22"/>
        <v>1255.8779999999999</v>
      </c>
      <c r="W17" s="2">
        <f>(($C$14+($E$14/12))*($G$14+$I$14/12))*($K$14+$M$14/12)</f>
        <v>2</v>
      </c>
      <c r="X17" s="2">
        <f>(($G$14+($I$14/12))*($C$14+$E$14/12))</f>
        <v>4</v>
      </c>
      <c r="Y17" s="3">
        <f t="shared" si="23"/>
        <v>1</v>
      </c>
      <c r="Z17" s="1">
        <f t="shared" si="24"/>
        <v>4</v>
      </c>
      <c r="AB17" s="45">
        <f>W17*Price!$L$7</f>
        <v>126</v>
      </c>
      <c r="AC17" s="47">
        <f>W17*Price!$M$7</f>
        <v>150</v>
      </c>
      <c r="AD17" s="49">
        <f>W17*Price!$N$7</f>
        <v>214</v>
      </c>
      <c r="AE17" s="51">
        <f>W17*Price!$O$7</f>
        <v>234</v>
      </c>
      <c r="AF17" s="53">
        <f>W17*Price!$P$7</f>
        <v>312</v>
      </c>
      <c r="AG17" s="55">
        <f>W17*Price!$Q$7</f>
        <v>470</v>
      </c>
      <c r="AH17" s="57">
        <f>W17*Price!$R$7</f>
        <v>594</v>
      </c>
      <c r="AI17" s="7">
        <f>(X17*Price!$C$15)</f>
        <v>129.78</v>
      </c>
      <c r="AJ17" s="7">
        <f>(Y17*Price!$D$21)*2</f>
        <v>90.846000000000004</v>
      </c>
      <c r="AK17" s="7">
        <f>(Z17*Price!$D$21)*2</f>
        <v>363.38400000000001</v>
      </c>
      <c r="AL17" s="7">
        <f>X17*Price!$H$15</f>
        <v>60.564</v>
      </c>
      <c r="AM17" s="7">
        <f>Price!$H$21</f>
        <v>17.304000000000002</v>
      </c>
      <c r="AN17" s="7">
        <f t="shared" ref="AN17" si="26">SUM(AI17:AM17)</f>
        <v>661.87799999999993</v>
      </c>
    </row>
    <row r="18" spans="2:40" s="1243" customFormat="1" ht="5.25" customHeight="1" x14ac:dyDescent="0.25">
      <c r="C18" s="231"/>
      <c r="D18" s="232"/>
      <c r="E18" s="1665"/>
      <c r="F18" s="233"/>
      <c r="G18" s="1665"/>
      <c r="H18" s="232"/>
      <c r="I18" s="1665"/>
      <c r="J18" s="233"/>
      <c r="K18" s="1665"/>
      <c r="L18" s="232"/>
      <c r="M18" s="1665"/>
      <c r="N18" s="1655"/>
      <c r="O18" s="1655"/>
      <c r="P18" s="1655"/>
      <c r="Q18" s="1655"/>
      <c r="R18" s="1655"/>
      <c r="S18" s="1655"/>
      <c r="T18" s="1655"/>
      <c r="W18" s="2"/>
      <c r="X18" s="2"/>
      <c r="Y18" s="1657"/>
      <c r="Z18" s="1656"/>
      <c r="AB18" s="1658"/>
      <c r="AC18" s="1659"/>
      <c r="AD18" s="1660"/>
      <c r="AE18" s="1661"/>
      <c r="AF18" s="1662"/>
      <c r="AG18" s="1663"/>
      <c r="AH18" s="1664"/>
      <c r="AI18" s="1656"/>
      <c r="AL18" s="1656"/>
      <c r="AN18" s="1245"/>
    </row>
    <row r="19" spans="2:40" ht="4.5" customHeight="1" x14ac:dyDescent="0.25">
      <c r="B19" s="1243"/>
      <c r="C19" s="231"/>
      <c r="D19" s="232"/>
      <c r="E19" s="1665"/>
      <c r="F19" s="233"/>
      <c r="G19" s="1665"/>
      <c r="H19" s="232"/>
      <c r="I19" s="1665"/>
      <c r="J19" s="233"/>
      <c r="K19" s="1665"/>
      <c r="L19" s="232"/>
      <c r="M19" s="1665"/>
      <c r="N19" s="1655"/>
      <c r="O19" s="1655"/>
      <c r="P19" s="1655"/>
      <c r="Q19" s="1655"/>
      <c r="R19" s="1655"/>
      <c r="S19" s="1655"/>
      <c r="T19" s="1655"/>
      <c r="U19" s="1243"/>
      <c r="V19" s="1243"/>
      <c r="W19" s="2"/>
      <c r="X19" s="2"/>
      <c r="Y19" s="1657"/>
      <c r="Z19" s="1656"/>
      <c r="AA19" s="1243"/>
      <c r="AB19" s="1658"/>
      <c r="AC19" s="1659"/>
      <c r="AD19" s="1660"/>
      <c r="AE19" s="1661"/>
      <c r="AF19" s="1662"/>
      <c r="AG19" s="1663"/>
      <c r="AH19" s="1664"/>
      <c r="AI19" s="1656"/>
      <c r="AJ19" s="1243"/>
      <c r="AK19" s="1243"/>
      <c r="AL19" s="1656"/>
      <c r="AM19" s="1243"/>
      <c r="AN19" s="1245"/>
    </row>
    <row r="20" spans="2:40" x14ac:dyDescent="0.25">
      <c r="B20" s="1243"/>
      <c r="C20" s="230"/>
      <c r="D20" s="228"/>
      <c r="E20" s="1670"/>
      <c r="F20" s="229"/>
      <c r="G20" s="1670"/>
      <c r="H20" s="228"/>
      <c r="I20" s="1670"/>
      <c r="J20" s="229"/>
      <c r="K20" s="1665"/>
      <c r="L20" s="232"/>
      <c r="M20" s="1665"/>
      <c r="N20" s="1668" t="s">
        <v>846</v>
      </c>
      <c r="O20" s="1691">
        <v>1099</v>
      </c>
      <c r="P20" s="1655"/>
      <c r="Q20" s="1655"/>
      <c r="R20" s="1655"/>
      <c r="S20" s="1655"/>
      <c r="T20" s="1655"/>
      <c r="U20" s="1243"/>
      <c r="V20" s="1243"/>
      <c r="W20" s="2"/>
      <c r="X20" s="2"/>
      <c r="Y20" s="1657"/>
      <c r="Z20" s="1656"/>
      <c r="AA20" s="1243"/>
      <c r="AB20" s="1658"/>
      <c r="AC20" s="1659"/>
      <c r="AD20" s="1660"/>
      <c r="AE20" s="1661"/>
      <c r="AF20" s="1662"/>
      <c r="AG20" s="1663"/>
      <c r="AH20" s="1664"/>
      <c r="AI20" s="1656"/>
      <c r="AJ20" s="1243"/>
      <c r="AK20" s="1243"/>
      <c r="AL20" s="1656"/>
      <c r="AM20" s="1243"/>
      <c r="AN20" s="1245"/>
    </row>
    <row r="21" spans="2:40" x14ac:dyDescent="0.25">
      <c r="B21" s="1243"/>
      <c r="C21" s="230"/>
      <c r="D21" s="228"/>
      <c r="E21" s="1670"/>
      <c r="F21" s="229"/>
      <c r="G21" s="1670"/>
      <c r="H21" s="228"/>
      <c r="I21" s="1670"/>
      <c r="J21" s="229"/>
      <c r="K21" s="1665"/>
      <c r="L21" s="232"/>
      <c r="M21" s="1665"/>
      <c r="N21" s="1668" t="s">
        <v>847</v>
      </c>
      <c r="O21" s="1691">
        <v>564</v>
      </c>
      <c r="P21" s="1655"/>
      <c r="Q21" s="1655"/>
      <c r="R21" s="1655"/>
      <c r="S21" s="1655"/>
      <c r="T21" s="1655"/>
      <c r="U21" s="1243"/>
      <c r="V21" s="1243"/>
      <c r="W21" s="2"/>
      <c r="X21" s="2"/>
      <c r="Y21" s="1657"/>
      <c r="Z21" s="1656"/>
      <c r="AA21" s="1243"/>
      <c r="AB21" s="1658"/>
      <c r="AC21" s="1659"/>
      <c r="AD21" s="1660"/>
      <c r="AE21" s="1661"/>
      <c r="AF21" s="1662"/>
      <c r="AG21" s="1663"/>
      <c r="AH21" s="1664"/>
      <c r="AI21" s="1656"/>
      <c r="AJ21" s="1243"/>
      <c r="AK21" s="1243"/>
      <c r="AL21" s="1656"/>
      <c r="AM21" s="1243"/>
      <c r="AN21" s="1245"/>
    </row>
    <row r="22" spans="2:40" ht="26.25" customHeight="1" x14ac:dyDescent="0.25">
      <c r="B22" s="1243"/>
      <c r="C22" s="230"/>
      <c r="D22" s="228"/>
      <c r="E22" s="1670"/>
      <c r="F22" s="229"/>
      <c r="G22" s="1670"/>
      <c r="H22" s="228"/>
      <c r="I22" s="1670"/>
      <c r="J22" s="229"/>
      <c r="K22" s="1665"/>
      <c r="L22" s="232"/>
      <c r="M22" s="1665"/>
      <c r="N22" s="1655"/>
      <c r="O22" s="1694">
        <f>O20+O21</f>
        <v>1663</v>
      </c>
      <c r="P22" s="1692">
        <v>2</v>
      </c>
      <c r="Q22" s="1694">
        <f>O22*P22</f>
        <v>3326</v>
      </c>
      <c r="R22" s="1655"/>
      <c r="S22" s="1655"/>
      <c r="T22" s="1655"/>
      <c r="U22" s="1243"/>
      <c r="V22" s="1243"/>
      <c r="W22" s="2"/>
      <c r="X22" s="2"/>
      <c r="Y22" s="1657"/>
      <c r="Z22" s="1656"/>
      <c r="AA22" s="1243"/>
      <c r="AB22" s="1658"/>
      <c r="AC22" s="1659"/>
      <c r="AD22" s="1660"/>
      <c r="AE22" s="1661"/>
      <c r="AF22" s="1662"/>
      <c r="AG22" s="1663"/>
      <c r="AH22" s="1664"/>
      <c r="AI22" s="1656"/>
      <c r="AJ22" s="1243"/>
      <c r="AK22" s="1243"/>
      <c r="AL22" s="1656"/>
      <c r="AM22" s="1243"/>
      <c r="AN22" s="1245"/>
    </row>
    <row r="23" spans="2:40" ht="14.25" customHeight="1" x14ac:dyDescent="0.25">
      <c r="B23" s="1243"/>
      <c r="C23" s="230"/>
      <c r="D23" s="228"/>
      <c r="E23" s="1670"/>
      <c r="F23" s="229"/>
      <c r="G23" s="1670"/>
      <c r="H23" s="228"/>
      <c r="I23" s="1670"/>
      <c r="J23" s="229"/>
      <c r="K23" s="1665"/>
      <c r="L23" s="232"/>
      <c r="M23" s="1665"/>
      <c r="N23" s="1655"/>
      <c r="O23" s="1690" t="s">
        <v>848</v>
      </c>
      <c r="P23" s="1655"/>
      <c r="Q23" s="1690" t="s">
        <v>849</v>
      </c>
      <c r="R23" s="1655"/>
      <c r="S23" s="1655"/>
      <c r="T23" s="1655"/>
      <c r="U23" s="1243"/>
      <c r="V23" s="1243"/>
      <c r="W23" s="2"/>
      <c r="X23" s="2"/>
      <c r="Y23" s="1657"/>
      <c r="Z23" s="1656"/>
      <c r="AA23" s="1243"/>
      <c r="AB23" s="1658"/>
      <c r="AC23" s="1659"/>
      <c r="AD23" s="1660"/>
      <c r="AE23" s="1661"/>
      <c r="AF23" s="1662"/>
      <c r="AG23" s="1663"/>
      <c r="AH23" s="1664"/>
      <c r="AI23" s="1656"/>
      <c r="AJ23" s="1243"/>
      <c r="AK23" s="1243"/>
      <c r="AL23" s="1656"/>
      <c r="AM23" s="1243"/>
      <c r="AN23" s="1245"/>
    </row>
    <row r="24" spans="2:40" ht="3" customHeight="1" x14ac:dyDescent="0.25">
      <c r="B24" s="1243"/>
      <c r="C24" s="231"/>
      <c r="D24" s="232"/>
      <c r="E24" s="1665"/>
      <c r="F24" s="233"/>
      <c r="G24" s="1665"/>
      <c r="H24" s="232"/>
      <c r="I24" s="1665"/>
      <c r="J24" s="233"/>
      <c r="K24" s="1665"/>
      <c r="L24" s="232"/>
      <c r="M24" s="1665"/>
      <c r="N24" s="1655"/>
      <c r="O24" s="1655"/>
      <c r="P24" s="1689"/>
      <c r="Q24" s="1655"/>
      <c r="R24" s="1655"/>
      <c r="S24" s="1655"/>
      <c r="T24" s="1655"/>
      <c r="U24" s="1243"/>
      <c r="V24" s="1243"/>
      <c r="W24" s="2"/>
      <c r="X24" s="2"/>
      <c r="Y24" s="1657"/>
      <c r="Z24" s="1656"/>
      <c r="AA24" s="1243"/>
      <c r="AB24" s="1658"/>
      <c r="AC24" s="1659"/>
      <c r="AD24" s="1660"/>
      <c r="AE24" s="1661"/>
      <c r="AF24" s="1662"/>
      <c r="AG24" s="1663"/>
      <c r="AH24" s="1664"/>
      <c r="AI24" s="1656"/>
      <c r="AJ24" s="1243"/>
      <c r="AK24" s="1243"/>
      <c r="AL24" s="1656"/>
      <c r="AM24" s="1243"/>
      <c r="AN24" s="1245"/>
    </row>
    <row r="25" spans="2:40" ht="11.25" customHeight="1" thickBot="1" x14ac:dyDescent="0.3">
      <c r="B25" s="1243"/>
      <c r="C25" s="230"/>
      <c r="D25" s="228"/>
      <c r="E25" s="1670"/>
      <c r="F25" s="229"/>
      <c r="G25" s="1670"/>
      <c r="H25" s="228"/>
      <c r="I25" s="1670"/>
      <c r="J25" s="229"/>
      <c r="K25" s="1665"/>
      <c r="L25" s="232"/>
      <c r="M25" s="1665"/>
      <c r="N25" s="1655"/>
      <c r="O25" s="1655"/>
      <c r="P25" s="1655"/>
      <c r="Q25" s="1655"/>
      <c r="R25" s="1655"/>
      <c r="S25" s="1655"/>
      <c r="T25" s="1655"/>
      <c r="U25" s="1243"/>
      <c r="V25" s="1243"/>
      <c r="W25" s="2"/>
      <c r="X25" s="2"/>
      <c r="Y25" s="1657"/>
      <c r="Z25" s="1656"/>
      <c r="AA25" s="1243"/>
      <c r="AB25" s="1658"/>
      <c r="AC25" s="1659"/>
      <c r="AD25" s="1660"/>
      <c r="AE25" s="1661"/>
      <c r="AF25" s="1662"/>
      <c r="AG25" s="1663"/>
      <c r="AH25" s="1664"/>
      <c r="AI25" s="1656"/>
      <c r="AJ25" s="1243"/>
      <c r="AK25" s="1243"/>
      <c r="AL25" s="1656"/>
      <c r="AM25" s="1243"/>
      <c r="AN25" s="1245"/>
    </row>
    <row r="26" spans="2:40" ht="15" customHeight="1" x14ac:dyDescent="0.25">
      <c r="B26" s="1243"/>
      <c r="C26" s="1808" t="s">
        <v>851</v>
      </c>
      <c r="D26" s="1809"/>
      <c r="E26" s="1809"/>
      <c r="F26" s="1809"/>
      <c r="G26" s="1809"/>
      <c r="H26" s="1809"/>
      <c r="I26" s="1809"/>
      <c r="J26" s="1809"/>
      <c r="K26" s="1809"/>
      <c r="L26" s="1809"/>
      <c r="M26" s="1810"/>
      <c r="N26" s="1793" t="s">
        <v>715</v>
      </c>
      <c r="O26" s="1796" t="s">
        <v>850</v>
      </c>
      <c r="P26" s="1799" t="s">
        <v>827</v>
      </c>
      <c r="Q26" s="1799" t="s">
        <v>828</v>
      </c>
      <c r="R26" s="1799" t="s">
        <v>150</v>
      </c>
      <c r="S26" s="1799" t="s">
        <v>830</v>
      </c>
      <c r="T26" s="1805" t="s">
        <v>54</v>
      </c>
      <c r="U26" s="1243"/>
      <c r="V26" s="1243"/>
      <c r="W26" s="2"/>
      <c r="X26" s="2"/>
      <c r="Y26" s="1657"/>
      <c r="Z26" s="1656"/>
      <c r="AA26" s="1243"/>
      <c r="AB26" s="1658"/>
      <c r="AC26" s="1659"/>
      <c r="AD26" s="1660"/>
      <c r="AE26" s="1661"/>
      <c r="AF26" s="1662"/>
      <c r="AG26" s="1663"/>
      <c r="AH26" s="1664"/>
      <c r="AI26" s="1656"/>
      <c r="AJ26" s="1243"/>
      <c r="AK26" s="1243"/>
      <c r="AL26" s="1656"/>
      <c r="AM26" s="1243"/>
      <c r="AN26" s="1245"/>
    </row>
    <row r="27" spans="2:40" ht="15" customHeight="1" x14ac:dyDescent="0.25">
      <c r="B27" s="1243"/>
      <c r="C27" s="1811"/>
      <c r="D27" s="1812"/>
      <c r="E27" s="1812"/>
      <c r="F27" s="1812"/>
      <c r="G27" s="1812"/>
      <c r="H27" s="1812"/>
      <c r="I27" s="1812"/>
      <c r="J27" s="1812"/>
      <c r="K27" s="1812"/>
      <c r="L27" s="1812"/>
      <c r="M27" s="1813"/>
      <c r="N27" s="1794"/>
      <c r="O27" s="1797"/>
      <c r="P27" s="1800"/>
      <c r="Q27" s="1800"/>
      <c r="R27" s="1800"/>
      <c r="S27" s="1800"/>
      <c r="T27" s="1806"/>
      <c r="U27" s="1243"/>
      <c r="V27" s="1243"/>
      <c r="W27" s="2"/>
      <c r="X27" s="2"/>
      <c r="Y27" s="1657"/>
      <c r="Z27" s="1656"/>
      <c r="AA27" s="1243"/>
      <c r="AB27" s="1658"/>
      <c r="AC27" s="1659"/>
      <c r="AD27" s="1660"/>
      <c r="AE27" s="1661"/>
      <c r="AF27" s="1662"/>
      <c r="AG27" s="1663"/>
      <c r="AH27" s="1664"/>
      <c r="AI27" s="1656"/>
      <c r="AJ27" s="1243"/>
      <c r="AK27" s="1243"/>
      <c r="AL27" s="1656"/>
      <c r="AM27" s="1243"/>
      <c r="AN27" s="1245"/>
    </row>
    <row r="28" spans="2:40" ht="20.25" customHeight="1" thickBot="1" x14ac:dyDescent="0.3">
      <c r="B28" s="1243"/>
      <c r="C28" s="1814"/>
      <c r="D28" s="1815"/>
      <c r="E28" s="1815"/>
      <c r="F28" s="1815"/>
      <c r="G28" s="1815"/>
      <c r="H28" s="1815"/>
      <c r="I28" s="1815"/>
      <c r="J28" s="1815"/>
      <c r="K28" s="1815"/>
      <c r="L28" s="1815"/>
      <c r="M28" s="1816"/>
      <c r="N28" s="1795"/>
      <c r="O28" s="1798"/>
      <c r="P28" s="1801"/>
      <c r="Q28" s="1801"/>
      <c r="R28" s="1801"/>
      <c r="S28" s="1801"/>
      <c r="T28" s="1807"/>
      <c r="U28" s="1243"/>
      <c r="V28" s="1243"/>
      <c r="W28" s="2"/>
      <c r="X28" s="2"/>
      <c r="Y28" s="1657"/>
      <c r="Z28" s="1656"/>
      <c r="AA28" s="1243"/>
      <c r="AB28" s="1658"/>
      <c r="AC28" s="1659"/>
      <c r="AD28" s="1660"/>
      <c r="AE28" s="1661"/>
      <c r="AF28" s="1662"/>
      <c r="AG28" s="1663"/>
      <c r="AH28" s="1664"/>
      <c r="AI28" s="1656"/>
      <c r="AJ28" s="1243"/>
      <c r="AK28" s="1243"/>
      <c r="AL28" s="1656"/>
      <c r="AM28" s="1243"/>
      <c r="AN28" s="1245"/>
    </row>
    <row r="29" spans="2:40" ht="7.5" customHeight="1" x14ac:dyDescent="0.25">
      <c r="B29" s="1243"/>
      <c r="C29" s="230"/>
      <c r="D29" s="228"/>
      <c r="E29" s="1670"/>
      <c r="F29" s="229"/>
      <c r="G29" s="1670"/>
      <c r="H29" s="228"/>
      <c r="I29" s="1670"/>
      <c r="J29" s="229"/>
      <c r="K29" s="1665"/>
      <c r="L29" s="232"/>
      <c r="M29" s="1665"/>
      <c r="N29" s="1655"/>
      <c r="O29" s="1655"/>
      <c r="P29" s="1655"/>
      <c r="Q29" s="1655"/>
      <c r="R29" s="1655"/>
      <c r="S29" s="1655"/>
      <c r="T29" s="1655"/>
      <c r="U29" s="1243"/>
      <c r="V29" s="1243"/>
      <c r="W29" s="2"/>
      <c r="X29" s="2"/>
      <c r="Y29" s="1657"/>
      <c r="Z29" s="1656"/>
      <c r="AA29" s="1243"/>
      <c r="AB29" s="1658"/>
      <c r="AC29" s="1659"/>
      <c r="AD29" s="1660"/>
      <c r="AE29" s="1661"/>
      <c r="AF29" s="1662"/>
      <c r="AG29" s="1663"/>
      <c r="AH29" s="1664"/>
      <c r="AI29" s="1656"/>
      <c r="AJ29" s="1243"/>
      <c r="AK29" s="1243"/>
      <c r="AL29" s="1656"/>
      <c r="AM29" s="1243"/>
      <c r="AN29" s="1245"/>
    </row>
    <row r="30" spans="2:40" ht="18" customHeight="1" x14ac:dyDescent="0.25">
      <c r="B30" s="1243"/>
      <c r="C30" s="1719"/>
      <c r="D30" s="1716"/>
      <c r="E30" s="1719"/>
      <c r="F30" s="1717"/>
      <c r="G30" s="1718"/>
      <c r="H30" s="1716"/>
      <c r="I30" s="1718"/>
      <c r="J30" s="1817" t="s">
        <v>67</v>
      </c>
      <c r="K30" s="1817"/>
      <c r="L30" s="1817"/>
      <c r="M30" s="1817"/>
      <c r="N30" s="219">
        <f>$X$8*Price!L16</f>
        <v>784</v>
      </c>
      <c r="O30" s="1720">
        <f>$X$8*Price!M16</f>
        <v>0</v>
      </c>
      <c r="P30" s="219">
        <f>$X$8*Price!N16</f>
        <v>798</v>
      </c>
      <c r="Q30" s="219">
        <f>$X$8*Price!O16</f>
        <v>847</v>
      </c>
      <c r="R30" s="219">
        <f>$X$8*Price!P16</f>
        <v>1050</v>
      </c>
      <c r="S30" s="219">
        <f>$X$8*Price!Q16</f>
        <v>1071</v>
      </c>
      <c r="T30" s="219">
        <f>$X$8*Price!R16</f>
        <v>1547</v>
      </c>
      <c r="U30" s="1243"/>
      <c r="V30" s="1243"/>
      <c r="W30" s="2"/>
      <c r="X30" s="2"/>
      <c r="Y30" s="1657"/>
      <c r="Z30" s="1656"/>
      <c r="AA30" s="1243"/>
      <c r="AB30" s="1658"/>
      <c r="AC30" s="1659"/>
      <c r="AD30" s="1660"/>
      <c r="AE30" s="1661"/>
      <c r="AF30" s="1662"/>
      <c r="AG30" s="1663"/>
      <c r="AH30" s="1664"/>
      <c r="AI30" s="1656"/>
      <c r="AJ30" s="1243"/>
      <c r="AK30" s="1243"/>
      <c r="AL30" s="1656"/>
      <c r="AM30" s="1243"/>
      <c r="AN30" s="1245"/>
    </row>
    <row r="31" spans="2:40" ht="18" customHeight="1" x14ac:dyDescent="0.25">
      <c r="B31" s="1243"/>
      <c r="C31" s="230"/>
      <c r="D31" s="228"/>
      <c r="E31" s="1670"/>
      <c r="F31" s="229"/>
      <c r="G31" s="1670"/>
      <c r="H31" s="228"/>
      <c r="I31" s="1670"/>
      <c r="J31" s="1817" t="s">
        <v>68</v>
      </c>
      <c r="K31" s="1817"/>
      <c r="L31" s="1817"/>
      <c r="M31" s="1817"/>
      <c r="N31" s="155">
        <f>$X$8*Price!L18</f>
        <v>896</v>
      </c>
      <c r="O31" s="260">
        <f>$X$8*Price!M18</f>
        <v>0</v>
      </c>
      <c r="P31" s="155">
        <f>$X$8*Price!N18</f>
        <v>826</v>
      </c>
      <c r="Q31" s="155">
        <f>$X$8*Price!O18</f>
        <v>861</v>
      </c>
      <c r="R31" s="155">
        <f>$X$8*Price!P18</f>
        <v>1071</v>
      </c>
      <c r="S31" s="155">
        <f>$X$8*Price!Q18</f>
        <v>1092</v>
      </c>
      <c r="T31" s="155">
        <f>$X$8*Price!R18</f>
        <v>1659</v>
      </c>
      <c r="U31" s="1243"/>
      <c r="V31" s="1243"/>
      <c r="W31" s="2"/>
      <c r="X31" s="2"/>
      <c r="Y31" s="1657"/>
      <c r="Z31" s="1656"/>
      <c r="AA31" s="1243"/>
      <c r="AB31" s="1658"/>
      <c r="AC31" s="1659"/>
      <c r="AD31" s="1660"/>
      <c r="AE31" s="1661"/>
      <c r="AF31" s="1662"/>
      <c r="AG31" s="1663"/>
      <c r="AH31" s="1664"/>
      <c r="AI31" s="1656"/>
      <c r="AJ31" s="1243"/>
      <c r="AK31" s="1243"/>
      <c r="AL31" s="1656"/>
      <c r="AM31" s="1243"/>
      <c r="AN31" s="1245"/>
    </row>
    <row r="32" spans="2:40" ht="18" customHeight="1" x14ac:dyDescent="0.25">
      <c r="B32" s="1243"/>
      <c r="C32" s="1693"/>
      <c r="D32" s="1693"/>
      <c r="E32" s="1693"/>
      <c r="F32" s="1693"/>
      <c r="G32" s="1693"/>
      <c r="H32" s="1693"/>
      <c r="I32" s="1693"/>
      <c r="J32" s="1818" t="s">
        <v>69</v>
      </c>
      <c r="K32" s="1818"/>
      <c r="L32" s="1818"/>
      <c r="M32" s="1818"/>
      <c r="N32" s="254">
        <f>$X$8*Price!L20</f>
        <v>1491</v>
      </c>
      <c r="O32" s="1721">
        <f>$X$8*Price!M20</f>
        <v>0</v>
      </c>
      <c r="P32" s="254">
        <f>$X$8*Price!N20</f>
        <v>847</v>
      </c>
      <c r="Q32" s="254">
        <f>$X$8*Price!O20</f>
        <v>889</v>
      </c>
      <c r="R32" s="254">
        <f>$X$8*Price!P20</f>
        <v>1099</v>
      </c>
      <c r="S32" s="254">
        <f>$X$8*Price!Q20</f>
        <v>1120</v>
      </c>
      <c r="T32" s="254">
        <f>$X$8*Price!R20</f>
        <v>1778</v>
      </c>
      <c r="U32" s="1243"/>
      <c r="V32" s="1243"/>
      <c r="W32" s="2"/>
      <c r="X32" s="2"/>
      <c r="Y32" s="1657"/>
      <c r="Z32" s="1656"/>
      <c r="AA32" s="1243"/>
      <c r="AB32" s="1658"/>
      <c r="AC32" s="1659"/>
      <c r="AD32" s="1660"/>
      <c r="AE32" s="1661"/>
      <c r="AF32" s="1662"/>
      <c r="AG32" s="1663"/>
      <c r="AH32" s="1664"/>
      <c r="AI32" s="1656"/>
      <c r="AJ32" s="1243"/>
      <c r="AK32" s="1243"/>
      <c r="AL32" s="1656"/>
      <c r="AM32" s="1243"/>
      <c r="AN32" s="1245"/>
    </row>
    <row r="33" spans="2:40" ht="8.25" customHeight="1" thickBot="1" x14ac:dyDescent="0.3">
      <c r="B33" s="1243"/>
      <c r="C33" s="1724"/>
      <c r="D33" s="1704"/>
      <c r="E33" s="1703"/>
      <c r="F33" s="1725"/>
      <c r="G33" s="1703"/>
      <c r="H33" s="1704"/>
      <c r="I33" s="1703"/>
      <c r="J33" s="1722"/>
      <c r="K33" s="1705"/>
      <c r="L33" s="225"/>
      <c r="M33" s="1705"/>
      <c r="N33" s="1706"/>
      <c r="O33" s="1723"/>
      <c r="P33" s="1706"/>
      <c r="Q33" s="1706"/>
      <c r="R33" s="1706"/>
      <c r="S33" s="1706"/>
      <c r="T33" s="1706"/>
      <c r="U33" s="1243"/>
      <c r="V33" s="1243"/>
      <c r="W33" s="2"/>
      <c r="X33" s="2"/>
      <c r="Y33" s="1657"/>
      <c r="Z33" s="1656"/>
      <c r="AA33" s="1243"/>
      <c r="AB33" s="1658"/>
      <c r="AC33" s="1659"/>
      <c r="AD33" s="1660"/>
      <c r="AE33" s="1661"/>
      <c r="AF33" s="1662"/>
      <c r="AG33" s="1663"/>
      <c r="AH33" s="1664"/>
      <c r="AI33" s="1656"/>
      <c r="AJ33" s="1657"/>
      <c r="AK33" s="1243"/>
      <c r="AL33" s="1656"/>
      <c r="AM33" s="1243"/>
      <c r="AN33" s="1245"/>
    </row>
    <row r="34" spans="2:40" ht="8.25" customHeight="1" x14ac:dyDescent="0.25">
      <c r="B34" s="1243"/>
      <c r="C34" s="231"/>
      <c r="D34" s="232"/>
      <c r="E34" s="1665"/>
      <c r="F34" s="233"/>
      <c r="G34" s="1665"/>
      <c r="H34" s="232"/>
      <c r="I34" s="1665"/>
      <c r="J34" s="233"/>
      <c r="K34" s="1665"/>
      <c r="L34" s="232"/>
      <c r="M34" s="1665"/>
      <c r="N34" s="1655"/>
      <c r="O34" s="1655"/>
      <c r="P34" s="1655"/>
      <c r="Q34" s="1655"/>
      <c r="R34" s="1655"/>
      <c r="S34" s="1655"/>
      <c r="T34" s="1655"/>
      <c r="U34" s="1243"/>
      <c r="V34" s="1243"/>
      <c r="W34" s="2"/>
      <c r="X34" s="2"/>
      <c r="Y34" s="1657"/>
      <c r="Z34" s="1656"/>
      <c r="AA34" s="1243"/>
      <c r="AB34" s="1658"/>
      <c r="AC34" s="1659"/>
      <c r="AD34" s="1660"/>
      <c r="AE34" s="1661"/>
      <c r="AF34" s="1662"/>
      <c r="AG34" s="1663"/>
      <c r="AH34" s="1664"/>
      <c r="AI34" s="1656"/>
      <c r="AJ34" s="1657"/>
      <c r="AK34" s="1243"/>
      <c r="AL34" s="1656"/>
      <c r="AM34" s="1243"/>
      <c r="AN34" s="1245"/>
    </row>
    <row r="35" spans="2:40" x14ac:dyDescent="0.25">
      <c r="B35" s="1243"/>
      <c r="C35" s="1792" t="s">
        <v>843</v>
      </c>
      <c r="D35" s="1792"/>
      <c r="E35" s="1792"/>
      <c r="F35" s="1792"/>
      <c r="G35" s="1792"/>
      <c r="H35" s="1792"/>
      <c r="I35" s="1792"/>
      <c r="J35" s="1792"/>
      <c r="K35" s="1792"/>
      <c r="L35" s="1792"/>
      <c r="M35" s="1792"/>
      <c r="N35" s="219">
        <f>$X$14*Price!L25</f>
        <v>448</v>
      </c>
      <c r="O35" s="1720">
        <f>$X$14*Price!M25</f>
        <v>0</v>
      </c>
      <c r="P35" s="219">
        <f>$X$14*Price!N25</f>
        <v>440</v>
      </c>
      <c r="Q35" s="219">
        <f>$X$14*Price!O25</f>
        <v>536</v>
      </c>
      <c r="R35" s="219">
        <f>$X$14*Price!P25</f>
        <v>596</v>
      </c>
      <c r="S35" s="219">
        <f>$X$14*Price!Q25</f>
        <v>600</v>
      </c>
      <c r="T35" s="219">
        <f>$X$14*Price!R25</f>
        <v>848</v>
      </c>
      <c r="U35" s="1243"/>
      <c r="V35" s="1243"/>
      <c r="W35" s="2"/>
      <c r="X35" s="2"/>
      <c r="Y35" s="1657"/>
      <c r="Z35" s="1656"/>
      <c r="AA35" s="1243"/>
      <c r="AB35" s="1658"/>
      <c r="AC35" s="1659"/>
      <c r="AD35" s="1660"/>
      <c r="AE35" s="1661"/>
      <c r="AF35" s="1662"/>
      <c r="AG35" s="1663"/>
      <c r="AH35" s="1664"/>
      <c r="AI35" s="1656"/>
      <c r="AJ35" s="1657"/>
      <c r="AK35" s="1243"/>
      <c r="AL35" s="1656"/>
      <c r="AM35" s="1243"/>
      <c r="AN35" s="1245"/>
    </row>
    <row r="36" spans="2:40" x14ac:dyDescent="0.25">
      <c r="B36" s="1243"/>
      <c r="C36" s="1792" t="s">
        <v>844</v>
      </c>
      <c r="D36" s="1792"/>
      <c r="E36" s="1792"/>
      <c r="F36" s="1792"/>
      <c r="G36" s="1792"/>
      <c r="H36" s="1792"/>
      <c r="I36" s="1792"/>
      <c r="J36" s="1792"/>
      <c r="K36" s="1792"/>
      <c r="L36" s="1792"/>
      <c r="M36" s="1792"/>
      <c r="N36" s="155">
        <f>$X$14*Price!L28</f>
        <v>492</v>
      </c>
      <c r="O36" s="260">
        <f>$X$14*Price!M28</f>
        <v>0</v>
      </c>
      <c r="P36" s="155">
        <f>$X$14*Price!N28</f>
        <v>548</v>
      </c>
      <c r="Q36" s="155">
        <f>$X$14*Price!O28</f>
        <v>616</v>
      </c>
      <c r="R36" s="155">
        <f>$X$14*Price!P28</f>
        <v>660</v>
      </c>
      <c r="S36" s="155">
        <f>$X$14*Price!Q28</f>
        <v>668</v>
      </c>
      <c r="T36" s="155">
        <f>$X$14*Price!R28</f>
        <v>932</v>
      </c>
      <c r="U36" s="1243"/>
      <c r="V36" s="1243"/>
      <c r="W36" s="2"/>
      <c r="X36" s="2"/>
      <c r="Y36" s="1657"/>
      <c r="Z36" s="1656"/>
      <c r="AA36" s="1243"/>
      <c r="AB36" s="1658"/>
      <c r="AC36" s="1659"/>
      <c r="AD36" s="1660"/>
      <c r="AE36" s="1661"/>
      <c r="AF36" s="1662"/>
      <c r="AG36" s="1663"/>
      <c r="AH36" s="1664"/>
      <c r="AI36" s="1656"/>
      <c r="AJ36" s="1657"/>
      <c r="AK36" s="1243"/>
      <c r="AL36" s="1656"/>
      <c r="AM36" s="1243"/>
      <c r="AN36" s="1245"/>
    </row>
    <row r="37" spans="2:40" x14ac:dyDescent="0.25">
      <c r="B37" s="1243"/>
      <c r="C37" s="1792" t="s">
        <v>845</v>
      </c>
      <c r="D37" s="1792"/>
      <c r="E37" s="1792"/>
      <c r="F37" s="1792"/>
      <c r="G37" s="1792"/>
      <c r="H37" s="1792"/>
      <c r="I37" s="1792"/>
      <c r="J37" s="1792"/>
      <c r="K37" s="1792"/>
      <c r="L37" s="1792"/>
      <c r="M37" s="1792"/>
      <c r="N37" s="219">
        <f>$X$14*Price!L31</f>
        <v>564</v>
      </c>
      <c r="O37" s="1720">
        <f>$X$14*Price!M31</f>
        <v>0</v>
      </c>
      <c r="P37" s="219">
        <f>$X$14*Price!N31</f>
        <v>492</v>
      </c>
      <c r="Q37" s="219">
        <f>$X$14*Price!O31</f>
        <v>572</v>
      </c>
      <c r="R37" s="219">
        <f>$X$14*Price!P31</f>
        <v>612</v>
      </c>
      <c r="S37" s="219">
        <f>$X$14*Price!Q31</f>
        <v>624</v>
      </c>
      <c r="T37" s="219">
        <f>$X$14*Price!R31</f>
        <v>1024</v>
      </c>
      <c r="U37" s="1243"/>
      <c r="V37" s="1243"/>
      <c r="W37" s="1656"/>
      <c r="X37" s="1656"/>
      <c r="Y37" s="1657"/>
      <c r="Z37" s="1656"/>
      <c r="AA37" s="1243"/>
      <c r="AB37" s="1658"/>
      <c r="AC37" s="1659"/>
      <c r="AD37" s="1660"/>
      <c r="AE37" s="1661"/>
      <c r="AF37" s="1662"/>
      <c r="AG37" s="1663"/>
      <c r="AH37" s="1664"/>
      <c r="AI37" s="1656"/>
      <c r="AJ37" s="1657"/>
      <c r="AK37" s="1243"/>
      <c r="AL37" s="1656"/>
      <c r="AM37" s="1243"/>
      <c r="AN37" s="1245"/>
    </row>
    <row r="38" spans="2:40" x14ac:dyDescent="0.25">
      <c r="B38" s="1243"/>
      <c r="C38" s="230"/>
      <c r="D38" s="228"/>
      <c r="E38" s="1670"/>
      <c r="F38" s="229"/>
      <c r="G38" s="1670"/>
      <c r="H38" s="228"/>
      <c r="I38" s="1670"/>
      <c r="J38" s="229"/>
      <c r="K38" s="1665"/>
      <c r="L38" s="232"/>
      <c r="M38" s="1665"/>
      <c r="N38" s="1655"/>
      <c r="O38" s="1655"/>
      <c r="P38" s="1655"/>
      <c r="Q38" s="1655"/>
      <c r="R38" s="1655"/>
      <c r="S38" s="1655"/>
      <c r="T38" s="1655"/>
      <c r="U38" s="1243"/>
      <c r="V38" s="1243"/>
      <c r="W38" s="1656"/>
      <c r="X38" s="1656"/>
      <c r="Y38" s="1657"/>
      <c r="Z38" s="1656"/>
      <c r="AA38" s="1243"/>
      <c r="AB38" s="1658"/>
      <c r="AC38" s="1659"/>
      <c r="AD38" s="1660"/>
      <c r="AE38" s="1661"/>
      <c r="AF38" s="1662"/>
      <c r="AG38" s="1663"/>
      <c r="AH38" s="1664"/>
      <c r="AI38" s="1656"/>
      <c r="AJ38" s="1657"/>
      <c r="AK38" s="1243"/>
      <c r="AL38" s="1656"/>
      <c r="AM38" s="1243"/>
      <c r="AN38" s="1245"/>
    </row>
    <row r="39" spans="2:40" x14ac:dyDescent="0.25">
      <c r="B39" s="1243"/>
      <c r="C39" s="230"/>
      <c r="D39" s="228"/>
      <c r="E39" s="1670"/>
      <c r="F39" s="229"/>
      <c r="G39" s="1670"/>
      <c r="H39" s="228"/>
      <c r="I39" s="1670"/>
      <c r="J39" s="229"/>
      <c r="K39" s="1665"/>
      <c r="L39" s="232"/>
      <c r="M39" s="1665"/>
      <c r="N39" s="1655"/>
      <c r="O39" s="1655"/>
      <c r="P39" s="1655"/>
      <c r="Q39" s="1655"/>
      <c r="R39" s="1655"/>
      <c r="S39" s="1655"/>
      <c r="T39" s="1655"/>
      <c r="U39" s="1243"/>
      <c r="V39" s="1243"/>
      <c r="W39" s="1656"/>
      <c r="X39" s="1656"/>
      <c r="Y39" s="1657"/>
      <c r="Z39" s="1656"/>
      <c r="AA39" s="1243"/>
      <c r="AB39" s="1658"/>
      <c r="AC39" s="1659"/>
      <c r="AD39" s="1660"/>
      <c r="AE39" s="1661"/>
      <c r="AF39" s="1662"/>
      <c r="AG39" s="1663"/>
      <c r="AH39" s="1664"/>
      <c r="AI39" s="1656"/>
      <c r="AJ39" s="1657"/>
      <c r="AK39" s="1243"/>
      <c r="AL39" s="1656"/>
      <c r="AM39" s="1243"/>
      <c r="AN39" s="1245"/>
    </row>
    <row r="40" spans="2:40" x14ac:dyDescent="0.25">
      <c r="B40" s="1243"/>
      <c r="C40" s="230"/>
      <c r="D40" s="228"/>
      <c r="E40" s="1670"/>
      <c r="F40" s="229"/>
      <c r="G40" s="1670"/>
      <c r="H40" s="228"/>
      <c r="I40" s="1670"/>
      <c r="J40" s="229"/>
      <c r="K40" s="1665"/>
      <c r="L40" s="232"/>
      <c r="M40" s="1665"/>
      <c r="N40" s="1655"/>
      <c r="O40" s="1655"/>
      <c r="P40" s="1655"/>
      <c r="Q40" s="1655"/>
      <c r="R40" s="1655"/>
      <c r="S40" s="1655"/>
      <c r="T40" s="1655"/>
      <c r="U40" s="1243"/>
      <c r="V40" s="1243"/>
      <c r="W40" s="1656"/>
      <c r="X40" s="1656"/>
      <c r="Y40" s="1657"/>
      <c r="Z40" s="1656"/>
      <c r="AA40" s="1243"/>
      <c r="AB40" s="1658"/>
      <c r="AC40" s="1659"/>
      <c r="AD40" s="1660"/>
      <c r="AE40" s="1661"/>
      <c r="AF40" s="1662"/>
      <c r="AG40" s="1663"/>
      <c r="AH40" s="1664"/>
      <c r="AI40" s="1656"/>
      <c r="AJ40" s="1657"/>
      <c r="AK40" s="1243"/>
      <c r="AL40" s="1656"/>
      <c r="AM40" s="1243"/>
      <c r="AN40" s="1245"/>
    </row>
    <row r="41" spans="2:40" x14ac:dyDescent="0.25">
      <c r="B41" s="1243"/>
      <c r="C41" s="230"/>
      <c r="D41" s="228"/>
      <c r="E41" s="1670"/>
      <c r="F41" s="229"/>
      <c r="G41" s="1670"/>
      <c r="H41" s="228"/>
      <c r="I41" s="1670"/>
      <c r="J41" s="229"/>
      <c r="K41" s="1665"/>
      <c r="L41" s="232"/>
      <c r="M41" s="1665"/>
      <c r="N41" s="1655"/>
      <c r="O41" s="1655"/>
      <c r="P41" s="1655"/>
      <c r="Q41" s="1655"/>
      <c r="R41" s="1655"/>
      <c r="S41" s="1655"/>
      <c r="T41" s="1655"/>
      <c r="U41" s="1243"/>
      <c r="V41" s="1243"/>
      <c r="W41" s="1656"/>
      <c r="X41" s="1656"/>
      <c r="Y41" s="1657"/>
      <c r="Z41" s="1656"/>
      <c r="AA41" s="1243"/>
      <c r="AB41" s="1658"/>
      <c r="AC41" s="1659"/>
      <c r="AD41" s="1660"/>
      <c r="AE41" s="1661"/>
      <c r="AF41" s="1662"/>
      <c r="AG41" s="1663"/>
      <c r="AH41" s="1664"/>
      <c r="AI41" s="1656"/>
      <c r="AJ41" s="1657"/>
      <c r="AK41" s="1243"/>
      <c r="AL41" s="1656"/>
      <c r="AM41" s="1243"/>
      <c r="AN41" s="1245"/>
    </row>
    <row r="42" spans="2:40" x14ac:dyDescent="0.25">
      <c r="B42" s="1243"/>
      <c r="C42" s="231"/>
      <c r="D42" s="232"/>
      <c r="E42" s="1665"/>
      <c r="F42" s="233"/>
      <c r="G42" s="1665"/>
      <c r="H42" s="232"/>
      <c r="I42" s="1665"/>
      <c r="J42" s="233"/>
      <c r="K42" s="1665"/>
      <c r="L42" s="232"/>
      <c r="M42" s="1665"/>
      <c r="N42" s="1655"/>
      <c r="O42" s="1655"/>
      <c r="P42" s="1655"/>
      <c r="Q42" s="1655"/>
      <c r="R42" s="1655"/>
      <c r="S42" s="1655"/>
      <c r="T42" s="1655"/>
      <c r="U42" s="1243"/>
      <c r="V42" s="1243"/>
      <c r="W42" s="1656"/>
      <c r="X42" s="1656"/>
      <c r="Y42" s="1657"/>
      <c r="Z42" s="1656"/>
      <c r="AA42" s="1243"/>
      <c r="AB42" s="1658"/>
      <c r="AC42" s="1659"/>
      <c r="AD42" s="1660"/>
      <c r="AE42" s="1661"/>
      <c r="AF42" s="1662"/>
      <c r="AG42" s="1663"/>
      <c r="AH42" s="1664"/>
      <c r="AI42" s="1656"/>
      <c r="AJ42" s="1657"/>
      <c r="AK42" s="1243"/>
      <c r="AL42" s="1656"/>
      <c r="AM42" s="1243"/>
      <c r="AN42" s="1245"/>
    </row>
    <row r="43" spans="2:40" x14ac:dyDescent="0.25">
      <c r="B43" s="1243"/>
      <c r="C43" s="230"/>
      <c r="D43" s="228"/>
      <c r="E43" s="1670"/>
      <c r="F43" s="229"/>
      <c r="G43" s="1670"/>
      <c r="H43" s="228"/>
      <c r="I43" s="1670"/>
      <c r="J43" s="229"/>
      <c r="K43" s="1671"/>
      <c r="L43" s="1204"/>
      <c r="M43" s="1671"/>
      <c r="N43" s="1655"/>
      <c r="O43" s="1655"/>
      <c r="P43" s="1655"/>
      <c r="Q43" s="1655"/>
      <c r="R43" s="1655"/>
      <c r="S43" s="1655"/>
      <c r="T43" s="1655"/>
      <c r="U43" s="1243"/>
      <c r="V43" s="1243"/>
      <c r="W43" s="1656"/>
      <c r="X43" s="1656"/>
      <c r="Y43" s="1657"/>
      <c r="Z43" s="1656"/>
      <c r="AA43" s="1243"/>
      <c r="AB43" s="1658"/>
      <c r="AC43" s="1659"/>
      <c r="AD43" s="1660"/>
      <c r="AE43" s="1661"/>
      <c r="AF43" s="1662"/>
      <c r="AG43" s="1663"/>
      <c r="AH43" s="1664"/>
      <c r="AI43" s="1656"/>
      <c r="AJ43" s="1657"/>
      <c r="AK43" s="1243"/>
      <c r="AL43" s="1656"/>
      <c r="AM43" s="1243"/>
      <c r="AN43" s="1245"/>
    </row>
    <row r="44" spans="2:40" x14ac:dyDescent="0.25">
      <c r="B44" s="1243"/>
      <c r="C44" s="230"/>
      <c r="D44" s="228"/>
      <c r="E44" s="1670"/>
      <c r="F44" s="229"/>
      <c r="G44" s="1670"/>
      <c r="H44" s="228"/>
      <c r="I44" s="1670"/>
      <c r="J44" s="229"/>
      <c r="K44" s="1671"/>
      <c r="L44" s="1204"/>
      <c r="M44" s="1671"/>
      <c r="N44" s="1655"/>
      <c r="O44" s="1655"/>
      <c r="P44" s="1655"/>
      <c r="Q44" s="1655"/>
      <c r="R44" s="1655"/>
      <c r="S44" s="1655"/>
      <c r="T44" s="1655"/>
      <c r="U44" s="1243"/>
      <c r="V44" s="1243"/>
      <c r="W44" s="1656"/>
      <c r="X44" s="1656"/>
      <c r="Y44" s="1657"/>
      <c r="Z44" s="1656"/>
      <c r="AA44" s="1243"/>
      <c r="AB44" s="1658"/>
      <c r="AC44" s="1659"/>
      <c r="AD44" s="1660"/>
      <c r="AE44" s="1661"/>
      <c r="AF44" s="1662"/>
      <c r="AG44" s="1663"/>
      <c r="AH44" s="1664"/>
      <c r="AI44" s="1656"/>
      <c r="AJ44" s="1657"/>
      <c r="AK44" s="1243"/>
      <c r="AL44" s="1656"/>
      <c r="AM44" s="1243"/>
      <c r="AN44" s="1245"/>
    </row>
    <row r="45" spans="2:40" x14ac:dyDescent="0.25">
      <c r="B45" s="1243"/>
      <c r="C45" s="230"/>
      <c r="D45" s="228"/>
      <c r="E45" s="1670"/>
      <c r="F45" s="229"/>
      <c r="G45" s="1670"/>
      <c r="H45" s="228"/>
      <c r="I45" s="1670"/>
      <c r="J45" s="229"/>
      <c r="K45" s="1671"/>
      <c r="L45" s="1204"/>
      <c r="M45" s="1671"/>
      <c r="N45" s="1655"/>
      <c r="O45" s="1655"/>
      <c r="P45" s="1655"/>
      <c r="Q45" s="1655"/>
      <c r="R45" s="1655"/>
      <c r="S45" s="1655"/>
      <c r="T45" s="1655"/>
      <c r="U45" s="1243"/>
      <c r="V45" s="1243"/>
      <c r="W45" s="1656"/>
      <c r="X45" s="1656"/>
      <c r="Y45" s="1657"/>
      <c r="Z45" s="1656"/>
      <c r="AA45" s="1243"/>
      <c r="AB45" s="1658"/>
      <c r="AC45" s="1659"/>
      <c r="AD45" s="1660"/>
      <c r="AE45" s="1661"/>
      <c r="AF45" s="1662"/>
      <c r="AG45" s="1663"/>
      <c r="AH45" s="1664"/>
      <c r="AI45" s="1656"/>
      <c r="AJ45" s="1657"/>
      <c r="AK45" s="1243"/>
      <c r="AL45" s="1656"/>
      <c r="AM45" s="1243"/>
      <c r="AN45" s="1245"/>
    </row>
    <row r="46" spans="2:40" x14ac:dyDescent="0.25">
      <c r="B46" s="1243"/>
      <c r="C46" s="230"/>
      <c r="D46" s="228"/>
      <c r="E46" s="1670"/>
      <c r="F46" s="229"/>
      <c r="G46" s="1670"/>
      <c r="H46" s="228"/>
      <c r="I46" s="1670"/>
      <c r="J46" s="229"/>
      <c r="K46" s="1665"/>
      <c r="L46" s="232"/>
      <c r="M46" s="1665"/>
      <c r="N46" s="1655"/>
      <c r="O46" s="1655"/>
      <c r="P46" s="1655"/>
      <c r="Q46" s="1655"/>
      <c r="R46" s="1655"/>
      <c r="S46" s="1655"/>
      <c r="T46" s="1655"/>
      <c r="U46" s="1243"/>
      <c r="V46" s="1243"/>
      <c r="W46" s="1656"/>
      <c r="X46" s="1656"/>
      <c r="Y46" s="1657"/>
      <c r="Z46" s="1656"/>
      <c r="AA46" s="1243"/>
      <c r="AB46" s="1658"/>
      <c r="AC46" s="1659"/>
      <c r="AD46" s="1660"/>
      <c r="AE46" s="1661"/>
      <c r="AF46" s="1662"/>
      <c r="AG46" s="1663"/>
      <c r="AH46" s="1664"/>
      <c r="AI46" s="1656"/>
      <c r="AJ46" s="1657"/>
      <c r="AK46" s="1243"/>
      <c r="AL46" s="1656"/>
      <c r="AM46" s="1243"/>
      <c r="AN46" s="1245"/>
    </row>
    <row r="47" spans="2:40" x14ac:dyDescent="0.25">
      <c r="B47" s="1243"/>
      <c r="C47" s="230"/>
      <c r="D47" s="228"/>
      <c r="E47" s="1670"/>
      <c r="F47" s="229"/>
      <c r="G47" s="1670"/>
      <c r="H47" s="228"/>
      <c r="I47" s="1670"/>
      <c r="J47" s="229"/>
      <c r="K47" s="1665"/>
      <c r="L47" s="232"/>
      <c r="M47" s="1665"/>
      <c r="N47" s="1655"/>
      <c r="O47" s="1655"/>
      <c r="P47" s="1655"/>
      <c r="Q47" s="1655"/>
      <c r="R47" s="1655"/>
      <c r="S47" s="1655"/>
      <c r="T47" s="1655"/>
      <c r="U47" s="1243"/>
      <c r="V47" s="1243"/>
      <c r="W47" s="1656"/>
      <c r="X47" s="1656"/>
      <c r="Y47" s="1657"/>
      <c r="Z47" s="1656"/>
      <c r="AA47" s="1243"/>
      <c r="AB47" s="1658"/>
      <c r="AC47" s="1659"/>
      <c r="AD47" s="1660"/>
      <c r="AE47" s="1661"/>
      <c r="AF47" s="1662"/>
      <c r="AG47" s="1663"/>
      <c r="AH47" s="1664"/>
      <c r="AI47" s="1656"/>
      <c r="AJ47" s="1657"/>
      <c r="AK47" s="1243"/>
      <c r="AL47" s="1656"/>
      <c r="AM47" s="1243"/>
      <c r="AN47" s="1245"/>
    </row>
    <row r="48" spans="2:40" x14ac:dyDescent="0.25">
      <c r="B48" s="1243"/>
      <c r="C48" s="231"/>
      <c r="D48" s="232"/>
      <c r="E48" s="1665"/>
      <c r="F48" s="233"/>
      <c r="G48" s="1665"/>
      <c r="H48" s="232"/>
      <c r="I48" s="1665"/>
      <c r="J48" s="233"/>
      <c r="K48" s="1665"/>
      <c r="L48" s="232"/>
      <c r="M48" s="1665"/>
      <c r="N48" s="1655"/>
      <c r="O48" s="1655"/>
      <c r="P48" s="1655"/>
      <c r="Q48" s="1655"/>
      <c r="R48" s="1655"/>
      <c r="S48" s="1655"/>
      <c r="T48" s="1655"/>
      <c r="U48" s="1243"/>
      <c r="V48" s="1243"/>
      <c r="W48" s="1656"/>
      <c r="X48" s="1656"/>
      <c r="Y48" s="1657"/>
      <c r="Z48" s="1656"/>
      <c r="AA48" s="1243"/>
      <c r="AB48" s="1658"/>
      <c r="AC48" s="1659"/>
      <c r="AD48" s="1660"/>
      <c r="AE48" s="1661"/>
      <c r="AF48" s="1662"/>
      <c r="AG48" s="1663"/>
      <c r="AH48" s="1664"/>
      <c r="AI48" s="1656"/>
      <c r="AJ48" s="1657"/>
      <c r="AK48" s="1243"/>
      <c r="AL48" s="1656"/>
      <c r="AM48" s="1243"/>
      <c r="AN48" s="1245"/>
    </row>
    <row r="49" spans="2:40" x14ac:dyDescent="0.25">
      <c r="B49" s="1243"/>
      <c r="C49" s="230"/>
      <c r="D49" s="228"/>
      <c r="E49" s="1670"/>
      <c r="F49" s="229"/>
      <c r="G49" s="1670"/>
      <c r="H49" s="228"/>
      <c r="I49" s="1670"/>
      <c r="J49" s="229"/>
      <c r="K49" s="1665"/>
      <c r="L49" s="232"/>
      <c r="M49" s="1665"/>
      <c r="N49" s="1655"/>
      <c r="O49" s="1655"/>
      <c r="P49" s="1655"/>
      <c r="Q49" s="1655"/>
      <c r="R49" s="1655"/>
      <c r="S49" s="1655"/>
      <c r="T49" s="1655"/>
      <c r="U49" s="1243"/>
      <c r="V49" s="1243"/>
      <c r="W49" s="1656"/>
      <c r="X49" s="1656"/>
      <c r="Y49" s="1657"/>
      <c r="Z49" s="1656"/>
      <c r="AA49" s="1243"/>
      <c r="AB49" s="1658"/>
      <c r="AC49" s="1659"/>
      <c r="AD49" s="1660"/>
      <c r="AE49" s="1661"/>
      <c r="AF49" s="1662"/>
      <c r="AG49" s="1663"/>
      <c r="AH49" s="1664"/>
      <c r="AI49" s="1656"/>
      <c r="AJ49" s="1657"/>
      <c r="AK49" s="1243"/>
      <c r="AL49" s="1656"/>
      <c r="AM49" s="1243"/>
      <c r="AN49" s="1245"/>
    </row>
    <row r="50" spans="2:40" ht="10.5" customHeight="1" x14ac:dyDescent="0.25">
      <c r="B50" s="1243"/>
      <c r="C50" s="231"/>
      <c r="D50" s="231"/>
      <c r="E50" s="1665"/>
      <c r="F50" s="1665"/>
      <c r="G50" s="1665"/>
      <c r="H50" s="231"/>
      <c r="I50" s="1665"/>
      <c r="J50" s="1665"/>
      <c r="K50" s="1665"/>
      <c r="L50" s="1666"/>
      <c r="M50" s="1665"/>
      <c r="N50" s="1243"/>
      <c r="O50" s="1243"/>
      <c r="P50" s="1243"/>
      <c r="Q50" s="1667"/>
      <c r="R50" s="1243"/>
      <c r="S50" s="1243"/>
      <c r="T50" s="1243"/>
      <c r="U50" s="1243"/>
      <c r="V50" s="1243"/>
      <c r="W50" s="1243"/>
      <c r="X50" s="1243"/>
      <c r="Y50" s="1243"/>
      <c r="Z50" s="1243"/>
      <c r="AA50" s="1243"/>
      <c r="AB50" s="1243"/>
      <c r="AC50" s="1243"/>
      <c r="AD50" s="1243"/>
      <c r="AE50" s="1243"/>
      <c r="AF50" s="1243"/>
      <c r="AG50" s="1243"/>
      <c r="AH50" s="1243"/>
      <c r="AI50" s="1243"/>
      <c r="AJ50" s="1243"/>
      <c r="AK50" s="1243"/>
      <c r="AL50" s="1243"/>
      <c r="AM50" s="1243"/>
      <c r="AN50" s="1243"/>
    </row>
    <row r="51" spans="2:40" ht="12" customHeight="1" x14ac:dyDescent="0.25">
      <c r="B51" s="1243"/>
      <c r="C51" s="231"/>
      <c r="D51" s="231"/>
      <c r="E51" s="1665"/>
      <c r="F51" s="1665"/>
      <c r="G51" s="1665"/>
      <c r="H51" s="231"/>
      <c r="I51" s="1665"/>
      <c r="J51" s="1665"/>
      <c r="K51" s="1665"/>
      <c r="L51" s="1666"/>
      <c r="M51" s="1665"/>
      <c r="N51" s="1784"/>
      <c r="O51" s="1784"/>
      <c r="P51" s="1784"/>
      <c r="Q51" s="1668"/>
      <c r="R51" s="1242"/>
      <c r="S51" s="1242"/>
      <c r="T51" s="1242"/>
      <c r="U51" s="1243"/>
      <c r="V51" s="1243"/>
      <c r="W51" s="1243"/>
      <c r="X51" s="1243"/>
      <c r="Y51" s="1243"/>
      <c r="Z51" s="1243"/>
      <c r="AA51" s="1243"/>
      <c r="AB51" s="1243"/>
      <c r="AC51" s="1243"/>
      <c r="AD51" s="1243"/>
      <c r="AE51" s="1243"/>
      <c r="AF51" s="1243"/>
      <c r="AG51" s="1243"/>
      <c r="AH51" s="1243"/>
      <c r="AI51" s="1243"/>
      <c r="AJ51" s="1243"/>
      <c r="AK51" s="1243"/>
      <c r="AL51" s="1243"/>
      <c r="AM51" s="1243"/>
      <c r="AN51" s="1243"/>
    </row>
    <row r="52" spans="2:40" ht="12" customHeight="1" x14ac:dyDescent="0.25">
      <c r="B52" s="1243"/>
      <c r="C52" s="231"/>
      <c r="D52" s="231"/>
      <c r="E52" s="1665"/>
      <c r="F52" s="1665"/>
      <c r="G52" s="1665"/>
      <c r="H52" s="231"/>
      <c r="I52" s="1665"/>
      <c r="J52" s="1665"/>
      <c r="K52" s="1665"/>
      <c r="L52" s="1666"/>
      <c r="M52" s="1665"/>
      <c r="N52" s="1784"/>
      <c r="O52" s="1784"/>
      <c r="P52" s="1784"/>
      <c r="Q52" s="1668"/>
      <c r="R52" s="1243"/>
      <c r="S52" s="1243"/>
      <c r="T52" s="1243"/>
      <c r="U52" s="1243"/>
      <c r="V52" s="1243"/>
      <c r="W52" s="1243"/>
      <c r="X52" s="1243"/>
      <c r="Y52" s="1243"/>
      <c r="Z52" s="1243"/>
      <c r="AA52" s="1243"/>
      <c r="AB52" s="1243"/>
      <c r="AC52" s="1243"/>
      <c r="AD52" s="1243"/>
      <c r="AE52" s="1243"/>
      <c r="AF52" s="1243"/>
      <c r="AG52" s="1243"/>
      <c r="AH52" s="1243"/>
      <c r="AI52" s="1243"/>
      <c r="AJ52" s="1243"/>
      <c r="AK52" s="1243"/>
      <c r="AL52" s="1243"/>
      <c r="AM52" s="1243"/>
      <c r="AN52" s="1243"/>
    </row>
    <row r="53" spans="2:40" ht="12" customHeight="1" x14ac:dyDescent="0.25">
      <c r="B53" s="1243"/>
      <c r="C53" s="231"/>
      <c r="D53" s="231"/>
      <c r="E53" s="1665"/>
      <c r="F53" s="1665"/>
      <c r="G53" s="1665"/>
      <c r="H53" s="231"/>
      <c r="I53" s="1665"/>
      <c r="J53" s="1665"/>
      <c r="K53" s="1665"/>
      <c r="L53" s="1666"/>
      <c r="M53" s="1665"/>
      <c r="N53" s="1784"/>
      <c r="O53" s="1784"/>
      <c r="P53" s="1784"/>
      <c r="Q53" s="1668"/>
      <c r="R53" s="1243"/>
      <c r="S53" s="1243"/>
      <c r="T53" s="1243"/>
      <c r="U53" s="1243"/>
      <c r="V53" s="1243"/>
      <c r="W53" s="1243"/>
      <c r="X53" s="1243"/>
      <c r="Y53" s="1243"/>
      <c r="Z53" s="1243"/>
      <c r="AA53" s="1243"/>
      <c r="AB53" s="1243"/>
      <c r="AC53" s="1243"/>
      <c r="AD53" s="1243"/>
      <c r="AE53" s="1243"/>
      <c r="AF53" s="1243"/>
      <c r="AG53" s="1243"/>
      <c r="AH53" s="1243"/>
      <c r="AI53" s="1243"/>
      <c r="AJ53" s="1243"/>
      <c r="AK53" s="1243"/>
      <c r="AL53" s="1243"/>
      <c r="AM53" s="1243"/>
      <c r="AN53" s="1243"/>
    </row>
    <row r="54" spans="2:40" ht="12" customHeight="1" x14ac:dyDescent="0.25">
      <c r="B54" s="1243"/>
      <c r="C54" s="231"/>
      <c r="D54" s="231"/>
      <c r="E54" s="1665"/>
      <c r="F54" s="1665"/>
      <c r="G54" s="1665"/>
      <c r="H54" s="231"/>
      <c r="I54" s="1665"/>
      <c r="J54" s="1665"/>
      <c r="K54" s="1665"/>
      <c r="L54" s="1666"/>
      <c r="M54" s="1665"/>
      <c r="N54" s="1784"/>
      <c r="O54" s="1785"/>
      <c r="P54" s="1785"/>
      <c r="Q54" s="1655"/>
      <c r="R54" s="1243"/>
      <c r="S54" s="1243"/>
      <c r="T54" s="1243"/>
      <c r="U54" s="1243"/>
      <c r="V54" s="1243"/>
      <c r="W54" s="1243"/>
      <c r="X54" s="1243"/>
      <c r="Y54" s="1243"/>
      <c r="Z54" s="1243"/>
      <c r="AA54" s="1243"/>
      <c r="AB54" s="1243"/>
      <c r="AC54" s="1243"/>
      <c r="AD54" s="1243"/>
      <c r="AE54" s="1243"/>
      <c r="AF54" s="1243"/>
      <c r="AG54" s="1243"/>
      <c r="AH54" s="1243"/>
      <c r="AI54" s="1243"/>
      <c r="AJ54" s="1243"/>
      <c r="AK54" s="1243"/>
      <c r="AL54" s="1243"/>
      <c r="AM54" s="1243"/>
      <c r="AN54" s="1243"/>
    </row>
    <row r="55" spans="2:40" x14ac:dyDescent="0.25">
      <c r="B55" s="1243"/>
      <c r="C55" s="231"/>
      <c r="D55" s="231"/>
      <c r="E55" s="1665"/>
      <c r="F55" s="1665"/>
      <c r="G55" s="1665"/>
      <c r="H55" s="231"/>
      <c r="I55" s="1665"/>
      <c r="J55" s="1665"/>
      <c r="K55" s="1665"/>
      <c r="L55" s="1666"/>
      <c r="M55" s="1665"/>
      <c r="N55" s="1243"/>
      <c r="O55" s="1243"/>
      <c r="P55" s="1243"/>
      <c r="Q55" s="1667"/>
      <c r="R55" s="1243"/>
      <c r="S55" s="1243"/>
      <c r="T55" s="1243"/>
      <c r="U55" s="1243"/>
      <c r="V55" s="1243"/>
      <c r="W55" s="1243"/>
      <c r="X55" s="1243"/>
      <c r="Y55" s="1243"/>
      <c r="Z55" s="1243"/>
      <c r="AA55" s="1243"/>
      <c r="AB55" s="1243"/>
      <c r="AC55" s="1243"/>
      <c r="AD55" s="1243"/>
      <c r="AE55" s="1243"/>
      <c r="AF55" s="1243"/>
      <c r="AG55" s="1243"/>
      <c r="AH55" s="1243"/>
      <c r="AI55" s="1243"/>
      <c r="AJ55" s="1243"/>
      <c r="AK55" s="1243"/>
      <c r="AL55" s="1243"/>
      <c r="AM55" s="1243"/>
      <c r="AN55" s="1243"/>
    </row>
  </sheetData>
  <sheetProtection algorithmName="SHA-512" hashValue="zMm0Q+l9yMRJpnj8fkcxiD+E0AiOkNKAyHMUz+sg0Ugh5XY6TI+8L1ZgvhCqnWUSMTOP7SkfcCAj/D7K+QSYkQ==" saltValue="w0w1EDh8ldNEBTd1FtLqYQ==" spinCount="100000" sheet="1" objects="1" scenarios="1" selectLockedCells="1"/>
  <protectedRanges>
    <protectedRange sqref="C8 E8 K8 M8 C30 E30 K30:K32 M30:M32" name="Open"/>
  </protectedRanges>
  <mergeCells count="38">
    <mergeCell ref="C1:M1"/>
    <mergeCell ref="N1:O1"/>
    <mergeCell ref="P1:T1"/>
    <mergeCell ref="C3:M5"/>
    <mergeCell ref="N3:N5"/>
    <mergeCell ref="O3:O5"/>
    <mergeCell ref="P3:P5"/>
    <mergeCell ref="Q3:Q5"/>
    <mergeCell ref="R3:R5"/>
    <mergeCell ref="S3:S5"/>
    <mergeCell ref="T3:T5"/>
    <mergeCell ref="AB3:AH3"/>
    <mergeCell ref="AB4:AH4"/>
    <mergeCell ref="C7:M7"/>
    <mergeCell ref="N51:P51"/>
    <mergeCell ref="N52:P52"/>
    <mergeCell ref="Q26:Q28"/>
    <mergeCell ref="R26:R28"/>
    <mergeCell ref="S26:S28"/>
    <mergeCell ref="T26:T28"/>
    <mergeCell ref="C36:M36"/>
    <mergeCell ref="C37:M37"/>
    <mergeCell ref="C26:M28"/>
    <mergeCell ref="J30:M30"/>
    <mergeCell ref="J31:M31"/>
    <mergeCell ref="J32:M32"/>
    <mergeCell ref="C35:M35"/>
    <mergeCell ref="N53:P53"/>
    <mergeCell ref="N54:P54"/>
    <mergeCell ref="J9:M9"/>
    <mergeCell ref="J10:M10"/>
    <mergeCell ref="J11:M11"/>
    <mergeCell ref="C16:M16"/>
    <mergeCell ref="C15:M15"/>
    <mergeCell ref="C17:M17"/>
    <mergeCell ref="N26:N28"/>
    <mergeCell ref="O26:O28"/>
    <mergeCell ref="P26:P28"/>
  </mergeCells>
  <phoneticPr fontId="46" type="noConversion"/>
  <printOptions horizontalCentered="1" verticalCentered="1"/>
  <pageMargins left="0.25" right="0.75" top="0.25" bottom="0.25" header="0.3" footer="0.3"/>
  <pageSetup scale="8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FD96D-04AF-4CD4-9AE2-93E9FE8CF09A}">
  <dimension ref="A1:K78"/>
  <sheetViews>
    <sheetView workbookViewId="0"/>
  </sheetViews>
  <sheetFormatPr defaultColWidth="12.42578125" defaultRowHeight="15" x14ac:dyDescent="0.2"/>
  <cols>
    <col min="1" max="1" width="20.140625" style="324" customWidth="1"/>
    <col min="2" max="2" width="4.7109375" style="324" customWidth="1"/>
    <col min="3" max="3" width="20.140625" style="324" customWidth="1"/>
    <col min="4" max="4" width="13.7109375" style="324" customWidth="1"/>
    <col min="5" max="10" width="17.5703125" style="324" customWidth="1"/>
    <col min="11" max="16384" width="12.42578125" style="324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345" t="s">
        <v>153</v>
      </c>
      <c r="B5" s="345"/>
    </row>
    <row r="7" spans="1:11" ht="20.100000000000001" customHeight="1" x14ac:dyDescent="0.25">
      <c r="A7" s="344" t="s">
        <v>133</v>
      </c>
      <c r="B7" s="327"/>
      <c r="C7" s="327"/>
      <c r="D7" s="343">
        <v>1</v>
      </c>
      <c r="E7" s="343">
        <v>2</v>
      </c>
      <c r="F7" s="343">
        <v>3</v>
      </c>
      <c r="G7" s="343">
        <v>4</v>
      </c>
      <c r="H7" s="343">
        <v>4.5</v>
      </c>
      <c r="I7" s="343">
        <v>5</v>
      </c>
      <c r="J7" s="343">
        <v>6</v>
      </c>
    </row>
    <row r="8" spans="1:11" ht="20.100000000000001" customHeight="1" x14ac:dyDescent="0.2">
      <c r="D8" s="342"/>
      <c r="E8" s="342"/>
      <c r="F8" s="342"/>
      <c r="G8" s="342"/>
      <c r="H8" s="342"/>
      <c r="I8" s="342"/>
      <c r="J8" s="342"/>
    </row>
    <row r="9" spans="1:11" ht="20.100000000000001" customHeight="1" x14ac:dyDescent="0.35">
      <c r="A9" s="331" t="s">
        <v>193</v>
      </c>
      <c r="B9" s="327"/>
      <c r="C9" s="327" t="s">
        <v>67</v>
      </c>
      <c r="D9" s="338" t="e">
        <f>#REF!</f>
        <v>#REF!</v>
      </c>
      <c r="E9" s="338" t="e">
        <f>#REF!</f>
        <v>#REF!</v>
      </c>
      <c r="F9" s="338" t="e">
        <f>#REF!</f>
        <v>#REF!</v>
      </c>
      <c r="G9" s="338" t="e">
        <f>#REF!</f>
        <v>#REF!</v>
      </c>
      <c r="H9" s="338" t="e">
        <f>#REF!</f>
        <v>#REF!</v>
      </c>
      <c r="I9" s="338" t="e">
        <f>#REF!</f>
        <v>#REF!</v>
      </c>
      <c r="J9" s="338" t="e">
        <f>#REF!</f>
        <v>#REF!</v>
      </c>
    </row>
    <row r="10" spans="1:11" ht="20.100000000000001" customHeight="1" x14ac:dyDescent="0.35">
      <c r="A10" s="331" t="s">
        <v>180</v>
      </c>
      <c r="B10" s="327"/>
      <c r="C10" s="327" t="s">
        <v>192</v>
      </c>
      <c r="D10" s="339" t="e">
        <f t="shared" ref="D10:J10" si="0">$I$34</f>
        <v>#REF!</v>
      </c>
      <c r="E10" s="339" t="e">
        <f t="shared" si="0"/>
        <v>#REF!</v>
      </c>
      <c r="F10" s="339" t="e">
        <f t="shared" si="0"/>
        <v>#REF!</v>
      </c>
      <c r="G10" s="339" t="e">
        <f t="shared" si="0"/>
        <v>#REF!</v>
      </c>
      <c r="H10" s="339" t="e">
        <f t="shared" si="0"/>
        <v>#REF!</v>
      </c>
      <c r="I10" s="339" t="e">
        <f t="shared" si="0"/>
        <v>#REF!</v>
      </c>
      <c r="J10" s="339" t="e">
        <f t="shared" si="0"/>
        <v>#REF!</v>
      </c>
    </row>
    <row r="11" spans="1:11" ht="20.100000000000001" customHeight="1" x14ac:dyDescent="0.35">
      <c r="A11" s="331"/>
      <c r="B11" s="327"/>
      <c r="C11" s="327" t="s">
        <v>191</v>
      </c>
      <c r="D11" s="339" t="e">
        <f t="shared" ref="D11:J11" si="1">$I$39</f>
        <v>#REF!</v>
      </c>
      <c r="E11" s="339" t="e">
        <f t="shared" si="1"/>
        <v>#REF!</v>
      </c>
      <c r="F11" s="339" t="e">
        <f t="shared" si="1"/>
        <v>#REF!</v>
      </c>
      <c r="G11" s="339" t="e">
        <f t="shared" si="1"/>
        <v>#REF!</v>
      </c>
      <c r="H11" s="339" t="e">
        <f t="shared" si="1"/>
        <v>#REF!</v>
      </c>
      <c r="I11" s="339" t="e">
        <f t="shared" si="1"/>
        <v>#REF!</v>
      </c>
      <c r="J11" s="339" t="e">
        <f t="shared" si="1"/>
        <v>#REF!</v>
      </c>
    </row>
    <row r="12" spans="1:11" ht="20.100000000000001" customHeight="1" x14ac:dyDescent="0.35">
      <c r="A12" s="331"/>
      <c r="B12" s="327"/>
      <c r="C12" s="327" t="s">
        <v>190</v>
      </c>
      <c r="D12" s="339" t="e">
        <f t="shared" ref="D12:J12" si="2">$I$43</f>
        <v>#REF!</v>
      </c>
      <c r="E12" s="339" t="e">
        <f t="shared" si="2"/>
        <v>#REF!</v>
      </c>
      <c r="F12" s="339" t="e">
        <f t="shared" si="2"/>
        <v>#REF!</v>
      </c>
      <c r="G12" s="339" t="e">
        <f t="shared" si="2"/>
        <v>#REF!</v>
      </c>
      <c r="H12" s="339" t="e">
        <f t="shared" si="2"/>
        <v>#REF!</v>
      </c>
      <c r="I12" s="339" t="e">
        <f t="shared" si="2"/>
        <v>#REF!</v>
      </c>
      <c r="J12" s="339" t="e">
        <f t="shared" si="2"/>
        <v>#REF!</v>
      </c>
    </row>
    <row r="13" spans="1:11" ht="20.100000000000001" customHeight="1" x14ac:dyDescent="0.35">
      <c r="A13" s="331"/>
      <c r="B13" s="327"/>
      <c r="C13" s="327" t="s">
        <v>170</v>
      </c>
      <c r="D13" s="338" t="e">
        <f>#REF!</f>
        <v>#REF!</v>
      </c>
      <c r="E13" s="338" t="e">
        <f>#REF!</f>
        <v>#REF!</v>
      </c>
      <c r="F13" s="338" t="e">
        <f>#REF!</f>
        <v>#REF!</v>
      </c>
      <c r="G13" s="338" t="e">
        <f>#REF!</f>
        <v>#REF!</v>
      </c>
      <c r="H13" s="338" t="e">
        <f>#REF!</f>
        <v>#REF!</v>
      </c>
      <c r="I13" s="338" t="e">
        <f>#REF!</f>
        <v>#REF!</v>
      </c>
      <c r="J13" s="338" t="e">
        <f>#REF!</f>
        <v>#REF!</v>
      </c>
    </row>
    <row r="14" spans="1:11" ht="20.100000000000001" customHeight="1" x14ac:dyDescent="0.35">
      <c r="A14" s="331"/>
      <c r="B14" s="327"/>
      <c r="C14" s="327"/>
      <c r="D14" s="337"/>
      <c r="E14" s="337"/>
      <c r="F14" s="337"/>
      <c r="G14" s="337"/>
      <c r="H14" s="337"/>
      <c r="I14" s="337"/>
      <c r="J14" s="337"/>
    </row>
    <row r="15" spans="1:11" ht="20.100000000000001" customHeight="1" thickBot="1" x14ac:dyDescent="0.4">
      <c r="A15" s="331"/>
      <c r="B15" s="327"/>
      <c r="C15" s="327" t="s">
        <v>158</v>
      </c>
      <c r="D15" s="336" t="e">
        <f t="shared" ref="D15:J15" si="3">SUM(D9:D14)</f>
        <v>#REF!</v>
      </c>
      <c r="E15" s="336" t="e">
        <f t="shared" si="3"/>
        <v>#REF!</v>
      </c>
      <c r="F15" s="336" t="e">
        <f t="shared" si="3"/>
        <v>#REF!</v>
      </c>
      <c r="G15" s="336" t="e">
        <f t="shared" si="3"/>
        <v>#REF!</v>
      </c>
      <c r="H15" s="336" t="e">
        <f t="shared" si="3"/>
        <v>#REF!</v>
      </c>
      <c r="I15" s="336" t="e">
        <f t="shared" si="3"/>
        <v>#REF!</v>
      </c>
      <c r="J15" s="336" t="e">
        <f t="shared" si="3"/>
        <v>#REF!</v>
      </c>
      <c r="K15" s="340"/>
    </row>
    <row r="16" spans="1:11" ht="20.100000000000001" customHeight="1" thickTop="1" x14ac:dyDescent="0.35">
      <c r="A16" s="331"/>
      <c r="B16" s="327"/>
      <c r="C16" s="327"/>
      <c r="D16" s="341"/>
      <c r="E16" s="341"/>
      <c r="F16" s="341"/>
      <c r="G16" s="341"/>
      <c r="H16" s="341"/>
      <c r="I16" s="341"/>
      <c r="J16" s="341"/>
      <c r="K16" s="340"/>
    </row>
    <row r="17" spans="1:10" ht="20.100000000000001" customHeight="1" x14ac:dyDescent="0.35">
      <c r="A17" s="331"/>
      <c r="B17" s="327"/>
      <c r="C17" s="327"/>
      <c r="D17" s="339"/>
      <c r="E17" s="339"/>
      <c r="F17" s="339"/>
      <c r="G17" s="339"/>
      <c r="H17" s="339"/>
      <c r="I17" s="339"/>
      <c r="J17" s="339"/>
    </row>
    <row r="18" spans="1:10" ht="20.100000000000001" customHeight="1" x14ac:dyDescent="0.35">
      <c r="A18" s="331"/>
      <c r="B18" s="327"/>
      <c r="C18" s="327"/>
      <c r="D18" s="339"/>
      <c r="E18" s="339"/>
      <c r="F18" s="339"/>
      <c r="G18" s="339"/>
      <c r="H18" s="339"/>
      <c r="I18" s="339"/>
      <c r="J18" s="339"/>
    </row>
    <row r="19" spans="1:10" ht="20.100000000000001" customHeight="1" x14ac:dyDescent="0.35">
      <c r="A19" s="331"/>
      <c r="B19" s="327"/>
      <c r="C19" s="327"/>
      <c r="D19" s="339"/>
      <c r="E19" s="339"/>
      <c r="F19" s="339"/>
      <c r="G19" s="339"/>
      <c r="H19" s="339"/>
      <c r="I19" s="339"/>
      <c r="J19" s="339"/>
    </row>
    <row r="20" spans="1:10" ht="20.100000000000001" customHeight="1" x14ac:dyDescent="0.35">
      <c r="A20" s="331"/>
      <c r="B20" s="327"/>
      <c r="C20" s="327"/>
      <c r="D20" s="339"/>
      <c r="E20" s="339"/>
      <c r="F20" s="339"/>
      <c r="G20" s="339"/>
      <c r="H20" s="339"/>
      <c r="I20" s="339"/>
      <c r="J20" s="339"/>
    </row>
    <row r="21" spans="1:10" ht="20.100000000000001" customHeight="1" x14ac:dyDescent="0.35">
      <c r="A21" s="331"/>
      <c r="B21" s="327"/>
      <c r="C21" s="327"/>
      <c r="D21" s="338"/>
      <c r="E21" s="338"/>
      <c r="F21" s="338"/>
      <c r="G21" s="338"/>
      <c r="H21" s="338"/>
      <c r="I21" s="338"/>
      <c r="J21" s="338"/>
    </row>
    <row r="22" spans="1:10" ht="20.100000000000001" customHeight="1" x14ac:dyDescent="0.35">
      <c r="A22" s="331"/>
      <c r="B22" s="327"/>
      <c r="C22" s="327"/>
      <c r="D22" s="336"/>
      <c r="E22" s="336"/>
      <c r="F22" s="336"/>
      <c r="G22" s="336"/>
      <c r="H22" s="336"/>
      <c r="I22" s="336"/>
      <c r="J22" s="336"/>
    </row>
    <row r="23" spans="1:10" ht="20.100000000000001" customHeight="1" x14ac:dyDescent="0.35">
      <c r="A23" s="331"/>
      <c r="B23" s="327"/>
      <c r="C23" s="327"/>
      <c r="D23" s="339"/>
      <c r="E23" s="339"/>
      <c r="F23" s="339"/>
      <c r="G23" s="339"/>
      <c r="H23" s="339"/>
      <c r="I23" s="339"/>
      <c r="J23" s="339"/>
    </row>
    <row r="24" spans="1:10" ht="20.100000000000001" customHeight="1" x14ac:dyDescent="0.35">
      <c r="A24" s="331"/>
      <c r="B24" s="327"/>
      <c r="C24" s="327"/>
      <c r="D24" s="339"/>
      <c r="E24" s="339"/>
      <c r="F24" s="339"/>
      <c r="G24" s="339"/>
      <c r="H24" s="339"/>
      <c r="I24" s="339"/>
      <c r="J24" s="339"/>
    </row>
    <row r="25" spans="1:10" ht="20.100000000000001" customHeight="1" x14ac:dyDescent="0.35">
      <c r="A25" s="331"/>
      <c r="B25" s="327"/>
      <c r="C25" s="327"/>
      <c r="D25" s="338"/>
      <c r="E25" s="338"/>
      <c r="F25" s="338"/>
      <c r="G25" s="338"/>
      <c r="H25" s="338"/>
      <c r="I25" s="338"/>
      <c r="J25" s="338"/>
    </row>
    <row r="26" spans="1:10" ht="20.100000000000001" customHeight="1" x14ac:dyDescent="0.35">
      <c r="A26" s="331"/>
      <c r="B26" s="327"/>
      <c r="C26" s="327"/>
      <c r="D26" s="337"/>
      <c r="E26" s="337"/>
      <c r="F26" s="337"/>
      <c r="G26" s="337"/>
      <c r="H26" s="337"/>
      <c r="I26" s="337"/>
      <c r="J26" s="337"/>
    </row>
    <row r="27" spans="1:10" ht="20.100000000000001" customHeight="1" thickBot="1" x14ac:dyDescent="0.4">
      <c r="A27" s="331"/>
      <c r="B27" s="327"/>
      <c r="C27" s="327"/>
      <c r="D27" s="336"/>
      <c r="E27" s="336"/>
      <c r="F27" s="336"/>
      <c r="G27" s="336"/>
      <c r="H27" s="336"/>
      <c r="I27" s="336"/>
      <c r="J27" s="335"/>
    </row>
    <row r="28" spans="1:10" ht="20.100000000000001" customHeight="1" thickTop="1" x14ac:dyDescent="0.35">
      <c r="A28" s="331"/>
      <c r="B28" s="327"/>
      <c r="C28" s="327"/>
      <c r="D28" s="327"/>
      <c r="E28" s="334"/>
      <c r="F28" s="334"/>
      <c r="G28" s="334"/>
      <c r="H28" s="334"/>
      <c r="I28" s="334"/>
      <c r="J28" s="334"/>
    </row>
    <row r="29" spans="1:10" ht="20.100000000000001" customHeight="1" x14ac:dyDescent="0.35">
      <c r="A29" s="331"/>
      <c r="B29" s="327"/>
      <c r="C29" s="333"/>
      <c r="D29" s="327"/>
      <c r="E29" s="331"/>
      <c r="F29" s="331"/>
      <c r="G29" s="331"/>
      <c r="H29" s="331"/>
      <c r="I29" s="331"/>
      <c r="J29" s="331"/>
    </row>
    <row r="30" spans="1:10" ht="20.100000000000001" customHeight="1" x14ac:dyDescent="0.35">
      <c r="A30" s="331"/>
      <c r="B30" s="327"/>
      <c r="C30" s="327"/>
      <c r="D30" s="327"/>
      <c r="E30" s="331"/>
      <c r="F30" s="331"/>
      <c r="G30" s="331"/>
      <c r="H30" s="331"/>
      <c r="I30" s="331"/>
      <c r="J30" s="331"/>
    </row>
    <row r="31" spans="1:10" ht="20.100000000000001" customHeight="1" x14ac:dyDescent="0.35">
      <c r="A31" s="331"/>
      <c r="B31" s="327"/>
      <c r="E31" s="327"/>
      <c r="G31" s="330"/>
      <c r="H31" s="330"/>
      <c r="I31" s="330"/>
      <c r="J31" s="325"/>
    </row>
    <row r="32" spans="1:10" ht="20.100000000000001" customHeight="1" x14ac:dyDescent="0.35">
      <c r="A32" s="331"/>
      <c r="B32" s="327"/>
      <c r="E32" s="327"/>
      <c r="F32" s="330" t="s">
        <v>189</v>
      </c>
      <c r="G32" s="328"/>
      <c r="H32" s="328"/>
      <c r="I32" s="328"/>
      <c r="J32" s="325"/>
    </row>
    <row r="33" spans="1:10" ht="20.100000000000001" customHeight="1" x14ac:dyDescent="0.35">
      <c r="A33" s="331"/>
      <c r="B33" s="327"/>
      <c r="E33" s="327"/>
      <c r="F33" s="330" t="s">
        <v>185</v>
      </c>
      <c r="G33" s="330" t="s">
        <v>164</v>
      </c>
      <c r="H33" s="330"/>
      <c r="I33" s="330" t="s">
        <v>158</v>
      </c>
      <c r="J33" s="325"/>
    </row>
    <row r="34" spans="1:10" ht="20.100000000000001" customHeight="1" x14ac:dyDescent="0.35">
      <c r="A34" s="331"/>
      <c r="B34" s="327"/>
      <c r="E34" s="327"/>
      <c r="F34" s="328">
        <v>3</v>
      </c>
      <c r="G34" s="329" t="e">
        <f>#REF!</f>
        <v>#REF!</v>
      </c>
      <c r="H34" s="329"/>
      <c r="I34" s="328" t="e">
        <f>SUM(F34*G34)</f>
        <v>#REF!</v>
      </c>
      <c r="J34" s="325"/>
    </row>
    <row r="35" spans="1:10" ht="23.25" x14ac:dyDescent="0.35">
      <c r="A35" s="331"/>
      <c r="B35" s="327"/>
      <c r="E35" s="327"/>
      <c r="F35" s="328">
        <v>3.5</v>
      </c>
      <c r="G35" s="329" t="e">
        <f>#REF!</f>
        <v>#REF!</v>
      </c>
      <c r="H35" s="329"/>
      <c r="I35" s="332" t="e">
        <f>SUM(F35*G35)</f>
        <v>#REF!</v>
      </c>
      <c r="J35" s="325"/>
    </row>
    <row r="36" spans="1:10" ht="23.25" x14ac:dyDescent="0.35">
      <c r="A36" s="331"/>
      <c r="B36" s="327"/>
      <c r="E36" s="327"/>
      <c r="F36" s="327"/>
      <c r="G36" s="325"/>
      <c r="H36" s="325"/>
      <c r="I36" s="325"/>
      <c r="J36" s="325"/>
    </row>
    <row r="37" spans="1:10" ht="23.25" x14ac:dyDescent="0.35">
      <c r="A37" s="331"/>
      <c r="B37" s="327"/>
      <c r="E37" s="327"/>
      <c r="F37" s="330" t="s">
        <v>188</v>
      </c>
      <c r="G37" s="328"/>
      <c r="H37" s="328"/>
      <c r="I37" s="328"/>
      <c r="J37" s="325"/>
    </row>
    <row r="38" spans="1:10" ht="23.25" x14ac:dyDescent="0.35">
      <c r="A38" s="331"/>
      <c r="B38" s="327"/>
      <c r="E38" s="327"/>
      <c r="F38" s="330" t="s">
        <v>165</v>
      </c>
      <c r="G38" s="330" t="s">
        <v>164</v>
      </c>
      <c r="H38" s="330"/>
      <c r="I38" s="330" t="s">
        <v>163</v>
      </c>
      <c r="J38" s="325"/>
    </row>
    <row r="39" spans="1:10" ht="23.25" x14ac:dyDescent="0.35">
      <c r="A39" s="331"/>
      <c r="B39" s="327"/>
      <c r="E39" s="327"/>
      <c r="F39" s="328">
        <v>5</v>
      </c>
      <c r="G39" s="329" t="e">
        <f>#REF!</f>
        <v>#REF!</v>
      </c>
      <c r="H39" s="329"/>
      <c r="I39" s="328" t="e">
        <f>SUM(F39*G39)</f>
        <v>#REF!</v>
      </c>
      <c r="J39" s="325"/>
    </row>
    <row r="40" spans="1:10" ht="23.25" x14ac:dyDescent="0.35">
      <c r="A40" s="331"/>
      <c r="B40" s="327"/>
      <c r="E40" s="327"/>
      <c r="F40" s="327"/>
      <c r="G40" s="325"/>
      <c r="H40" s="325"/>
      <c r="I40" s="325"/>
      <c r="J40" s="325"/>
    </row>
    <row r="41" spans="1:10" ht="23.25" x14ac:dyDescent="0.35">
      <c r="A41" s="331"/>
      <c r="B41" s="327"/>
      <c r="E41" s="327"/>
      <c r="F41" s="330" t="s">
        <v>187</v>
      </c>
      <c r="G41" s="325"/>
      <c r="H41" s="325"/>
      <c r="I41" s="325"/>
      <c r="J41" s="325"/>
    </row>
    <row r="42" spans="1:10" ht="23.25" x14ac:dyDescent="0.35">
      <c r="A42" s="331"/>
      <c r="B42" s="327"/>
      <c r="E42" s="330" t="s">
        <v>186</v>
      </c>
      <c r="F42" s="330" t="s">
        <v>185</v>
      </c>
      <c r="G42" s="330" t="s">
        <v>164</v>
      </c>
      <c r="H42" s="330"/>
      <c r="I42" s="330" t="s">
        <v>163</v>
      </c>
      <c r="J42" s="325"/>
    </row>
    <row r="43" spans="1:10" ht="20.25" x14ac:dyDescent="0.3">
      <c r="A43" s="325"/>
      <c r="B43" s="325"/>
      <c r="E43" s="328" t="s">
        <v>184</v>
      </c>
      <c r="F43" s="328">
        <v>12</v>
      </c>
      <c r="G43" s="329" t="e">
        <f>#REF!</f>
        <v>#REF!</v>
      </c>
      <c r="H43" s="329"/>
      <c r="I43" s="328" t="e">
        <f>F43*G43</f>
        <v>#REF!</v>
      </c>
      <c r="J43" s="325"/>
    </row>
    <row r="44" spans="1:10" ht="20.25" x14ac:dyDescent="0.3">
      <c r="A44" s="327"/>
      <c r="B44" s="327"/>
      <c r="E44" s="328" t="s">
        <v>183</v>
      </c>
      <c r="F44" s="328">
        <v>14</v>
      </c>
      <c r="G44" s="329" t="e">
        <f>#REF!</f>
        <v>#REF!</v>
      </c>
      <c r="H44" s="329"/>
      <c r="I44" s="328" t="e">
        <f>F44*G44</f>
        <v>#REF!</v>
      </c>
      <c r="J44" s="325"/>
    </row>
    <row r="45" spans="1:10" ht="20.25" x14ac:dyDescent="0.3">
      <c r="A45" s="327"/>
      <c r="B45" s="327"/>
      <c r="J45" s="325"/>
    </row>
    <row r="46" spans="1:10" ht="20.25" x14ac:dyDescent="0.3">
      <c r="A46" s="327"/>
      <c r="B46" s="327"/>
      <c r="E46" s="327"/>
      <c r="F46" s="325"/>
      <c r="G46" s="325"/>
      <c r="H46" s="325"/>
      <c r="I46" s="325"/>
      <c r="J46" s="325"/>
    </row>
    <row r="47" spans="1:10" ht="20.25" x14ac:dyDescent="0.3">
      <c r="A47" s="327"/>
      <c r="B47" s="327"/>
      <c r="C47" s="327"/>
      <c r="D47" s="327"/>
      <c r="E47" s="325"/>
      <c r="F47" s="325"/>
      <c r="G47" s="325"/>
      <c r="H47" s="325"/>
      <c r="I47" s="325"/>
      <c r="J47" s="325"/>
    </row>
    <row r="48" spans="1:10" ht="20.25" x14ac:dyDescent="0.3">
      <c r="A48" s="327"/>
      <c r="B48" s="327"/>
      <c r="C48" s="327"/>
      <c r="D48" s="327"/>
      <c r="E48" s="325"/>
      <c r="F48" s="325"/>
      <c r="G48" s="325"/>
      <c r="H48" s="325"/>
      <c r="I48" s="325"/>
      <c r="J48" s="325"/>
    </row>
    <row r="49" spans="1:10" ht="20.25" x14ac:dyDescent="0.3">
      <c r="A49" s="327"/>
      <c r="B49" s="327"/>
      <c r="C49" s="327"/>
      <c r="D49" s="327"/>
      <c r="E49" s="325"/>
      <c r="F49" s="325"/>
      <c r="G49" s="325"/>
      <c r="H49" s="325"/>
      <c r="I49" s="325"/>
      <c r="J49" s="325"/>
    </row>
    <row r="50" spans="1:10" ht="20.25" x14ac:dyDescent="0.3">
      <c r="A50" s="327"/>
      <c r="B50" s="327"/>
      <c r="C50" s="327"/>
      <c r="D50" s="327"/>
      <c r="E50" s="325"/>
      <c r="F50" s="325"/>
      <c r="G50" s="325"/>
      <c r="H50" s="325"/>
      <c r="I50" s="325"/>
      <c r="J50" s="325"/>
    </row>
    <row r="51" spans="1:10" ht="20.25" x14ac:dyDescent="0.3">
      <c r="A51" s="327"/>
      <c r="B51" s="327"/>
      <c r="C51" s="327"/>
      <c r="D51" s="327"/>
      <c r="E51" s="325"/>
      <c r="F51" s="325"/>
      <c r="G51" s="325"/>
      <c r="H51" s="325"/>
      <c r="I51" s="325"/>
      <c r="J51" s="325"/>
    </row>
    <row r="52" spans="1:10" ht="20.25" x14ac:dyDescent="0.3">
      <c r="A52" s="327"/>
      <c r="B52" s="327"/>
      <c r="C52" s="327"/>
      <c r="D52" s="327"/>
      <c r="E52" s="325"/>
      <c r="F52" s="325"/>
      <c r="G52" s="325"/>
      <c r="H52" s="325"/>
      <c r="I52" s="325"/>
      <c r="J52" s="325"/>
    </row>
    <row r="53" spans="1:10" ht="20.25" x14ac:dyDescent="0.3">
      <c r="A53" s="327"/>
      <c r="B53" s="327"/>
      <c r="C53" s="327"/>
      <c r="D53" s="327"/>
      <c r="E53" s="325"/>
      <c r="F53" s="325"/>
      <c r="G53" s="325"/>
      <c r="H53" s="325"/>
      <c r="I53" s="325"/>
      <c r="J53" s="325"/>
    </row>
    <row r="54" spans="1:10" ht="20.25" x14ac:dyDescent="0.3">
      <c r="A54" s="327"/>
      <c r="B54" s="327"/>
      <c r="C54" s="327"/>
      <c r="D54" s="327"/>
      <c r="E54" s="325"/>
      <c r="F54" s="325"/>
      <c r="G54" s="325"/>
      <c r="H54" s="325"/>
      <c r="I54" s="325"/>
      <c r="J54" s="325"/>
    </row>
    <row r="55" spans="1:10" ht="20.25" x14ac:dyDescent="0.3">
      <c r="E55" s="325"/>
      <c r="F55" s="325"/>
      <c r="G55" s="325"/>
      <c r="H55" s="325"/>
      <c r="I55" s="325"/>
      <c r="J55" s="325"/>
    </row>
    <row r="56" spans="1:10" ht="20.25" x14ac:dyDescent="0.3">
      <c r="E56" s="325"/>
      <c r="F56" s="325"/>
      <c r="G56" s="325"/>
      <c r="H56" s="325"/>
      <c r="I56" s="325"/>
      <c r="J56" s="325"/>
    </row>
    <row r="57" spans="1:10" ht="20.25" x14ac:dyDescent="0.3">
      <c r="E57" s="325"/>
      <c r="F57" s="325"/>
      <c r="G57" s="325"/>
      <c r="H57" s="325"/>
      <c r="I57" s="325"/>
      <c r="J57" s="325"/>
    </row>
    <row r="58" spans="1:10" ht="20.25" x14ac:dyDescent="0.3">
      <c r="E58" s="325"/>
      <c r="F58" s="325"/>
      <c r="G58" s="325"/>
      <c r="H58" s="325"/>
      <c r="I58" s="325"/>
      <c r="J58" s="325"/>
    </row>
    <row r="59" spans="1:10" ht="20.25" x14ac:dyDescent="0.3">
      <c r="E59" s="325"/>
      <c r="F59" s="325"/>
      <c r="G59" s="325"/>
      <c r="H59" s="325"/>
      <c r="I59" s="325"/>
      <c r="J59" s="325"/>
    </row>
    <row r="60" spans="1:10" ht="20.25" x14ac:dyDescent="0.3">
      <c r="E60" s="325"/>
      <c r="F60" s="325"/>
      <c r="G60" s="325"/>
      <c r="H60" s="325"/>
      <c r="I60" s="325"/>
      <c r="J60" s="325"/>
    </row>
    <row r="61" spans="1:10" ht="20.25" x14ac:dyDescent="0.3">
      <c r="E61" s="325"/>
      <c r="F61" s="325"/>
      <c r="G61" s="325"/>
      <c r="H61" s="325"/>
      <c r="I61" s="325"/>
      <c r="J61" s="325"/>
    </row>
    <row r="62" spans="1:10" ht="20.25" x14ac:dyDescent="0.3">
      <c r="E62" s="326"/>
      <c r="F62" s="325"/>
      <c r="G62" s="325"/>
      <c r="H62" s="325"/>
      <c r="I62" s="325"/>
      <c r="J62" s="325"/>
    </row>
    <row r="63" spans="1:10" ht="20.25" x14ac:dyDescent="0.3">
      <c r="E63" s="325"/>
      <c r="F63" s="325"/>
      <c r="G63" s="325"/>
      <c r="H63" s="325"/>
      <c r="I63" s="325"/>
      <c r="J63" s="325"/>
    </row>
    <row r="64" spans="1:10" ht="20.25" x14ac:dyDescent="0.3">
      <c r="E64" s="325"/>
      <c r="F64" s="325"/>
      <c r="G64" s="325"/>
      <c r="H64" s="325"/>
      <c r="I64" s="325"/>
      <c r="J64" s="325"/>
    </row>
    <row r="65" spans="1:10" ht="20.25" x14ac:dyDescent="0.3">
      <c r="A65" s="1945" t="s">
        <v>182</v>
      </c>
      <c r="B65" s="1946"/>
      <c r="C65" s="1946"/>
      <c r="E65" s="325"/>
      <c r="F65" s="325"/>
    </row>
    <row r="66" spans="1:10" ht="20.25" x14ac:dyDescent="0.3">
      <c r="E66" s="325"/>
      <c r="F66" s="325"/>
      <c r="G66" s="325"/>
      <c r="H66" s="325"/>
      <c r="I66" s="325"/>
      <c r="J66" s="325"/>
    </row>
    <row r="67" spans="1:10" ht="20.25" x14ac:dyDescent="0.3">
      <c r="E67" s="325"/>
      <c r="F67" s="325"/>
      <c r="G67" s="325"/>
      <c r="H67" s="325"/>
      <c r="I67" s="325"/>
      <c r="J67" s="325"/>
    </row>
    <row r="68" spans="1:10" ht="20.25" x14ac:dyDescent="0.3">
      <c r="E68" s="325"/>
      <c r="F68" s="325"/>
      <c r="G68" s="325"/>
      <c r="H68" s="325"/>
      <c r="I68" s="325"/>
      <c r="J68" s="325"/>
    </row>
    <row r="69" spans="1:10" ht="20.25" x14ac:dyDescent="0.3">
      <c r="E69" s="325"/>
      <c r="F69" s="325"/>
      <c r="G69" s="325"/>
      <c r="H69" s="325"/>
      <c r="I69" s="325"/>
      <c r="J69" s="325"/>
    </row>
    <row r="70" spans="1:10" ht="20.25" x14ac:dyDescent="0.3">
      <c r="E70" s="325"/>
      <c r="F70" s="325"/>
      <c r="G70" s="325"/>
      <c r="H70" s="325"/>
      <c r="I70" s="325"/>
      <c r="J70" s="325"/>
    </row>
    <row r="71" spans="1:10" ht="20.25" x14ac:dyDescent="0.3">
      <c r="E71" s="325"/>
      <c r="F71" s="325"/>
      <c r="G71" s="325"/>
      <c r="H71" s="325"/>
      <c r="I71" s="325"/>
      <c r="J71" s="325"/>
    </row>
    <row r="72" spans="1:10" ht="20.25" x14ac:dyDescent="0.3">
      <c r="E72" s="325"/>
      <c r="F72" s="325"/>
      <c r="G72" s="325"/>
      <c r="H72" s="325"/>
      <c r="I72" s="325"/>
      <c r="J72" s="325"/>
    </row>
    <row r="73" spans="1:10" ht="20.25" x14ac:dyDescent="0.3">
      <c r="E73" s="325"/>
      <c r="F73" s="325"/>
      <c r="G73" s="325"/>
      <c r="H73" s="325"/>
      <c r="I73" s="325"/>
      <c r="J73" s="325"/>
    </row>
    <row r="74" spans="1:10" ht="20.25" x14ac:dyDescent="0.3">
      <c r="E74" s="325"/>
      <c r="F74" s="325"/>
      <c r="G74" s="325"/>
      <c r="H74" s="325"/>
      <c r="I74" s="325"/>
      <c r="J74" s="325"/>
    </row>
    <row r="75" spans="1:10" ht="20.25" x14ac:dyDescent="0.3">
      <c r="E75" s="325"/>
      <c r="F75" s="325"/>
      <c r="G75" s="325"/>
      <c r="H75" s="325"/>
      <c r="I75" s="325"/>
      <c r="J75" s="325"/>
    </row>
    <row r="76" spans="1:10" ht="20.25" x14ac:dyDescent="0.3">
      <c r="E76" s="325"/>
      <c r="F76" s="325"/>
      <c r="G76" s="325"/>
      <c r="H76" s="325"/>
      <c r="I76" s="325"/>
      <c r="J76" s="325"/>
    </row>
    <row r="77" spans="1:10" ht="20.25" x14ac:dyDescent="0.3">
      <c r="E77" s="325"/>
      <c r="F77" s="325"/>
      <c r="G77" s="325"/>
      <c r="H77" s="325"/>
      <c r="I77" s="325"/>
      <c r="J77" s="325"/>
    </row>
    <row r="78" spans="1:10" ht="20.25" x14ac:dyDescent="0.3">
      <c r="E78" s="325"/>
      <c r="F78" s="325"/>
      <c r="G78" s="325"/>
      <c r="H78" s="325"/>
      <c r="I78" s="325"/>
      <c r="J78" s="325"/>
    </row>
  </sheetData>
  <mergeCells count="1">
    <mergeCell ref="A65:C65"/>
  </mergeCells>
  <pageMargins left="0.5" right="0.5" top="0.5" bottom="0.5" header="0" footer="0"/>
  <pageSetup scale="5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4DCB3-4847-4FD2-8579-15D8AFB8E8A5}">
  <dimension ref="A1:J72"/>
  <sheetViews>
    <sheetView workbookViewId="0"/>
  </sheetViews>
  <sheetFormatPr defaultColWidth="12.42578125" defaultRowHeight="15" x14ac:dyDescent="0.2"/>
  <cols>
    <col min="1" max="1" width="21.42578125" style="347" customWidth="1"/>
    <col min="2" max="2" width="4.7109375" style="347" customWidth="1"/>
    <col min="3" max="3" width="20.140625" style="347" customWidth="1"/>
    <col min="4" max="4" width="13.7109375" style="347" customWidth="1"/>
    <col min="5" max="5" width="10.85546875" style="347" customWidth="1"/>
    <col min="6" max="10" width="17.5703125" style="347" customWidth="1"/>
    <col min="11" max="16384" width="12.42578125" style="347"/>
  </cols>
  <sheetData>
    <row r="1" spans="1:10" ht="20.100000000000001" customHeight="1" x14ac:dyDescent="0.2"/>
    <row r="2" spans="1:10" ht="23.25" x14ac:dyDescent="0.35">
      <c r="A2" s="366" t="s">
        <v>206</v>
      </c>
      <c r="B2" s="366"/>
    </row>
    <row r="4" spans="1:10" ht="20.100000000000001" customHeight="1" x14ac:dyDescent="0.25">
      <c r="A4" s="365" t="s">
        <v>133</v>
      </c>
      <c r="B4" s="352"/>
      <c r="C4" s="352"/>
      <c r="D4" s="364">
        <v>1</v>
      </c>
      <c r="E4" s="364">
        <v>2</v>
      </c>
      <c r="F4" s="364">
        <v>3</v>
      </c>
      <c r="G4" s="364">
        <v>4</v>
      </c>
      <c r="H4" s="364">
        <v>4.5</v>
      </c>
      <c r="I4" s="364">
        <v>5</v>
      </c>
      <c r="J4" s="364">
        <v>6</v>
      </c>
    </row>
    <row r="5" spans="1:10" ht="20.100000000000001" customHeight="1" x14ac:dyDescent="0.2">
      <c r="D5" s="363"/>
      <c r="E5" s="363"/>
      <c r="F5" s="363"/>
      <c r="G5" s="363"/>
      <c r="H5" s="363"/>
      <c r="I5" s="363"/>
      <c r="J5" s="363"/>
    </row>
    <row r="6" spans="1:10" ht="20.100000000000001" customHeight="1" x14ac:dyDescent="0.35">
      <c r="A6" s="351" t="s">
        <v>205</v>
      </c>
      <c r="B6" s="352"/>
      <c r="C6" s="352" t="s">
        <v>160</v>
      </c>
      <c r="D6" s="358" t="e">
        <f>#REF!</f>
        <v>#REF!</v>
      </c>
      <c r="E6" s="358" t="e">
        <f>#REF!</f>
        <v>#REF!</v>
      </c>
      <c r="F6" s="358" t="e">
        <f>#REF!</f>
        <v>#REF!</v>
      </c>
      <c r="G6" s="358" t="e">
        <f>#REF!</f>
        <v>#REF!</v>
      </c>
      <c r="H6" s="358" t="e">
        <f>#REF!</f>
        <v>#REF!</v>
      </c>
      <c r="I6" s="358" t="e">
        <f>#REF!</f>
        <v>#REF!</v>
      </c>
      <c r="J6" s="358" t="e">
        <f>#REF!</f>
        <v>#REF!</v>
      </c>
    </row>
    <row r="7" spans="1:10" ht="20.100000000000001" customHeight="1" x14ac:dyDescent="0.35">
      <c r="A7" s="351"/>
      <c r="B7" s="352"/>
      <c r="C7" s="352" t="s">
        <v>159</v>
      </c>
      <c r="D7" s="355" t="e">
        <f t="shared" ref="D7:J7" si="0">$G$34</f>
        <v>#REF!</v>
      </c>
      <c r="E7" s="355" t="e">
        <f t="shared" si="0"/>
        <v>#REF!</v>
      </c>
      <c r="F7" s="355" t="e">
        <f t="shared" si="0"/>
        <v>#REF!</v>
      </c>
      <c r="G7" s="355" t="e">
        <f t="shared" si="0"/>
        <v>#REF!</v>
      </c>
      <c r="H7" s="355" t="e">
        <f t="shared" si="0"/>
        <v>#REF!</v>
      </c>
      <c r="I7" s="355" t="e">
        <f t="shared" si="0"/>
        <v>#REF!</v>
      </c>
      <c r="J7" s="355" t="e">
        <f t="shared" si="0"/>
        <v>#REF!</v>
      </c>
    </row>
    <row r="8" spans="1:10" ht="20.100000000000001" customHeight="1" thickBot="1" x14ac:dyDescent="0.4">
      <c r="A8" s="351"/>
      <c r="B8" s="352"/>
      <c r="C8" s="352" t="s">
        <v>158</v>
      </c>
      <c r="D8" s="362" t="e">
        <f t="shared" ref="D8:J8" si="1">SUM(D6:D7)</f>
        <v>#REF!</v>
      </c>
      <c r="E8" s="362" t="e">
        <f t="shared" si="1"/>
        <v>#REF!</v>
      </c>
      <c r="F8" s="362" t="e">
        <f t="shared" si="1"/>
        <v>#REF!</v>
      </c>
      <c r="G8" s="362" t="e">
        <f t="shared" si="1"/>
        <v>#REF!</v>
      </c>
      <c r="H8" s="362" t="e">
        <f t="shared" si="1"/>
        <v>#REF!</v>
      </c>
      <c r="I8" s="362" t="e">
        <f t="shared" si="1"/>
        <v>#REF!</v>
      </c>
      <c r="J8" s="362" t="e">
        <f t="shared" si="1"/>
        <v>#REF!</v>
      </c>
    </row>
    <row r="9" spans="1:10" ht="20.100000000000001" customHeight="1" thickTop="1" x14ac:dyDescent="0.35">
      <c r="A9" s="351"/>
      <c r="B9" s="352"/>
      <c r="C9" s="352"/>
      <c r="D9" s="356"/>
      <c r="E9" s="356"/>
      <c r="F9" s="356"/>
      <c r="G9" s="356"/>
      <c r="H9" s="356"/>
      <c r="I9" s="356"/>
      <c r="J9" s="356"/>
    </row>
    <row r="10" spans="1:10" ht="20.100000000000001" customHeight="1" x14ac:dyDescent="0.35">
      <c r="A10" s="351"/>
      <c r="B10" s="352"/>
      <c r="C10" s="352"/>
      <c r="D10" s="355"/>
      <c r="E10" s="355"/>
      <c r="F10" s="355"/>
      <c r="G10" s="355"/>
      <c r="H10" s="355"/>
      <c r="I10" s="355"/>
      <c r="J10" s="355"/>
    </row>
    <row r="11" spans="1:10" ht="20.100000000000001" customHeight="1" x14ac:dyDescent="0.35">
      <c r="A11" s="351"/>
      <c r="B11" s="352"/>
      <c r="C11" s="352"/>
      <c r="D11" s="355"/>
      <c r="E11" s="355"/>
      <c r="F11" s="355"/>
      <c r="G11" s="355"/>
      <c r="H11" s="355"/>
      <c r="I11" s="355"/>
      <c r="J11" s="355"/>
    </row>
    <row r="12" spans="1:10" ht="20.100000000000001" customHeight="1" x14ac:dyDescent="0.35">
      <c r="A12" s="351"/>
      <c r="B12" s="352"/>
      <c r="C12" s="352"/>
      <c r="D12" s="355"/>
      <c r="E12" s="355"/>
      <c r="F12" s="355"/>
      <c r="G12" s="355"/>
      <c r="H12" s="355"/>
      <c r="I12" s="355"/>
      <c r="J12" s="355"/>
    </row>
    <row r="13" spans="1:10" ht="20.100000000000001" customHeight="1" x14ac:dyDescent="0.35">
      <c r="A13" s="351"/>
      <c r="B13" s="352"/>
      <c r="C13" s="352"/>
      <c r="D13" s="355"/>
      <c r="E13" s="355"/>
      <c r="F13" s="355"/>
      <c r="G13" s="355"/>
      <c r="H13" s="355"/>
      <c r="I13" s="355"/>
      <c r="J13" s="355"/>
    </row>
    <row r="14" spans="1:10" ht="20.100000000000001" customHeight="1" x14ac:dyDescent="0.35">
      <c r="A14" s="351" t="s">
        <v>204</v>
      </c>
      <c r="B14" s="352"/>
      <c r="C14" s="352" t="s">
        <v>160</v>
      </c>
      <c r="D14" s="358" t="e">
        <f>#REF!</f>
        <v>#REF!</v>
      </c>
      <c r="E14" s="358" t="e">
        <f>#REF!</f>
        <v>#REF!</v>
      </c>
      <c r="F14" s="358" t="e">
        <f>#REF!</f>
        <v>#REF!</v>
      </c>
      <c r="G14" s="358" t="e">
        <f>#REF!</f>
        <v>#REF!</v>
      </c>
      <c r="H14" s="358" t="e">
        <f>#REF!</f>
        <v>#REF!</v>
      </c>
      <c r="I14" s="358" t="e">
        <f>#REF!</f>
        <v>#REF!</v>
      </c>
      <c r="J14" s="358" t="e">
        <f>#REF!</f>
        <v>#REF!</v>
      </c>
    </row>
    <row r="15" spans="1:10" ht="20.100000000000001" customHeight="1" x14ac:dyDescent="0.35">
      <c r="A15" s="351"/>
      <c r="B15" s="352"/>
      <c r="C15" s="352" t="s">
        <v>159</v>
      </c>
      <c r="D15" s="355" t="e">
        <f>$G$34</f>
        <v>#REF!</v>
      </c>
      <c r="E15" s="355" t="e">
        <f t="shared" ref="E15:J15" si="2">$G$34</f>
        <v>#REF!</v>
      </c>
      <c r="F15" s="355" t="e">
        <f t="shared" si="2"/>
        <v>#REF!</v>
      </c>
      <c r="G15" s="355" t="e">
        <f t="shared" si="2"/>
        <v>#REF!</v>
      </c>
      <c r="H15" s="355" t="e">
        <f t="shared" si="2"/>
        <v>#REF!</v>
      </c>
      <c r="I15" s="355" t="e">
        <f t="shared" si="2"/>
        <v>#REF!</v>
      </c>
      <c r="J15" s="355" t="e">
        <f t="shared" si="2"/>
        <v>#REF!</v>
      </c>
    </row>
    <row r="16" spans="1:10" ht="20.100000000000001" customHeight="1" x14ac:dyDescent="0.35">
      <c r="A16" s="351"/>
      <c r="B16" s="352"/>
      <c r="C16" s="352"/>
      <c r="D16" s="359"/>
      <c r="E16" s="359"/>
      <c r="F16" s="359"/>
      <c r="G16" s="359"/>
      <c r="H16" s="359"/>
      <c r="I16" s="359"/>
      <c r="J16" s="359"/>
    </row>
    <row r="17" spans="1:10" ht="20.100000000000001" customHeight="1" thickBot="1" x14ac:dyDescent="0.4">
      <c r="A17" s="351"/>
      <c r="B17" s="352"/>
      <c r="C17" s="352" t="s">
        <v>158</v>
      </c>
      <c r="D17" s="358" t="e">
        <f>SUM(D14:D15)</f>
        <v>#REF!</v>
      </c>
      <c r="E17" s="358" t="e">
        <f>SUM(E14:E15)</f>
        <v>#REF!</v>
      </c>
      <c r="F17" s="358" t="e">
        <f>SUM(F14:F15)</f>
        <v>#REF!</v>
      </c>
      <c r="G17" s="358" t="e">
        <f>SUM(G14:G15)</f>
        <v>#REF!</v>
      </c>
      <c r="H17" s="358" t="e">
        <f>SUM(H14:H16)</f>
        <v>#REF!</v>
      </c>
      <c r="I17" s="358" t="e">
        <f>SUM(I14:I15)</f>
        <v>#REF!</v>
      </c>
      <c r="J17" s="358" t="e">
        <f>SUM(J14:J15)</f>
        <v>#REF!</v>
      </c>
    </row>
    <row r="18" spans="1:10" ht="20.100000000000001" customHeight="1" thickTop="1" x14ac:dyDescent="0.35">
      <c r="A18" s="351"/>
      <c r="B18" s="352"/>
      <c r="C18" s="352"/>
      <c r="D18" s="361"/>
      <c r="E18" s="361"/>
      <c r="F18" s="361"/>
      <c r="G18" s="361"/>
      <c r="H18" s="361"/>
      <c r="I18" s="361"/>
      <c r="J18" s="361"/>
    </row>
    <row r="19" spans="1:10" ht="20.100000000000001" customHeight="1" x14ac:dyDescent="0.35">
      <c r="A19" s="351"/>
      <c r="B19" s="352"/>
      <c r="C19" s="352"/>
      <c r="D19" s="351"/>
      <c r="E19" s="351"/>
      <c r="F19" s="351"/>
      <c r="G19" s="351"/>
      <c r="H19" s="351"/>
      <c r="I19" s="351"/>
      <c r="J19" s="351"/>
    </row>
    <row r="20" spans="1:10" ht="20.100000000000001" customHeight="1" x14ac:dyDescent="0.35">
      <c r="A20" s="351"/>
      <c r="B20" s="352"/>
      <c r="C20" s="360"/>
      <c r="D20" s="351"/>
      <c r="E20" s="351"/>
      <c r="F20" s="351"/>
      <c r="G20" s="351"/>
      <c r="H20" s="351"/>
      <c r="I20" s="351"/>
      <c r="J20" s="351"/>
    </row>
    <row r="21" spans="1:10" ht="20.100000000000001" customHeight="1" x14ac:dyDescent="0.35">
      <c r="A21" s="351"/>
      <c r="B21" s="352"/>
      <c r="C21" s="352"/>
      <c r="D21" s="351"/>
      <c r="E21" s="351"/>
      <c r="F21" s="351"/>
      <c r="G21" s="351"/>
      <c r="H21" s="351"/>
      <c r="I21" s="351"/>
      <c r="J21" s="351"/>
    </row>
    <row r="22" spans="1:10" ht="20.100000000000001" customHeight="1" x14ac:dyDescent="0.35">
      <c r="A22" s="351"/>
      <c r="B22" s="352"/>
      <c r="C22" s="352"/>
      <c r="D22" s="355"/>
      <c r="E22" s="355"/>
      <c r="F22" s="351"/>
      <c r="G22" s="351"/>
      <c r="H22" s="351"/>
      <c r="I22" s="351"/>
      <c r="J22" s="351"/>
    </row>
    <row r="23" spans="1:10" ht="20.100000000000001" customHeight="1" x14ac:dyDescent="0.35">
      <c r="A23" s="351" t="s">
        <v>203</v>
      </c>
      <c r="B23" s="352"/>
      <c r="C23" s="352" t="s">
        <v>160</v>
      </c>
      <c r="D23" s="358" t="e">
        <f>#REF!</f>
        <v>#REF!</v>
      </c>
      <c r="E23" s="358" t="e">
        <f>#REF!</f>
        <v>#REF!</v>
      </c>
      <c r="F23" s="358" t="e">
        <f>#REF!</f>
        <v>#REF!</v>
      </c>
      <c r="G23" s="358" t="e">
        <f>#REF!</f>
        <v>#REF!</v>
      </c>
      <c r="H23" s="358" t="e">
        <f>#REF!</f>
        <v>#REF!</v>
      </c>
      <c r="I23" s="358" t="e">
        <f>#REF!</f>
        <v>#REF!</v>
      </c>
      <c r="J23" s="358" t="e">
        <f>#REF!</f>
        <v>#REF!</v>
      </c>
    </row>
    <row r="24" spans="1:10" ht="20.100000000000001" customHeight="1" x14ac:dyDescent="0.35">
      <c r="A24" s="351"/>
      <c r="B24" s="352"/>
      <c r="C24" s="352" t="s">
        <v>159</v>
      </c>
      <c r="D24" s="355" t="e">
        <f t="shared" ref="D24:J24" si="3">$G$34</f>
        <v>#REF!</v>
      </c>
      <c r="E24" s="355" t="e">
        <f t="shared" si="3"/>
        <v>#REF!</v>
      </c>
      <c r="F24" s="355" t="e">
        <f t="shared" si="3"/>
        <v>#REF!</v>
      </c>
      <c r="G24" s="355" t="e">
        <f t="shared" si="3"/>
        <v>#REF!</v>
      </c>
      <c r="H24" s="355" t="e">
        <f t="shared" si="3"/>
        <v>#REF!</v>
      </c>
      <c r="I24" s="355" t="e">
        <f t="shared" si="3"/>
        <v>#REF!</v>
      </c>
      <c r="J24" s="355" t="e">
        <f t="shared" si="3"/>
        <v>#REF!</v>
      </c>
    </row>
    <row r="25" spans="1:10" ht="23.25" x14ac:dyDescent="0.35">
      <c r="A25" s="351"/>
      <c r="B25" s="352"/>
      <c r="C25" s="352"/>
      <c r="D25" s="359"/>
      <c r="E25" s="359"/>
      <c r="F25" s="359"/>
      <c r="G25" s="359"/>
      <c r="H25" s="359"/>
      <c r="I25" s="359"/>
      <c r="J25" s="359"/>
    </row>
    <row r="26" spans="1:10" ht="24" thickBot="1" x14ac:dyDescent="0.4">
      <c r="A26" s="351"/>
      <c r="B26" s="352"/>
      <c r="C26" s="352" t="s">
        <v>158</v>
      </c>
      <c r="D26" s="358" t="e">
        <f>SUM(D23:D24)</f>
        <v>#REF!</v>
      </c>
      <c r="E26" s="358" t="e">
        <f>SUM(E23:E24)</f>
        <v>#REF!</v>
      </c>
      <c r="F26" s="358" t="e">
        <f>SUM(F23:F24)</f>
        <v>#REF!</v>
      </c>
      <c r="G26" s="358" t="e">
        <f>SUM(G23:G24)</f>
        <v>#REF!</v>
      </c>
      <c r="H26" s="358" t="e">
        <f>SUM(H23:H25)</f>
        <v>#REF!</v>
      </c>
      <c r="I26" s="358" t="e">
        <f>SUM(I23:I24)</f>
        <v>#REF!</v>
      </c>
      <c r="J26" s="357" t="e">
        <f>SUM(J23:J24)</f>
        <v>#REF!</v>
      </c>
    </row>
    <row r="27" spans="1:10" ht="24" thickTop="1" x14ac:dyDescent="0.35">
      <c r="A27" s="351"/>
      <c r="B27" s="352"/>
      <c r="C27" s="352"/>
      <c r="D27" s="352"/>
      <c r="E27" s="356"/>
      <c r="F27" s="356"/>
      <c r="G27" s="356"/>
      <c r="H27" s="356"/>
      <c r="I27" s="356"/>
      <c r="J27" s="356"/>
    </row>
    <row r="28" spans="1:10" ht="23.25" x14ac:dyDescent="0.35">
      <c r="A28" s="351"/>
      <c r="B28" s="352"/>
      <c r="C28" s="352"/>
      <c r="D28" s="352"/>
      <c r="E28" s="355"/>
      <c r="F28" s="355"/>
      <c r="G28" s="355"/>
      <c r="H28" s="355"/>
      <c r="I28" s="355"/>
      <c r="J28" s="355"/>
    </row>
    <row r="29" spans="1:10" ht="23.25" x14ac:dyDescent="0.35">
      <c r="A29" s="351"/>
      <c r="B29" s="352"/>
      <c r="C29" s="352"/>
      <c r="D29" s="352"/>
      <c r="E29" s="355"/>
      <c r="F29" s="355"/>
      <c r="G29" s="355"/>
      <c r="H29" s="355"/>
      <c r="I29" s="355"/>
      <c r="J29" s="355"/>
    </row>
    <row r="30" spans="1:10" ht="23.25" x14ac:dyDescent="0.35">
      <c r="A30" s="351"/>
      <c r="B30" s="352"/>
      <c r="C30" s="352"/>
      <c r="D30" s="352"/>
      <c r="E30" s="355"/>
      <c r="F30" s="355"/>
      <c r="G30" s="355"/>
      <c r="H30" s="355"/>
      <c r="I30" s="355"/>
      <c r="J30" s="355"/>
    </row>
    <row r="31" spans="1:10" ht="23.25" x14ac:dyDescent="0.35">
      <c r="A31" s="351"/>
      <c r="B31" s="352"/>
      <c r="C31" s="352"/>
      <c r="D31" s="354"/>
      <c r="E31" s="355"/>
      <c r="F31" s="355"/>
      <c r="G31" s="351"/>
      <c r="H31" s="351"/>
      <c r="I31" s="351"/>
      <c r="J31" s="351"/>
    </row>
    <row r="32" spans="1:10" ht="23.25" x14ac:dyDescent="0.35">
      <c r="A32" s="351"/>
      <c r="B32" s="352"/>
      <c r="C32" s="352"/>
      <c r="D32" s="353"/>
      <c r="E32" s="354" t="s">
        <v>157</v>
      </c>
      <c r="F32" s="353"/>
      <c r="G32" s="353"/>
      <c r="H32" s="353"/>
      <c r="I32" s="348"/>
      <c r="J32" s="348"/>
    </row>
    <row r="33" spans="1:10" ht="23.25" x14ac:dyDescent="0.35">
      <c r="A33" s="351"/>
      <c r="B33" s="352"/>
      <c r="C33" s="352"/>
      <c r="D33" s="353"/>
      <c r="E33" s="354" t="s">
        <v>165</v>
      </c>
      <c r="F33" s="354" t="s">
        <v>164</v>
      </c>
      <c r="G33" s="354" t="s">
        <v>158</v>
      </c>
      <c r="H33" s="354"/>
      <c r="I33" s="348"/>
      <c r="J33" s="348"/>
    </row>
    <row r="34" spans="1:10" ht="23.25" x14ac:dyDescent="0.35">
      <c r="A34" s="351"/>
      <c r="B34" s="352"/>
      <c r="C34" s="352"/>
      <c r="D34" s="352"/>
      <c r="E34" s="353">
        <v>2</v>
      </c>
      <c r="F34" s="353" t="e">
        <f>#REF!</f>
        <v>#REF!</v>
      </c>
      <c r="G34" s="353" t="e">
        <f>SUM(E34*F34)</f>
        <v>#REF!</v>
      </c>
      <c r="H34" s="353"/>
      <c r="I34" s="348"/>
      <c r="J34" s="348"/>
    </row>
    <row r="35" spans="1:10" ht="23.25" x14ac:dyDescent="0.35">
      <c r="A35" s="351"/>
      <c r="B35" s="352"/>
      <c r="C35" s="352"/>
      <c r="D35" s="352"/>
      <c r="E35" s="353"/>
      <c r="F35" s="353"/>
      <c r="G35" s="353"/>
      <c r="H35" s="353"/>
      <c r="I35" s="348"/>
      <c r="J35" s="348"/>
    </row>
    <row r="36" spans="1:10" ht="23.25" x14ac:dyDescent="0.35">
      <c r="A36" s="351"/>
      <c r="B36" s="352"/>
      <c r="C36" s="352"/>
      <c r="D36" s="352"/>
      <c r="E36" s="348"/>
      <c r="F36" s="348"/>
      <c r="G36" s="348"/>
      <c r="H36" s="348"/>
      <c r="I36" s="348"/>
      <c r="J36" s="348"/>
    </row>
    <row r="37" spans="1:10" ht="23.25" x14ac:dyDescent="0.35">
      <c r="A37" s="351"/>
      <c r="B37" s="348"/>
      <c r="C37" s="348"/>
      <c r="D37" s="352"/>
      <c r="E37" s="348"/>
      <c r="F37" s="348"/>
      <c r="G37" s="348"/>
      <c r="H37" s="348"/>
      <c r="I37" s="348"/>
      <c r="J37" s="348"/>
    </row>
    <row r="38" spans="1:10" ht="23.25" x14ac:dyDescent="0.35">
      <c r="A38" s="351"/>
      <c r="B38" s="352"/>
      <c r="C38" s="352"/>
      <c r="D38" s="352"/>
      <c r="E38" s="348"/>
      <c r="F38" s="348"/>
      <c r="G38" s="348"/>
      <c r="H38" s="348"/>
      <c r="I38" s="348"/>
      <c r="J38" s="348"/>
    </row>
    <row r="39" spans="1:10" ht="23.25" x14ac:dyDescent="0.35">
      <c r="A39" s="351"/>
      <c r="B39" s="352"/>
      <c r="C39" s="352"/>
      <c r="D39" s="352"/>
      <c r="E39" s="348"/>
      <c r="F39" s="348"/>
      <c r="G39" s="348"/>
      <c r="H39" s="348"/>
      <c r="I39" s="348"/>
      <c r="J39" s="348"/>
    </row>
    <row r="40" spans="1:10" ht="23.25" x14ac:dyDescent="0.35">
      <c r="A40" s="351"/>
      <c r="B40" s="352"/>
      <c r="C40" s="352"/>
      <c r="D40" s="352"/>
      <c r="E40" s="348"/>
      <c r="F40" s="348"/>
      <c r="G40" s="348"/>
      <c r="H40" s="348"/>
      <c r="I40" s="348"/>
      <c r="J40" s="348"/>
    </row>
    <row r="41" spans="1:10" ht="23.25" x14ac:dyDescent="0.35">
      <c r="A41" s="351"/>
      <c r="B41" s="352"/>
      <c r="C41" s="352"/>
      <c r="D41" s="352"/>
      <c r="E41" s="348"/>
      <c r="F41" s="348"/>
      <c r="G41" s="348"/>
      <c r="H41" s="348"/>
      <c r="I41" s="348"/>
      <c r="J41" s="348"/>
    </row>
    <row r="42" spans="1:10" ht="23.25" x14ac:dyDescent="0.35">
      <c r="A42" s="351"/>
      <c r="B42" s="352"/>
      <c r="C42" s="352"/>
      <c r="D42" s="352"/>
      <c r="E42" s="348"/>
      <c r="F42" s="348"/>
      <c r="G42" s="348"/>
      <c r="H42" s="348"/>
      <c r="I42" s="348"/>
      <c r="J42" s="348"/>
    </row>
    <row r="43" spans="1:10" ht="23.25" x14ac:dyDescent="0.35">
      <c r="A43" s="351"/>
      <c r="B43" s="352"/>
      <c r="C43" s="352"/>
      <c r="D43" s="352"/>
      <c r="E43" s="348"/>
      <c r="F43" s="348"/>
      <c r="G43" s="348"/>
      <c r="H43" s="348"/>
      <c r="I43" s="348"/>
      <c r="J43" s="348"/>
    </row>
    <row r="44" spans="1:10" ht="23.25" x14ac:dyDescent="0.35">
      <c r="A44" s="351"/>
      <c r="B44" s="352"/>
      <c r="C44" s="352"/>
      <c r="D44" s="352"/>
      <c r="E44" s="348"/>
      <c r="F44" s="348"/>
      <c r="G44" s="348"/>
      <c r="H44" s="348"/>
      <c r="I44" s="348"/>
      <c r="J44" s="348"/>
    </row>
    <row r="45" spans="1:10" ht="23.25" x14ac:dyDescent="0.35">
      <c r="A45" s="351"/>
      <c r="B45" s="352"/>
      <c r="C45" s="352"/>
      <c r="D45" s="352"/>
      <c r="E45" s="348"/>
      <c r="F45" s="348"/>
      <c r="G45" s="348"/>
      <c r="H45" s="348"/>
      <c r="I45" s="348"/>
      <c r="J45" s="348"/>
    </row>
    <row r="46" spans="1:10" ht="23.25" x14ac:dyDescent="0.35">
      <c r="A46" s="351"/>
      <c r="B46" s="352"/>
      <c r="C46" s="352"/>
      <c r="D46" s="352"/>
      <c r="E46" s="348"/>
      <c r="F46" s="348"/>
      <c r="G46" s="348"/>
      <c r="H46" s="348"/>
      <c r="I46" s="348"/>
      <c r="J46" s="348"/>
    </row>
    <row r="47" spans="1:10" ht="23.25" x14ac:dyDescent="0.35">
      <c r="A47" s="351"/>
      <c r="B47" s="352"/>
      <c r="C47" s="352"/>
      <c r="D47" s="352"/>
      <c r="E47" s="348"/>
      <c r="F47" s="348"/>
      <c r="G47" s="348"/>
      <c r="H47" s="348"/>
      <c r="I47" s="348"/>
      <c r="J47" s="348"/>
    </row>
    <row r="48" spans="1:10" ht="23.25" x14ac:dyDescent="0.35">
      <c r="A48" s="351"/>
      <c r="B48" s="352"/>
      <c r="C48" s="352"/>
      <c r="D48" s="352"/>
      <c r="E48" s="348"/>
      <c r="F48" s="348"/>
      <c r="G48" s="348"/>
      <c r="H48" s="348"/>
      <c r="I48" s="348"/>
      <c r="J48" s="348"/>
    </row>
    <row r="49" spans="1:10" ht="23.25" x14ac:dyDescent="0.35">
      <c r="A49" s="351"/>
      <c r="E49" s="348"/>
      <c r="F49" s="348"/>
      <c r="G49" s="348"/>
      <c r="H49" s="348"/>
      <c r="I49" s="348"/>
      <c r="J49" s="348"/>
    </row>
    <row r="50" spans="1:10" ht="20.25" x14ac:dyDescent="0.3">
      <c r="E50" s="348"/>
      <c r="F50" s="348"/>
      <c r="G50" s="348"/>
      <c r="H50" s="348"/>
      <c r="I50" s="348"/>
      <c r="J50" s="348"/>
    </row>
    <row r="51" spans="1:10" ht="20.25" x14ac:dyDescent="0.3">
      <c r="E51" s="348"/>
      <c r="F51" s="348"/>
      <c r="G51" s="348"/>
      <c r="H51" s="348"/>
      <c r="I51" s="348"/>
      <c r="J51" s="348"/>
    </row>
    <row r="52" spans="1:10" ht="20.25" x14ac:dyDescent="0.3">
      <c r="E52" s="348"/>
      <c r="F52" s="348"/>
      <c r="G52" s="348"/>
      <c r="H52" s="348"/>
      <c r="I52" s="348"/>
      <c r="J52" s="348"/>
    </row>
    <row r="53" spans="1:10" ht="20.25" x14ac:dyDescent="0.3">
      <c r="E53" s="348"/>
      <c r="F53" s="348"/>
      <c r="G53" s="348"/>
      <c r="H53" s="348"/>
      <c r="I53" s="348"/>
      <c r="J53" s="348"/>
    </row>
    <row r="54" spans="1:10" ht="20.25" x14ac:dyDescent="0.3">
      <c r="E54" s="348"/>
      <c r="F54" s="348"/>
      <c r="G54" s="348"/>
      <c r="H54" s="348"/>
      <c r="I54" s="348"/>
      <c r="J54" s="348"/>
    </row>
    <row r="55" spans="1:10" ht="20.25" x14ac:dyDescent="0.3">
      <c r="E55" s="348"/>
      <c r="F55" s="348"/>
      <c r="G55" s="348"/>
      <c r="H55" s="348"/>
      <c r="I55" s="348"/>
      <c r="J55" s="348"/>
    </row>
    <row r="56" spans="1:10" ht="20.25" x14ac:dyDescent="0.3">
      <c r="E56" s="348"/>
      <c r="F56" s="348"/>
      <c r="G56" s="348"/>
      <c r="H56" s="348"/>
      <c r="I56" s="348"/>
      <c r="J56" s="348"/>
    </row>
    <row r="57" spans="1:10" ht="20.25" x14ac:dyDescent="0.3">
      <c r="E57" s="348"/>
      <c r="F57" s="348"/>
      <c r="G57" s="348"/>
      <c r="H57" s="348"/>
      <c r="I57" s="348"/>
      <c r="J57" s="348"/>
    </row>
    <row r="58" spans="1:10" ht="20.25" x14ac:dyDescent="0.3">
      <c r="E58" s="350"/>
      <c r="F58" s="348"/>
      <c r="G58" s="348"/>
      <c r="H58" s="348"/>
      <c r="I58" s="348"/>
      <c r="J58" s="348"/>
    </row>
    <row r="59" spans="1:10" ht="20.25" x14ac:dyDescent="0.3">
      <c r="E59" s="348"/>
      <c r="F59" s="348"/>
      <c r="G59" s="348"/>
      <c r="H59" s="348"/>
      <c r="I59" s="348"/>
      <c r="J59" s="348"/>
    </row>
    <row r="60" spans="1:10" ht="20.25" x14ac:dyDescent="0.3">
      <c r="E60" s="348"/>
      <c r="F60" s="348"/>
      <c r="G60" s="348"/>
      <c r="H60" s="348"/>
      <c r="I60" s="348"/>
      <c r="J60" s="348"/>
    </row>
    <row r="61" spans="1:10" ht="20.25" x14ac:dyDescent="0.3">
      <c r="E61" s="348"/>
      <c r="F61" s="348"/>
      <c r="G61" s="348"/>
      <c r="H61" s="348"/>
      <c r="I61" s="349"/>
      <c r="J61" s="349"/>
    </row>
    <row r="62" spans="1:10" ht="20.25" x14ac:dyDescent="0.3">
      <c r="E62" s="348"/>
      <c r="F62" s="348"/>
      <c r="G62" s="348"/>
      <c r="H62" s="348"/>
      <c r="I62" s="348"/>
      <c r="J62" s="348"/>
    </row>
    <row r="63" spans="1:10" ht="20.25" x14ac:dyDescent="0.3">
      <c r="E63" s="348"/>
      <c r="F63" s="348"/>
      <c r="G63" s="348"/>
      <c r="H63" s="348"/>
      <c r="I63" s="348"/>
      <c r="J63" s="348"/>
    </row>
    <row r="64" spans="1:10" ht="20.25" x14ac:dyDescent="0.3">
      <c r="E64" s="348"/>
      <c r="F64" s="348"/>
      <c r="G64" s="348"/>
      <c r="H64" s="348"/>
      <c r="I64" s="348"/>
      <c r="J64" s="348"/>
    </row>
    <row r="65" spans="5:10" ht="20.25" x14ac:dyDescent="0.3">
      <c r="E65" s="348"/>
      <c r="F65" s="348"/>
      <c r="G65" s="348"/>
      <c r="H65" s="348"/>
      <c r="I65" s="348"/>
      <c r="J65" s="348"/>
    </row>
    <row r="66" spans="5:10" ht="20.25" x14ac:dyDescent="0.3">
      <c r="E66" s="348"/>
      <c r="F66" s="348"/>
      <c r="G66" s="348"/>
      <c r="H66" s="348"/>
      <c r="I66" s="348"/>
      <c r="J66" s="348"/>
    </row>
    <row r="67" spans="5:10" ht="20.25" x14ac:dyDescent="0.3">
      <c r="E67" s="348"/>
      <c r="F67" s="348"/>
      <c r="G67" s="348"/>
      <c r="H67" s="348"/>
      <c r="I67" s="348"/>
      <c r="J67" s="348"/>
    </row>
    <row r="68" spans="5:10" ht="20.25" x14ac:dyDescent="0.3">
      <c r="E68" s="348"/>
      <c r="F68" s="348"/>
      <c r="G68" s="348"/>
      <c r="H68" s="348"/>
      <c r="I68" s="348"/>
      <c r="J68" s="348"/>
    </row>
    <row r="69" spans="5:10" ht="20.25" x14ac:dyDescent="0.3">
      <c r="E69" s="348"/>
      <c r="F69" s="348"/>
      <c r="G69" s="348"/>
      <c r="H69" s="348"/>
      <c r="I69" s="348"/>
      <c r="J69" s="348"/>
    </row>
    <row r="70" spans="5:10" ht="20.25" x14ac:dyDescent="0.3">
      <c r="E70" s="348"/>
      <c r="F70" s="348"/>
      <c r="G70" s="348"/>
      <c r="H70" s="348"/>
      <c r="I70" s="348"/>
      <c r="J70" s="348"/>
    </row>
    <row r="71" spans="5:10" ht="20.25" x14ac:dyDescent="0.3">
      <c r="E71" s="348"/>
      <c r="F71" s="348"/>
      <c r="G71" s="348"/>
      <c r="H71" s="348"/>
      <c r="I71" s="348"/>
      <c r="J71" s="348"/>
    </row>
    <row r="72" spans="5:10" ht="20.25" x14ac:dyDescent="0.3">
      <c r="E72" s="348"/>
      <c r="F72" s="348"/>
      <c r="G72" s="348"/>
      <c r="H72" s="348"/>
      <c r="I72" s="348"/>
      <c r="J72" s="348"/>
    </row>
  </sheetData>
  <pageMargins left="0.5" right="0.5" top="0.5" bottom="0.5" header="0" footer="0"/>
  <pageSetup scale="5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78B23-7234-49EE-831D-3D358EC68CBC}">
  <dimension ref="A1:M88"/>
  <sheetViews>
    <sheetView workbookViewId="0"/>
  </sheetViews>
  <sheetFormatPr defaultColWidth="12.42578125" defaultRowHeight="15" x14ac:dyDescent="0.2"/>
  <cols>
    <col min="1" max="1" width="20.140625" style="367" customWidth="1"/>
    <col min="2" max="2" width="4.7109375" style="367" customWidth="1"/>
    <col min="3" max="3" width="20.140625" style="367" customWidth="1"/>
    <col min="4" max="4" width="13.7109375" style="367" customWidth="1"/>
    <col min="5" max="10" width="17.5703125" style="367" customWidth="1"/>
    <col min="11" max="16384" width="12.42578125" style="367"/>
  </cols>
  <sheetData>
    <row r="1" spans="1:13" ht="20.100000000000001" customHeight="1" x14ac:dyDescent="0.2">
      <c r="D1" s="346"/>
      <c r="E1" s="346"/>
      <c r="F1" s="346"/>
      <c r="G1" s="346"/>
      <c r="H1" s="346"/>
      <c r="I1" s="346"/>
    </row>
    <row r="2" spans="1:13" ht="20.100000000000001" customHeight="1" x14ac:dyDescent="0.2"/>
    <row r="3" spans="1:13" ht="20.100000000000001" customHeight="1" x14ac:dyDescent="0.2"/>
    <row r="4" spans="1:13" ht="20.100000000000001" customHeight="1" x14ac:dyDescent="0.2"/>
    <row r="5" spans="1:13" ht="23.25" x14ac:dyDescent="0.35">
      <c r="A5" s="390" t="s">
        <v>202</v>
      </c>
      <c r="B5" s="390"/>
    </row>
    <row r="7" spans="1:13" ht="20.100000000000001" customHeight="1" x14ac:dyDescent="0.25">
      <c r="A7" s="389" t="s">
        <v>133</v>
      </c>
      <c r="B7" s="372"/>
      <c r="C7" s="372"/>
      <c r="D7" s="388">
        <v>1</v>
      </c>
      <c r="E7" s="388">
        <v>2</v>
      </c>
      <c r="F7" s="388">
        <v>3</v>
      </c>
      <c r="G7" s="388">
        <v>4</v>
      </c>
      <c r="H7" s="388">
        <v>4.5</v>
      </c>
      <c r="I7" s="388">
        <v>5</v>
      </c>
      <c r="J7" s="388">
        <v>6</v>
      </c>
    </row>
    <row r="8" spans="1:13" ht="20.100000000000001" customHeight="1" x14ac:dyDescent="0.2">
      <c r="D8" s="375"/>
      <c r="E8" s="375"/>
      <c r="F8" s="375"/>
      <c r="G8" s="375"/>
      <c r="H8" s="375"/>
      <c r="I8" s="375"/>
      <c r="J8" s="375"/>
      <c r="M8" s="387"/>
    </row>
    <row r="9" spans="1:13" ht="20.100000000000001" customHeight="1" x14ac:dyDescent="0.35">
      <c r="A9" s="368" t="s">
        <v>212</v>
      </c>
      <c r="B9" s="372"/>
      <c r="C9" s="372" t="s">
        <v>67</v>
      </c>
      <c r="D9" s="381" t="e">
        <f>#REF!</f>
        <v>#REF!</v>
      </c>
      <c r="E9" s="381" t="e">
        <f>#REF!</f>
        <v>#REF!</v>
      </c>
      <c r="F9" s="381" t="e">
        <f>#REF!</f>
        <v>#REF!</v>
      </c>
      <c r="G9" s="381" t="e">
        <f>#REF!</f>
        <v>#REF!</v>
      </c>
      <c r="H9" s="381" t="e">
        <f>#REF!</f>
        <v>#REF!</v>
      </c>
      <c r="I9" s="381" t="e">
        <f>#REF!</f>
        <v>#REF!</v>
      </c>
      <c r="J9" s="381" t="e">
        <f>#REF!</f>
        <v>#REF!</v>
      </c>
    </row>
    <row r="10" spans="1:13" ht="20.100000000000001" customHeight="1" x14ac:dyDescent="0.35">
      <c r="A10" s="368" t="s">
        <v>211</v>
      </c>
      <c r="B10" s="372"/>
      <c r="C10" s="372" t="s">
        <v>159</v>
      </c>
      <c r="D10" s="382" t="e">
        <f t="shared" ref="D10:J10" si="0">$I$48</f>
        <v>#REF!</v>
      </c>
      <c r="E10" s="382" t="e">
        <f t="shared" si="0"/>
        <v>#REF!</v>
      </c>
      <c r="F10" s="382" t="e">
        <f t="shared" si="0"/>
        <v>#REF!</v>
      </c>
      <c r="G10" s="382" t="e">
        <f t="shared" si="0"/>
        <v>#REF!</v>
      </c>
      <c r="H10" s="382" t="e">
        <f t="shared" si="0"/>
        <v>#REF!</v>
      </c>
      <c r="I10" s="382" t="e">
        <f t="shared" si="0"/>
        <v>#REF!</v>
      </c>
      <c r="J10" s="382" t="e">
        <f t="shared" si="0"/>
        <v>#REF!</v>
      </c>
    </row>
    <row r="11" spans="1:13" ht="20.100000000000001" customHeight="1" x14ac:dyDescent="0.35">
      <c r="A11" s="368"/>
      <c r="B11" s="372"/>
      <c r="C11" s="372" t="s">
        <v>170</v>
      </c>
      <c r="D11" s="381" t="e">
        <f>#REF!</f>
        <v>#REF!</v>
      </c>
      <c r="E11" s="381" t="e">
        <f>#REF!</f>
        <v>#REF!</v>
      </c>
      <c r="F11" s="381" t="e">
        <f>#REF!</f>
        <v>#REF!</v>
      </c>
      <c r="G11" s="381" t="e">
        <f>#REF!</f>
        <v>#REF!</v>
      </c>
      <c r="H11" s="381" t="e">
        <f>#REF!</f>
        <v>#REF!</v>
      </c>
      <c r="I11" s="381" t="e">
        <f>#REF!</f>
        <v>#REF!</v>
      </c>
      <c r="J11" s="381" t="e">
        <f>#REF!</f>
        <v>#REF!</v>
      </c>
    </row>
    <row r="12" spans="1:13" ht="20.100000000000001" customHeight="1" x14ac:dyDescent="0.35">
      <c r="A12" s="368"/>
      <c r="B12" s="372"/>
      <c r="C12" s="372"/>
      <c r="D12" s="380"/>
      <c r="E12" s="380"/>
      <c r="F12" s="380"/>
      <c r="G12" s="380"/>
      <c r="H12" s="380"/>
      <c r="I12" s="380"/>
      <c r="J12" s="380"/>
    </row>
    <row r="13" spans="1:13" ht="20.100000000000001" customHeight="1" thickBot="1" x14ac:dyDescent="0.4">
      <c r="A13" s="368"/>
      <c r="B13" s="372"/>
      <c r="C13" s="372" t="s">
        <v>158</v>
      </c>
      <c r="D13" s="379" t="e">
        <f t="shared" ref="D13:J13" si="1">SUM(D9:D12)</f>
        <v>#REF!</v>
      </c>
      <c r="E13" s="379" t="e">
        <f t="shared" si="1"/>
        <v>#REF!</v>
      </c>
      <c r="F13" s="379" t="e">
        <f t="shared" si="1"/>
        <v>#REF!</v>
      </c>
      <c r="G13" s="379" t="e">
        <f t="shared" si="1"/>
        <v>#REF!</v>
      </c>
      <c r="H13" s="379" t="e">
        <f t="shared" si="1"/>
        <v>#REF!</v>
      </c>
      <c r="I13" s="379" t="e">
        <f t="shared" si="1"/>
        <v>#REF!</v>
      </c>
      <c r="J13" s="379" t="e">
        <f t="shared" si="1"/>
        <v>#REF!</v>
      </c>
    </row>
    <row r="14" spans="1:13" ht="20.100000000000001" customHeight="1" thickTop="1" x14ac:dyDescent="0.35">
      <c r="A14" s="368"/>
      <c r="B14" s="372"/>
      <c r="C14" s="372"/>
      <c r="D14" s="383"/>
      <c r="E14" s="383"/>
      <c r="F14" s="383"/>
      <c r="G14" s="383"/>
      <c r="H14" s="383"/>
      <c r="I14" s="383"/>
      <c r="J14" s="383"/>
    </row>
    <row r="15" spans="1:13" ht="20.100000000000001" customHeight="1" x14ac:dyDescent="0.35">
      <c r="A15" s="368"/>
      <c r="B15" s="372"/>
      <c r="C15" s="372"/>
      <c r="D15" s="382"/>
      <c r="E15" s="382"/>
      <c r="F15" s="382"/>
      <c r="G15" s="382"/>
      <c r="H15" s="382"/>
      <c r="I15" s="382"/>
      <c r="J15" s="382"/>
    </row>
    <row r="16" spans="1:13" ht="20.100000000000001" customHeight="1" x14ac:dyDescent="0.35">
      <c r="A16" s="368"/>
      <c r="B16" s="372"/>
      <c r="C16" s="372"/>
      <c r="D16" s="382"/>
      <c r="E16" s="382"/>
      <c r="F16" s="382"/>
      <c r="G16" s="382"/>
      <c r="H16" s="382"/>
      <c r="I16" s="382"/>
      <c r="J16" s="382"/>
    </row>
    <row r="17" spans="1:11" ht="20.100000000000001" customHeight="1" x14ac:dyDescent="0.35">
      <c r="A17" s="368"/>
      <c r="B17" s="372"/>
      <c r="C17" s="372"/>
      <c r="D17" s="382"/>
      <c r="E17" s="382"/>
      <c r="F17" s="382"/>
      <c r="G17" s="382"/>
      <c r="H17" s="382"/>
      <c r="I17" s="382"/>
      <c r="J17" s="382"/>
    </row>
    <row r="18" spans="1:11" ht="20.100000000000001" customHeight="1" x14ac:dyDescent="0.35">
      <c r="A18" s="368"/>
      <c r="B18" s="372"/>
      <c r="C18" s="372"/>
      <c r="D18" s="382"/>
      <c r="E18" s="382"/>
      <c r="F18" s="382"/>
      <c r="G18" s="382"/>
      <c r="H18" s="382"/>
      <c r="I18" s="382"/>
      <c r="J18" s="382"/>
    </row>
    <row r="19" spans="1:11" ht="20.100000000000001" customHeight="1" x14ac:dyDescent="0.35">
      <c r="A19" s="368" t="s">
        <v>210</v>
      </c>
      <c r="B19" s="372"/>
      <c r="C19" s="372" t="s">
        <v>67</v>
      </c>
      <c r="D19" s="381" t="e">
        <f>#REF!</f>
        <v>#REF!</v>
      </c>
      <c r="E19" s="381" t="e">
        <f>#REF!</f>
        <v>#REF!</v>
      </c>
      <c r="F19" s="381" t="e">
        <f>#REF!</f>
        <v>#REF!</v>
      </c>
      <c r="G19" s="381" t="e">
        <f>#REF!</f>
        <v>#REF!</v>
      </c>
      <c r="H19" s="381" t="e">
        <f>#REF!</f>
        <v>#REF!</v>
      </c>
      <c r="I19" s="381" t="e">
        <f>#REF!</f>
        <v>#REF!</v>
      </c>
      <c r="J19" s="381" t="e">
        <f>#REF!</f>
        <v>#REF!</v>
      </c>
    </row>
    <row r="20" spans="1:11" ht="20.100000000000001" customHeight="1" x14ac:dyDescent="0.35">
      <c r="A20" s="368" t="s">
        <v>209</v>
      </c>
      <c r="B20" s="372"/>
      <c r="C20" s="372" t="s">
        <v>159</v>
      </c>
      <c r="D20" s="382" t="e">
        <f t="shared" ref="D20:J20" si="2">$I$48</f>
        <v>#REF!</v>
      </c>
      <c r="E20" s="382" t="e">
        <f t="shared" si="2"/>
        <v>#REF!</v>
      </c>
      <c r="F20" s="382" t="e">
        <f t="shared" si="2"/>
        <v>#REF!</v>
      </c>
      <c r="G20" s="382" t="e">
        <f t="shared" si="2"/>
        <v>#REF!</v>
      </c>
      <c r="H20" s="382" t="e">
        <f t="shared" si="2"/>
        <v>#REF!</v>
      </c>
      <c r="I20" s="382" t="e">
        <f t="shared" si="2"/>
        <v>#REF!</v>
      </c>
      <c r="J20" s="382" t="e">
        <f t="shared" si="2"/>
        <v>#REF!</v>
      </c>
    </row>
    <row r="21" spans="1:11" ht="20.100000000000001" customHeight="1" x14ac:dyDescent="0.35">
      <c r="A21" s="368"/>
      <c r="B21" s="372"/>
      <c r="C21" s="372" t="s">
        <v>170</v>
      </c>
      <c r="D21" s="381" t="e">
        <f>#REF!</f>
        <v>#REF!</v>
      </c>
      <c r="E21" s="381" t="e">
        <f>#REF!</f>
        <v>#REF!</v>
      </c>
      <c r="F21" s="381" t="e">
        <f>#REF!</f>
        <v>#REF!</v>
      </c>
      <c r="G21" s="381" t="e">
        <f>#REF!</f>
        <v>#REF!</v>
      </c>
      <c r="H21" s="381" t="e">
        <f>#REF!</f>
        <v>#REF!</v>
      </c>
      <c r="I21" s="381" t="e">
        <f>#REF!</f>
        <v>#REF!</v>
      </c>
      <c r="J21" s="381" t="e">
        <f>#REF!</f>
        <v>#REF!</v>
      </c>
    </row>
    <row r="22" spans="1:11" ht="20.100000000000001" customHeight="1" x14ac:dyDescent="0.35">
      <c r="A22" s="368"/>
      <c r="B22" s="372"/>
      <c r="C22" s="372"/>
      <c r="D22" s="380"/>
      <c r="E22" s="380"/>
      <c r="F22" s="380"/>
      <c r="G22" s="380"/>
      <c r="H22" s="380"/>
      <c r="I22" s="380"/>
      <c r="J22" s="380"/>
    </row>
    <row r="23" spans="1:11" ht="20.100000000000001" customHeight="1" thickBot="1" x14ac:dyDescent="0.4">
      <c r="A23" s="368"/>
      <c r="B23" s="372"/>
      <c r="C23" s="372" t="s">
        <v>158</v>
      </c>
      <c r="D23" s="379" t="e">
        <f>SUM(D19:D21)</f>
        <v>#REF!</v>
      </c>
      <c r="E23" s="379" t="e">
        <f>SUM(E19:E21)</f>
        <v>#REF!</v>
      </c>
      <c r="F23" s="379" t="e">
        <f>SUM(F19:F21)</f>
        <v>#REF!</v>
      </c>
      <c r="G23" s="379" t="e">
        <f>SUM(G19:G21)</f>
        <v>#REF!</v>
      </c>
      <c r="H23" s="379" t="e">
        <f>SUM(H19:H22)</f>
        <v>#REF!</v>
      </c>
      <c r="I23" s="379" t="e">
        <f>SUM(I19:I21)</f>
        <v>#REF!</v>
      </c>
      <c r="J23" s="379" t="e">
        <f>SUM(J19:J21)</f>
        <v>#REF!</v>
      </c>
      <c r="K23" s="386"/>
    </row>
    <row r="24" spans="1:11" ht="20.100000000000001" customHeight="1" thickTop="1" x14ac:dyDescent="0.35">
      <c r="A24" s="368"/>
      <c r="B24" s="372"/>
      <c r="C24" s="372"/>
      <c r="D24" s="385"/>
      <c r="E24" s="385"/>
      <c r="F24" s="385"/>
      <c r="G24" s="385"/>
      <c r="H24" s="385"/>
      <c r="I24" s="385"/>
      <c r="J24" s="385"/>
    </row>
    <row r="25" spans="1:11" ht="20.100000000000001" customHeight="1" x14ac:dyDescent="0.35">
      <c r="A25" s="368"/>
      <c r="B25" s="372"/>
      <c r="C25" s="372"/>
      <c r="D25" s="368"/>
      <c r="E25" s="368"/>
      <c r="F25" s="368"/>
      <c r="G25" s="368"/>
      <c r="H25" s="368"/>
      <c r="I25" s="368"/>
      <c r="J25" s="368"/>
    </row>
    <row r="26" spans="1:11" ht="20.100000000000001" customHeight="1" x14ac:dyDescent="0.35">
      <c r="A26" s="368"/>
      <c r="B26" s="372"/>
      <c r="C26" s="384"/>
      <c r="D26" s="368"/>
      <c r="E26" s="368"/>
      <c r="F26" s="368"/>
      <c r="G26" s="368"/>
      <c r="H26" s="368"/>
      <c r="I26" s="368"/>
      <c r="J26" s="368"/>
    </row>
    <row r="27" spans="1:11" ht="20.100000000000001" customHeight="1" x14ac:dyDescent="0.35">
      <c r="A27" s="368"/>
      <c r="B27" s="372"/>
      <c r="C27" s="372"/>
      <c r="D27" s="368"/>
      <c r="E27" s="368"/>
      <c r="F27" s="368"/>
      <c r="G27" s="368"/>
      <c r="H27" s="368"/>
      <c r="I27" s="368"/>
      <c r="J27" s="368"/>
    </row>
    <row r="28" spans="1:11" ht="20.100000000000001" customHeight="1" x14ac:dyDescent="0.35">
      <c r="A28" s="368"/>
      <c r="B28" s="372"/>
      <c r="C28" s="372"/>
      <c r="D28" s="382"/>
      <c r="E28" s="382"/>
      <c r="F28" s="368"/>
      <c r="G28" s="368"/>
      <c r="H28" s="368"/>
      <c r="I28" s="368"/>
      <c r="J28" s="368"/>
    </row>
    <row r="29" spans="1:11" ht="20.100000000000001" customHeight="1" x14ac:dyDescent="0.35">
      <c r="A29" s="368" t="s">
        <v>208</v>
      </c>
      <c r="B29" s="372"/>
      <c r="C29" s="372" t="s">
        <v>67</v>
      </c>
      <c r="D29" s="381" t="e">
        <f>#REF!</f>
        <v>#REF!</v>
      </c>
      <c r="E29" s="381" t="e">
        <f>#REF!</f>
        <v>#REF!</v>
      </c>
      <c r="F29" s="381" t="e">
        <f>#REF!</f>
        <v>#REF!</v>
      </c>
      <c r="G29" s="381" t="e">
        <f>#REF!</f>
        <v>#REF!</v>
      </c>
      <c r="H29" s="381" t="e">
        <f>#REF!</f>
        <v>#REF!</v>
      </c>
      <c r="I29" s="381" t="e">
        <f>#REF!</f>
        <v>#REF!</v>
      </c>
      <c r="J29" s="381" t="e">
        <f>#REF!</f>
        <v>#REF!</v>
      </c>
    </row>
    <row r="30" spans="1:11" ht="20.100000000000001" customHeight="1" x14ac:dyDescent="0.35">
      <c r="A30" s="368" t="s">
        <v>180</v>
      </c>
      <c r="B30" s="372"/>
      <c r="C30" s="372" t="s">
        <v>159</v>
      </c>
      <c r="D30" s="382" t="e">
        <f t="shared" ref="D30:J30" si="3">$I$49</f>
        <v>#REF!</v>
      </c>
      <c r="E30" s="382" t="e">
        <f t="shared" si="3"/>
        <v>#REF!</v>
      </c>
      <c r="F30" s="382" t="e">
        <f t="shared" si="3"/>
        <v>#REF!</v>
      </c>
      <c r="G30" s="382" t="e">
        <f t="shared" si="3"/>
        <v>#REF!</v>
      </c>
      <c r="H30" s="382" t="e">
        <f t="shared" si="3"/>
        <v>#REF!</v>
      </c>
      <c r="I30" s="382" t="e">
        <f t="shared" si="3"/>
        <v>#REF!</v>
      </c>
      <c r="J30" s="382" t="e">
        <f t="shared" si="3"/>
        <v>#REF!</v>
      </c>
    </row>
    <row r="31" spans="1:11" ht="20.100000000000001" customHeight="1" x14ac:dyDescent="0.35">
      <c r="A31" s="368"/>
      <c r="B31" s="372"/>
      <c r="C31" s="372" t="s">
        <v>170</v>
      </c>
      <c r="D31" s="381" t="e">
        <f>#REF!</f>
        <v>#REF!</v>
      </c>
      <c r="E31" s="381" t="e">
        <f>#REF!</f>
        <v>#REF!</v>
      </c>
      <c r="F31" s="381" t="e">
        <f>#REF!</f>
        <v>#REF!</v>
      </c>
      <c r="G31" s="381" t="e">
        <f>#REF!</f>
        <v>#REF!</v>
      </c>
      <c r="H31" s="381" t="e">
        <f>#REF!</f>
        <v>#REF!</v>
      </c>
      <c r="I31" s="381" t="e">
        <f>#REF!</f>
        <v>#REF!</v>
      </c>
      <c r="J31" s="381" t="e">
        <f>#REF!</f>
        <v>#REF!</v>
      </c>
    </row>
    <row r="32" spans="1:11" ht="23.25" x14ac:dyDescent="0.35">
      <c r="A32" s="368"/>
      <c r="B32" s="372"/>
      <c r="C32" s="372"/>
      <c r="D32" s="380"/>
      <c r="E32" s="380"/>
      <c r="F32" s="380"/>
      <c r="G32" s="380"/>
      <c r="H32" s="380"/>
      <c r="I32" s="380"/>
      <c r="J32" s="380"/>
    </row>
    <row r="33" spans="1:10" ht="24" thickBot="1" x14ac:dyDescent="0.4">
      <c r="A33" s="368"/>
      <c r="B33" s="372"/>
      <c r="C33" s="372" t="s">
        <v>158</v>
      </c>
      <c r="D33" s="379" t="e">
        <f>SUM(D29:D31)</f>
        <v>#REF!</v>
      </c>
      <c r="E33" s="379" t="e">
        <f>SUM(E29:E31)</f>
        <v>#REF!</v>
      </c>
      <c r="F33" s="379" t="e">
        <f>SUM(F29:F31)</f>
        <v>#REF!</v>
      </c>
      <c r="G33" s="379" t="e">
        <f>SUM(G29:G31)</f>
        <v>#REF!</v>
      </c>
      <c r="H33" s="379" t="e">
        <f>SUM(H29:H32)</f>
        <v>#REF!</v>
      </c>
      <c r="I33" s="379" t="e">
        <f>SUM(I29:I31)</f>
        <v>#REF!</v>
      </c>
      <c r="J33" s="379" t="e">
        <f>SUM(J29:J31)</f>
        <v>#REF!</v>
      </c>
    </row>
    <row r="34" spans="1:10" ht="24" thickTop="1" x14ac:dyDescent="0.35">
      <c r="A34" s="368"/>
      <c r="B34" s="372"/>
      <c r="C34" s="372"/>
      <c r="D34" s="383"/>
      <c r="E34" s="383"/>
      <c r="F34" s="383"/>
      <c r="G34" s="383"/>
      <c r="H34" s="383"/>
      <c r="I34" s="383"/>
      <c r="J34" s="383"/>
    </row>
    <row r="35" spans="1:10" ht="23.25" x14ac:dyDescent="0.35">
      <c r="A35" s="368"/>
      <c r="B35" s="372"/>
      <c r="C35" s="372"/>
      <c r="D35" s="382"/>
      <c r="E35" s="382"/>
      <c r="F35" s="382"/>
      <c r="G35" s="382"/>
      <c r="H35" s="382"/>
      <c r="I35" s="382"/>
      <c r="J35" s="382"/>
    </row>
    <row r="36" spans="1:10" ht="23.25" x14ac:dyDescent="0.35">
      <c r="A36" s="368"/>
      <c r="B36" s="372"/>
      <c r="C36" s="372"/>
      <c r="D36" s="382"/>
      <c r="E36" s="382"/>
      <c r="F36" s="382"/>
      <c r="G36" s="382"/>
      <c r="H36" s="382"/>
      <c r="I36" s="382"/>
      <c r="J36" s="382"/>
    </row>
    <row r="37" spans="1:10" ht="23.25" x14ac:dyDescent="0.35">
      <c r="A37" s="368"/>
      <c r="B37" s="372"/>
      <c r="C37" s="372"/>
      <c r="D37" s="382"/>
      <c r="E37" s="382"/>
      <c r="F37" s="382"/>
      <c r="G37" s="382"/>
      <c r="H37" s="382"/>
      <c r="I37" s="382"/>
      <c r="J37" s="382"/>
    </row>
    <row r="38" spans="1:10" ht="23.25" x14ac:dyDescent="0.35">
      <c r="A38" s="368" t="s">
        <v>207</v>
      </c>
      <c r="B38" s="372"/>
      <c r="C38" s="372" t="s">
        <v>67</v>
      </c>
      <c r="D38" s="379" t="e">
        <f>#REF!</f>
        <v>#REF!</v>
      </c>
      <c r="E38" s="379" t="e">
        <f>#REF!</f>
        <v>#REF!</v>
      </c>
      <c r="F38" s="379" t="e">
        <f>#REF!</f>
        <v>#REF!</v>
      </c>
      <c r="G38" s="379" t="e">
        <f>#REF!</f>
        <v>#REF!</v>
      </c>
      <c r="H38" s="379" t="e">
        <f>#REF!</f>
        <v>#REF!</v>
      </c>
      <c r="I38" s="379" t="e">
        <f>#REF!</f>
        <v>#REF!</v>
      </c>
      <c r="J38" s="379" t="e">
        <f>#REF!</f>
        <v>#REF!</v>
      </c>
    </row>
    <row r="39" spans="1:10" ht="23.25" x14ac:dyDescent="0.35">
      <c r="A39" s="368" t="s">
        <v>178</v>
      </c>
      <c r="B39" s="372"/>
      <c r="C39" s="372" t="s">
        <v>159</v>
      </c>
      <c r="D39" s="382" t="e">
        <f t="shared" ref="D39:J39" si="4">$I$49</f>
        <v>#REF!</v>
      </c>
      <c r="E39" s="382" t="e">
        <f>$I$49</f>
        <v>#REF!</v>
      </c>
      <c r="F39" s="382" t="e">
        <f t="shared" si="4"/>
        <v>#REF!</v>
      </c>
      <c r="G39" s="382" t="e">
        <f t="shared" si="4"/>
        <v>#REF!</v>
      </c>
      <c r="H39" s="382" t="e">
        <f t="shared" si="4"/>
        <v>#REF!</v>
      </c>
      <c r="I39" s="382" t="e">
        <f t="shared" si="4"/>
        <v>#REF!</v>
      </c>
      <c r="J39" s="382" t="e">
        <f t="shared" si="4"/>
        <v>#REF!</v>
      </c>
    </row>
    <row r="40" spans="1:10" ht="23.25" x14ac:dyDescent="0.35">
      <c r="A40" s="368"/>
      <c r="B40" s="372"/>
      <c r="C40" s="372" t="s">
        <v>170</v>
      </c>
      <c r="D40" s="381" t="e">
        <f>#REF!</f>
        <v>#REF!</v>
      </c>
      <c r="E40" s="381" t="e">
        <f>#REF!</f>
        <v>#REF!</v>
      </c>
      <c r="F40" s="381" t="e">
        <f>#REF!</f>
        <v>#REF!</v>
      </c>
      <c r="G40" s="381" t="e">
        <f>#REF!</f>
        <v>#REF!</v>
      </c>
      <c r="H40" s="381" t="e">
        <f>#REF!</f>
        <v>#REF!</v>
      </c>
      <c r="I40" s="381" t="e">
        <f>#REF!</f>
        <v>#REF!</v>
      </c>
      <c r="J40" s="381" t="e">
        <f>#REF!</f>
        <v>#REF!</v>
      </c>
    </row>
    <row r="41" spans="1:10" ht="23.25" x14ac:dyDescent="0.35">
      <c r="A41" s="368"/>
      <c r="B41" s="372"/>
      <c r="C41" s="372"/>
      <c r="D41" s="380"/>
      <c r="E41" s="380"/>
      <c r="F41" s="380"/>
      <c r="G41" s="380"/>
      <c r="H41" s="380"/>
      <c r="I41" s="380"/>
      <c r="J41" s="380"/>
    </row>
    <row r="42" spans="1:10" ht="24" thickBot="1" x14ac:dyDescent="0.4">
      <c r="A42" s="368"/>
      <c r="B42" s="372"/>
      <c r="C42" s="372" t="s">
        <v>158</v>
      </c>
      <c r="D42" s="379" t="e">
        <f>SUM(D38:D40)</f>
        <v>#REF!</v>
      </c>
      <c r="E42" s="379" t="e">
        <f>SUM(E38:E40)</f>
        <v>#REF!</v>
      </c>
      <c r="F42" s="379" t="e">
        <f>SUM(F38:F40)</f>
        <v>#REF!</v>
      </c>
      <c r="G42" s="379" t="e">
        <f>SUM(G38:G40)</f>
        <v>#REF!</v>
      </c>
      <c r="H42" s="379" t="e">
        <f>SUM(H38:H41)</f>
        <v>#REF!</v>
      </c>
      <c r="I42" s="379" t="e">
        <f>SUM(I38:I40)</f>
        <v>#REF!</v>
      </c>
      <c r="J42" s="378" t="e">
        <f>SUM(J38:J40)</f>
        <v>#REF!</v>
      </c>
    </row>
    <row r="43" spans="1:10" ht="24" thickTop="1" x14ac:dyDescent="0.35">
      <c r="A43" s="368"/>
      <c r="B43" s="372"/>
      <c r="C43" s="372"/>
      <c r="D43" s="372"/>
      <c r="E43" s="377"/>
      <c r="F43" s="377"/>
      <c r="G43" s="377"/>
      <c r="H43" s="377"/>
      <c r="I43" s="376"/>
      <c r="J43" s="376"/>
    </row>
    <row r="44" spans="1:10" ht="23.25" x14ac:dyDescent="0.35">
      <c r="A44" s="368"/>
      <c r="B44" s="372"/>
      <c r="C44" s="372"/>
      <c r="D44" s="372"/>
      <c r="E44" s="375"/>
      <c r="F44" s="375"/>
      <c r="G44" s="375"/>
      <c r="H44" s="375"/>
      <c r="I44" s="373"/>
      <c r="J44" s="373"/>
    </row>
    <row r="45" spans="1:10" ht="23.25" x14ac:dyDescent="0.35">
      <c r="A45" s="368"/>
      <c r="B45" s="372"/>
      <c r="C45" s="372"/>
      <c r="D45" s="372"/>
      <c r="I45" s="369"/>
      <c r="J45" s="369"/>
    </row>
    <row r="46" spans="1:10" ht="23.25" x14ac:dyDescent="0.35">
      <c r="A46" s="368"/>
      <c r="B46" s="372"/>
      <c r="C46" s="372"/>
      <c r="D46" s="372"/>
      <c r="E46" s="369"/>
      <c r="F46" s="369"/>
      <c r="G46" s="369"/>
      <c r="H46" s="369"/>
      <c r="I46" s="369"/>
      <c r="J46" s="369"/>
    </row>
    <row r="47" spans="1:10" ht="23.25" x14ac:dyDescent="0.35">
      <c r="A47" s="368"/>
      <c r="B47" s="369"/>
      <c r="C47" s="369"/>
      <c r="D47" s="372"/>
      <c r="E47" s="374" t="s">
        <v>157</v>
      </c>
      <c r="F47" s="374" t="s">
        <v>165</v>
      </c>
      <c r="G47" s="374" t="s">
        <v>164</v>
      </c>
      <c r="H47" s="374"/>
      <c r="I47" s="374" t="s">
        <v>158</v>
      </c>
      <c r="J47" s="369"/>
    </row>
    <row r="48" spans="1:10" ht="23.25" x14ac:dyDescent="0.35">
      <c r="A48" s="368"/>
      <c r="B48" s="372"/>
      <c r="C48" s="372"/>
      <c r="D48" s="372"/>
      <c r="E48" s="373" t="s">
        <v>168</v>
      </c>
      <c r="F48" s="373">
        <v>4</v>
      </c>
      <c r="G48" s="373" t="e">
        <f>#REF!</f>
        <v>#REF!</v>
      </c>
      <c r="H48" s="373"/>
      <c r="I48" s="373" t="e">
        <f>SUM(F48*G48)</f>
        <v>#REF!</v>
      </c>
      <c r="J48" s="369"/>
    </row>
    <row r="49" spans="1:10" ht="23.25" x14ac:dyDescent="0.35">
      <c r="A49" s="368"/>
      <c r="B49" s="372"/>
      <c r="C49" s="372"/>
      <c r="D49" s="372"/>
      <c r="E49" s="373" t="s">
        <v>167</v>
      </c>
      <c r="F49" s="373">
        <v>4</v>
      </c>
      <c r="G49" s="373" t="e">
        <f>#REF!</f>
        <v>#REF!</v>
      </c>
      <c r="H49" s="373"/>
      <c r="I49" s="373" t="e">
        <f>SUM(F49*G49)</f>
        <v>#REF!</v>
      </c>
      <c r="J49" s="369"/>
    </row>
    <row r="50" spans="1:10" ht="23.25" x14ac:dyDescent="0.35">
      <c r="A50" s="368"/>
      <c r="B50" s="372"/>
      <c r="C50" s="372"/>
      <c r="D50" s="372"/>
      <c r="E50" s="369"/>
      <c r="F50" s="369"/>
      <c r="G50" s="369"/>
      <c r="H50" s="369"/>
      <c r="I50" s="369"/>
      <c r="J50" s="369"/>
    </row>
    <row r="51" spans="1:10" ht="23.25" x14ac:dyDescent="0.35">
      <c r="A51" s="368"/>
      <c r="B51" s="372"/>
      <c r="C51" s="372"/>
      <c r="D51" s="372"/>
      <c r="E51" s="369"/>
      <c r="F51" s="369"/>
      <c r="G51" s="369"/>
      <c r="H51" s="369"/>
      <c r="I51" s="369"/>
      <c r="J51" s="369"/>
    </row>
    <row r="52" spans="1:10" ht="23.25" x14ac:dyDescent="0.35">
      <c r="A52" s="368"/>
      <c r="B52" s="372"/>
      <c r="C52" s="372"/>
      <c r="D52" s="372"/>
      <c r="E52" s="369"/>
      <c r="F52" s="369"/>
      <c r="G52" s="369"/>
      <c r="H52" s="369"/>
      <c r="I52" s="369"/>
      <c r="J52" s="369"/>
    </row>
    <row r="53" spans="1:10" ht="23.25" x14ac:dyDescent="0.35">
      <c r="A53" s="368"/>
      <c r="B53" s="372"/>
      <c r="C53" s="372"/>
      <c r="D53" s="372"/>
      <c r="E53" s="369"/>
      <c r="F53" s="369"/>
      <c r="G53" s="369"/>
      <c r="H53" s="369"/>
      <c r="I53" s="369"/>
      <c r="J53" s="369"/>
    </row>
    <row r="54" spans="1:10" ht="23.25" x14ac:dyDescent="0.35">
      <c r="A54" s="368"/>
      <c r="B54" s="372"/>
      <c r="C54" s="372"/>
      <c r="D54" s="372"/>
      <c r="E54" s="369"/>
      <c r="F54" s="369"/>
      <c r="G54" s="369"/>
      <c r="H54" s="369"/>
      <c r="I54" s="369"/>
      <c r="J54" s="369"/>
    </row>
    <row r="55" spans="1:10" ht="23.25" x14ac:dyDescent="0.35">
      <c r="A55" s="368"/>
      <c r="B55" s="372"/>
      <c r="C55" s="372"/>
      <c r="D55" s="372"/>
      <c r="E55" s="369"/>
      <c r="F55" s="369"/>
      <c r="G55" s="369"/>
      <c r="H55" s="369"/>
      <c r="I55" s="369"/>
      <c r="J55" s="369"/>
    </row>
    <row r="56" spans="1:10" ht="23.25" x14ac:dyDescent="0.35">
      <c r="A56" s="368"/>
      <c r="B56" s="372"/>
      <c r="C56" s="372"/>
      <c r="D56" s="372"/>
      <c r="E56" s="369"/>
      <c r="F56" s="369"/>
      <c r="G56" s="369"/>
      <c r="H56" s="369"/>
      <c r="I56" s="369"/>
      <c r="J56" s="369"/>
    </row>
    <row r="57" spans="1:10" ht="23.25" x14ac:dyDescent="0.35">
      <c r="A57" s="368"/>
      <c r="B57" s="372"/>
      <c r="C57" s="372"/>
      <c r="D57" s="372"/>
      <c r="E57" s="369"/>
      <c r="F57" s="369"/>
      <c r="G57" s="369"/>
      <c r="H57" s="369"/>
      <c r="I57" s="369"/>
      <c r="J57" s="369"/>
    </row>
    <row r="58" spans="1:10" ht="23.25" x14ac:dyDescent="0.35">
      <c r="A58" s="368"/>
      <c r="B58" s="372"/>
      <c r="C58" s="372"/>
      <c r="D58" s="372"/>
      <c r="E58" s="369"/>
      <c r="F58" s="369"/>
      <c r="G58" s="369"/>
      <c r="H58" s="369"/>
      <c r="I58" s="369"/>
      <c r="J58" s="369"/>
    </row>
    <row r="59" spans="1:10" ht="23.25" x14ac:dyDescent="0.35">
      <c r="A59" s="368"/>
      <c r="E59" s="369"/>
      <c r="F59" s="369"/>
      <c r="G59" s="369"/>
      <c r="H59" s="369"/>
      <c r="I59" s="369"/>
      <c r="J59" s="369"/>
    </row>
    <row r="60" spans="1:10" ht="23.25" x14ac:dyDescent="0.35">
      <c r="A60" s="368"/>
      <c r="E60" s="369"/>
      <c r="F60" s="369"/>
      <c r="G60" s="369"/>
      <c r="H60" s="369"/>
      <c r="I60" s="369"/>
      <c r="J60" s="369"/>
    </row>
    <row r="61" spans="1:10" ht="23.25" x14ac:dyDescent="0.35">
      <c r="A61" s="368"/>
      <c r="E61" s="369"/>
      <c r="F61" s="369"/>
      <c r="G61" s="369"/>
      <c r="H61" s="369"/>
      <c r="I61" s="369"/>
      <c r="J61" s="369"/>
    </row>
    <row r="62" spans="1:10" ht="23.25" x14ac:dyDescent="0.35">
      <c r="A62" s="368"/>
      <c r="E62" s="371"/>
      <c r="F62" s="369"/>
      <c r="G62" s="369"/>
      <c r="H62" s="369"/>
      <c r="I62" s="369"/>
      <c r="J62" s="369"/>
    </row>
    <row r="63" spans="1:10" ht="23.25" x14ac:dyDescent="0.35">
      <c r="A63" s="368"/>
      <c r="E63" s="369"/>
      <c r="F63" s="369"/>
      <c r="G63" s="369"/>
      <c r="H63" s="369"/>
      <c r="I63" s="369"/>
      <c r="J63" s="369"/>
    </row>
    <row r="64" spans="1:10" ht="23.25" x14ac:dyDescent="0.35">
      <c r="A64" s="368"/>
      <c r="E64" s="369"/>
      <c r="F64" s="369"/>
      <c r="G64" s="369"/>
      <c r="H64" s="369"/>
      <c r="I64" s="369"/>
      <c r="J64" s="369"/>
    </row>
    <row r="65" spans="1:10" ht="20.25" x14ac:dyDescent="0.3">
      <c r="E65" s="369"/>
      <c r="F65" s="369"/>
      <c r="G65" s="369"/>
      <c r="H65" s="369"/>
      <c r="I65" s="370"/>
      <c r="J65" s="370"/>
    </row>
    <row r="66" spans="1:10" ht="23.25" x14ac:dyDescent="0.35">
      <c r="A66" s="368"/>
      <c r="E66" s="369"/>
      <c r="F66" s="369"/>
      <c r="G66" s="369"/>
      <c r="H66" s="369"/>
      <c r="I66" s="369"/>
      <c r="J66" s="369"/>
    </row>
    <row r="67" spans="1:10" ht="23.25" x14ac:dyDescent="0.35">
      <c r="A67" s="368"/>
      <c r="E67" s="369"/>
      <c r="F67" s="369"/>
      <c r="G67" s="369"/>
      <c r="H67" s="369"/>
      <c r="I67" s="369"/>
      <c r="J67" s="369"/>
    </row>
    <row r="68" spans="1:10" ht="23.25" x14ac:dyDescent="0.35">
      <c r="A68" s="368"/>
      <c r="E68" s="369"/>
      <c r="F68" s="369"/>
      <c r="G68" s="369"/>
      <c r="H68" s="369"/>
      <c r="I68" s="369"/>
      <c r="J68" s="369"/>
    </row>
    <row r="69" spans="1:10" ht="23.25" x14ac:dyDescent="0.35">
      <c r="A69" s="368"/>
      <c r="E69" s="369"/>
      <c r="F69" s="369"/>
      <c r="G69" s="369"/>
      <c r="H69" s="369"/>
      <c r="I69" s="369"/>
      <c r="J69" s="369"/>
    </row>
    <row r="70" spans="1:10" ht="23.25" x14ac:dyDescent="0.35">
      <c r="A70" s="368"/>
      <c r="E70" s="369"/>
      <c r="F70" s="369"/>
      <c r="G70" s="369"/>
      <c r="H70" s="369"/>
      <c r="I70" s="369"/>
      <c r="J70" s="369"/>
    </row>
    <row r="71" spans="1:10" ht="23.25" x14ac:dyDescent="0.35">
      <c r="A71" s="368"/>
      <c r="E71" s="369"/>
      <c r="F71" s="369"/>
      <c r="G71" s="369"/>
      <c r="H71" s="369"/>
      <c r="I71" s="369"/>
      <c r="J71" s="369"/>
    </row>
    <row r="72" spans="1:10" ht="23.25" x14ac:dyDescent="0.35">
      <c r="A72" s="368"/>
      <c r="E72" s="369"/>
      <c r="F72" s="369"/>
      <c r="G72" s="369"/>
      <c r="H72" s="369"/>
      <c r="I72" s="369"/>
      <c r="J72" s="369"/>
    </row>
    <row r="73" spans="1:10" ht="23.25" x14ac:dyDescent="0.35">
      <c r="A73" s="368"/>
      <c r="E73" s="369"/>
      <c r="F73" s="369"/>
      <c r="G73" s="369"/>
      <c r="H73" s="369"/>
      <c r="I73" s="369"/>
      <c r="J73" s="369"/>
    </row>
    <row r="74" spans="1:10" ht="23.25" x14ac:dyDescent="0.35">
      <c r="A74" s="368"/>
      <c r="E74" s="369"/>
      <c r="F74" s="369"/>
      <c r="G74" s="369"/>
      <c r="H74" s="369"/>
      <c r="I74" s="369"/>
      <c r="J74" s="369"/>
    </row>
    <row r="75" spans="1:10" ht="23.25" x14ac:dyDescent="0.35">
      <c r="A75" s="368"/>
      <c r="E75" s="369"/>
      <c r="F75" s="369"/>
      <c r="G75" s="369"/>
      <c r="H75" s="369"/>
      <c r="I75" s="369"/>
      <c r="J75" s="369"/>
    </row>
    <row r="76" spans="1:10" ht="23.25" x14ac:dyDescent="0.35">
      <c r="A76" s="368"/>
      <c r="E76" s="369"/>
      <c r="F76" s="369"/>
      <c r="G76" s="369"/>
      <c r="H76" s="369"/>
      <c r="I76" s="369"/>
      <c r="J76" s="369"/>
    </row>
    <row r="77" spans="1:10" ht="23.25" x14ac:dyDescent="0.35">
      <c r="A77" s="368"/>
      <c r="E77" s="369"/>
      <c r="F77" s="369"/>
      <c r="G77" s="369"/>
      <c r="H77" s="369"/>
      <c r="I77" s="369"/>
      <c r="J77" s="369"/>
    </row>
    <row r="78" spans="1:10" ht="23.25" x14ac:dyDescent="0.35">
      <c r="A78" s="368"/>
      <c r="E78" s="369"/>
      <c r="F78" s="369"/>
      <c r="G78" s="369"/>
      <c r="H78" s="369"/>
      <c r="I78" s="369"/>
      <c r="J78" s="369"/>
    </row>
    <row r="79" spans="1:10" ht="23.25" x14ac:dyDescent="0.35">
      <c r="A79" s="368"/>
      <c r="E79" s="369"/>
      <c r="F79" s="369"/>
      <c r="G79" s="369"/>
      <c r="H79" s="369"/>
      <c r="I79" s="369"/>
      <c r="J79" s="369"/>
    </row>
    <row r="80" spans="1:10" ht="23.25" x14ac:dyDescent="0.35">
      <c r="A80" s="368"/>
      <c r="E80" s="369"/>
      <c r="F80" s="369"/>
      <c r="G80" s="369"/>
      <c r="H80" s="369"/>
      <c r="I80" s="369"/>
      <c r="J80" s="369"/>
    </row>
    <row r="81" spans="1:10" ht="23.25" x14ac:dyDescent="0.35">
      <c r="A81" s="368"/>
      <c r="E81" s="369"/>
      <c r="F81" s="369"/>
      <c r="G81" s="369"/>
      <c r="H81" s="369"/>
      <c r="I81" s="369"/>
      <c r="J81" s="369"/>
    </row>
    <row r="82" spans="1:10" ht="23.25" x14ac:dyDescent="0.35">
      <c r="A82" s="368"/>
      <c r="E82" s="369"/>
      <c r="F82" s="369"/>
      <c r="G82" s="369"/>
      <c r="H82" s="369"/>
      <c r="I82" s="369"/>
      <c r="J82" s="369"/>
    </row>
    <row r="83" spans="1:10" ht="23.25" x14ac:dyDescent="0.35">
      <c r="A83" s="368"/>
    </row>
    <row r="84" spans="1:10" ht="23.25" x14ac:dyDescent="0.35">
      <c r="A84" s="368"/>
    </row>
    <row r="85" spans="1:10" ht="23.25" x14ac:dyDescent="0.35">
      <c r="A85" s="368"/>
    </row>
    <row r="86" spans="1:10" ht="23.25" x14ac:dyDescent="0.35">
      <c r="A86" s="368"/>
    </row>
    <row r="87" spans="1:10" ht="23.25" x14ac:dyDescent="0.35">
      <c r="A87" s="368"/>
    </row>
    <row r="88" spans="1:10" ht="23.25" x14ac:dyDescent="0.35">
      <c r="A88" s="368"/>
    </row>
  </sheetData>
  <pageMargins left="0.5" right="0.5" top="0.5" bottom="0.5" header="0" footer="0"/>
  <pageSetup scale="5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7CDD8-4DF6-464C-9E50-AF047F92EE60}">
  <dimension ref="A1:J74"/>
  <sheetViews>
    <sheetView workbookViewId="0"/>
  </sheetViews>
  <sheetFormatPr defaultColWidth="12.42578125" defaultRowHeight="15" x14ac:dyDescent="0.2"/>
  <cols>
    <col min="1" max="1" width="20.140625" style="391" customWidth="1"/>
    <col min="2" max="2" width="4.7109375" style="391" customWidth="1"/>
    <col min="3" max="3" width="20.140625" style="391" customWidth="1"/>
    <col min="4" max="4" width="13.7109375" style="391" customWidth="1"/>
    <col min="5" max="5" width="11" style="391" customWidth="1"/>
    <col min="6" max="10" width="17.5703125" style="391" customWidth="1"/>
    <col min="11" max="16384" width="12.42578125" style="391"/>
  </cols>
  <sheetData>
    <row r="1" spans="1:10" ht="46.5" customHeight="1" x14ac:dyDescent="0.2">
      <c r="D1" s="346"/>
      <c r="E1" s="346"/>
      <c r="F1" s="346"/>
      <c r="G1" s="346"/>
      <c r="H1" s="346"/>
      <c r="I1" s="346"/>
    </row>
    <row r="2" spans="1:10" ht="20.100000000000001" customHeight="1" x14ac:dyDescent="0.2"/>
    <row r="3" spans="1:10" ht="20.100000000000001" customHeight="1" x14ac:dyDescent="0.2"/>
    <row r="4" spans="1:10" ht="20.100000000000001" customHeight="1" x14ac:dyDescent="0.2"/>
    <row r="5" spans="1:10" ht="23.25" x14ac:dyDescent="0.35">
      <c r="A5" s="410" t="s">
        <v>201</v>
      </c>
      <c r="B5" s="410"/>
    </row>
    <row r="7" spans="1:10" ht="20.100000000000001" customHeight="1" x14ac:dyDescent="0.25">
      <c r="A7" s="409" t="s">
        <v>133</v>
      </c>
      <c r="B7" s="394"/>
      <c r="C7" s="394"/>
      <c r="D7" s="408">
        <v>1</v>
      </c>
      <c r="E7" s="408">
        <v>2</v>
      </c>
      <c r="F7" s="408">
        <v>3</v>
      </c>
      <c r="G7" s="408">
        <v>4</v>
      </c>
      <c r="H7" s="408">
        <v>4.5</v>
      </c>
      <c r="I7" s="408">
        <v>5</v>
      </c>
      <c r="J7" s="408">
        <v>6</v>
      </c>
    </row>
    <row r="8" spans="1:10" ht="20.100000000000001" customHeight="1" x14ac:dyDescent="0.2">
      <c r="D8" s="407"/>
      <c r="E8" s="407"/>
      <c r="F8" s="407"/>
      <c r="G8" s="407"/>
      <c r="H8" s="407"/>
      <c r="I8" s="407"/>
      <c r="J8" s="407"/>
    </row>
    <row r="9" spans="1:10" ht="20.100000000000001" customHeight="1" x14ac:dyDescent="0.35">
      <c r="A9" s="395" t="s">
        <v>214</v>
      </c>
      <c r="B9" s="394"/>
      <c r="C9" s="394" t="s">
        <v>67</v>
      </c>
      <c r="D9" s="403" t="e">
        <f>#REF!</f>
        <v>#REF!</v>
      </c>
      <c r="E9" s="403" t="e">
        <f>#REF!</f>
        <v>#REF!</v>
      </c>
      <c r="F9" s="403" t="e">
        <f>#REF!</f>
        <v>#REF!</v>
      </c>
      <c r="G9" s="403" t="e">
        <f>#REF!</f>
        <v>#REF!</v>
      </c>
      <c r="H9" s="403" t="e">
        <f>#REF!</f>
        <v>#REF!</v>
      </c>
      <c r="I9" s="403" t="e">
        <f>#REF!</f>
        <v>#REF!</v>
      </c>
      <c r="J9" s="403" t="e">
        <f>#REF!</f>
        <v>#REF!</v>
      </c>
    </row>
    <row r="10" spans="1:10" ht="20.100000000000001" customHeight="1" x14ac:dyDescent="0.35">
      <c r="A10" s="395" t="s">
        <v>209</v>
      </c>
      <c r="B10" s="394"/>
      <c r="C10" s="394" t="s">
        <v>159</v>
      </c>
      <c r="D10" s="404" t="e">
        <f t="shared" ref="D10:J10" si="0">$I$28</f>
        <v>#REF!</v>
      </c>
      <c r="E10" s="404" t="e">
        <f t="shared" si="0"/>
        <v>#REF!</v>
      </c>
      <c r="F10" s="404" t="e">
        <f t="shared" si="0"/>
        <v>#REF!</v>
      </c>
      <c r="G10" s="404" t="e">
        <f t="shared" si="0"/>
        <v>#REF!</v>
      </c>
      <c r="H10" s="404" t="e">
        <f t="shared" si="0"/>
        <v>#REF!</v>
      </c>
      <c r="I10" s="404" t="e">
        <f t="shared" si="0"/>
        <v>#REF!</v>
      </c>
      <c r="J10" s="404" t="e">
        <f t="shared" si="0"/>
        <v>#REF!</v>
      </c>
    </row>
    <row r="11" spans="1:10" ht="20.100000000000001" customHeight="1" x14ac:dyDescent="0.35">
      <c r="A11" s="395"/>
      <c r="B11" s="394"/>
      <c r="C11" s="394" t="s">
        <v>170</v>
      </c>
      <c r="D11" s="403" t="e">
        <f>#REF!</f>
        <v>#REF!</v>
      </c>
      <c r="E11" s="403" t="e">
        <f>#REF!</f>
        <v>#REF!</v>
      </c>
      <c r="F11" s="403" t="e">
        <f>#REF!</f>
        <v>#REF!</v>
      </c>
      <c r="G11" s="403" t="e">
        <f>#REF!</f>
        <v>#REF!</v>
      </c>
      <c r="H11" s="403" t="e">
        <f>#REF!</f>
        <v>#REF!</v>
      </c>
      <c r="I11" s="403" t="e">
        <f>#REF!</f>
        <v>#REF!</v>
      </c>
      <c r="J11" s="403" t="e">
        <f>#REF!</f>
        <v>#REF!</v>
      </c>
    </row>
    <row r="12" spans="1:10" ht="20.100000000000001" customHeight="1" x14ac:dyDescent="0.35">
      <c r="A12" s="395"/>
      <c r="B12" s="394"/>
      <c r="C12" s="394"/>
      <c r="D12" s="406"/>
      <c r="E12" s="406"/>
      <c r="F12" s="406"/>
      <c r="G12" s="406"/>
      <c r="H12" s="406"/>
      <c r="I12" s="406"/>
      <c r="J12" s="406"/>
    </row>
    <row r="13" spans="1:10" ht="20.100000000000001" customHeight="1" thickBot="1" x14ac:dyDescent="0.4">
      <c r="A13" s="395"/>
      <c r="B13" s="394"/>
      <c r="C13" s="394" t="s">
        <v>158</v>
      </c>
      <c r="D13" s="403" t="e">
        <f>SUM(D9:D11)</f>
        <v>#REF!</v>
      </c>
      <c r="E13" s="403" t="e">
        <f>SUM(E9:E12)</f>
        <v>#REF!</v>
      </c>
      <c r="F13" s="403" t="e">
        <f>SUM(F9:F11)</f>
        <v>#REF!</v>
      </c>
      <c r="G13" s="403" t="e">
        <f>SUM(G9:G11)</f>
        <v>#REF!</v>
      </c>
      <c r="H13" s="403" t="e">
        <f>SUM(H9:H11)</f>
        <v>#REF!</v>
      </c>
      <c r="I13" s="403" t="e">
        <f>SUM(I9:I11)</f>
        <v>#REF!</v>
      </c>
      <c r="J13" s="403" t="e">
        <f>SUM(J9:J11)</f>
        <v>#REF!</v>
      </c>
    </row>
    <row r="14" spans="1:10" ht="20.100000000000001" customHeight="1" thickTop="1" x14ac:dyDescent="0.35">
      <c r="A14" s="395"/>
      <c r="B14" s="394"/>
      <c r="C14" s="394"/>
      <c r="D14" s="405"/>
      <c r="E14" s="405"/>
      <c r="F14" s="405"/>
      <c r="G14" s="405"/>
      <c r="H14" s="405"/>
      <c r="I14" s="405"/>
      <c r="J14" s="405"/>
    </row>
    <row r="15" spans="1:10" ht="20.100000000000001" customHeight="1" x14ac:dyDescent="0.35">
      <c r="A15" s="395"/>
      <c r="B15" s="394"/>
      <c r="C15" s="394"/>
      <c r="D15" s="404"/>
      <c r="E15" s="404"/>
      <c r="F15" s="404"/>
      <c r="G15" s="404"/>
      <c r="H15" s="404"/>
      <c r="I15" s="404"/>
      <c r="J15" s="404"/>
    </row>
    <row r="16" spans="1:10" ht="20.100000000000001" customHeight="1" x14ac:dyDescent="0.35">
      <c r="A16" s="395"/>
      <c r="B16" s="394"/>
      <c r="C16" s="394"/>
      <c r="D16" s="404"/>
      <c r="E16" s="404"/>
      <c r="F16" s="404"/>
      <c r="G16" s="404"/>
      <c r="H16" s="404"/>
      <c r="I16" s="404"/>
      <c r="J16" s="404"/>
    </row>
    <row r="17" spans="1:10" ht="20.100000000000001" customHeight="1" x14ac:dyDescent="0.35">
      <c r="A17" s="395"/>
      <c r="B17" s="394"/>
      <c r="C17" s="394"/>
      <c r="D17" s="404"/>
      <c r="E17" s="404"/>
      <c r="F17" s="404"/>
      <c r="G17" s="404"/>
      <c r="H17" s="404"/>
      <c r="I17" s="404"/>
      <c r="J17" s="404"/>
    </row>
    <row r="18" spans="1:10" ht="20.100000000000001" customHeight="1" x14ac:dyDescent="0.35">
      <c r="A18" s="395"/>
      <c r="B18" s="394"/>
      <c r="C18" s="394"/>
      <c r="D18" s="404"/>
      <c r="E18" s="404"/>
      <c r="F18" s="404"/>
      <c r="G18" s="404"/>
      <c r="H18" s="404"/>
      <c r="I18" s="404"/>
      <c r="J18" s="404"/>
    </row>
    <row r="19" spans="1:10" ht="20.100000000000001" customHeight="1" x14ac:dyDescent="0.35">
      <c r="A19" s="395" t="s">
        <v>213</v>
      </c>
      <c r="B19" s="394"/>
      <c r="C19" s="394" t="s">
        <v>67</v>
      </c>
      <c r="D19" s="403" t="e">
        <f>#REF!</f>
        <v>#REF!</v>
      </c>
      <c r="E19" s="403" t="e">
        <f>#REF!</f>
        <v>#REF!</v>
      </c>
      <c r="F19" s="403" t="e">
        <f>#REF!</f>
        <v>#REF!</v>
      </c>
      <c r="G19" s="403" t="e">
        <f>#REF!</f>
        <v>#REF!</v>
      </c>
      <c r="H19" s="403" t="e">
        <f>#REF!</f>
        <v>#REF!</v>
      </c>
      <c r="I19" s="403" t="e">
        <f>#REF!</f>
        <v>#REF!</v>
      </c>
      <c r="J19" s="403" t="e">
        <f>#REF!</f>
        <v>#REF!</v>
      </c>
    </row>
    <row r="20" spans="1:10" ht="20.100000000000001" customHeight="1" x14ac:dyDescent="0.35">
      <c r="A20" s="395" t="s">
        <v>178</v>
      </c>
      <c r="B20" s="394"/>
      <c r="C20" s="394" t="s">
        <v>159</v>
      </c>
      <c r="D20" s="404" t="e">
        <f>$I$29</f>
        <v>#REF!</v>
      </c>
      <c r="E20" s="404" t="e">
        <f t="shared" ref="E20:J20" si="1">$I$29</f>
        <v>#REF!</v>
      </c>
      <c r="F20" s="404" t="e">
        <f t="shared" si="1"/>
        <v>#REF!</v>
      </c>
      <c r="G20" s="404" t="e">
        <f t="shared" si="1"/>
        <v>#REF!</v>
      </c>
      <c r="H20" s="404" t="e">
        <f t="shared" si="1"/>
        <v>#REF!</v>
      </c>
      <c r="I20" s="404" t="e">
        <f t="shared" si="1"/>
        <v>#REF!</v>
      </c>
      <c r="J20" s="404" t="e">
        <f t="shared" si="1"/>
        <v>#REF!</v>
      </c>
    </row>
    <row r="21" spans="1:10" ht="20.100000000000001" customHeight="1" x14ac:dyDescent="0.35">
      <c r="A21" s="395"/>
      <c r="B21" s="394"/>
      <c r="C21" s="394" t="s">
        <v>170</v>
      </c>
      <c r="D21" s="403" t="e">
        <f>#REF!</f>
        <v>#REF!</v>
      </c>
      <c r="E21" s="403" t="e">
        <f>#REF!</f>
        <v>#REF!</v>
      </c>
      <c r="F21" s="403" t="e">
        <f>#REF!</f>
        <v>#REF!</v>
      </c>
      <c r="G21" s="403" t="e">
        <f>#REF!</f>
        <v>#REF!</v>
      </c>
      <c r="H21" s="403" t="e">
        <f>#REF!</f>
        <v>#REF!</v>
      </c>
      <c r="I21" s="403" t="e">
        <f>#REF!</f>
        <v>#REF!</v>
      </c>
      <c r="J21" s="403" t="e">
        <f>#REF!</f>
        <v>#REF!</v>
      </c>
    </row>
    <row r="22" spans="1:10" ht="20.100000000000001" customHeight="1" x14ac:dyDescent="0.35">
      <c r="A22" s="395"/>
      <c r="B22" s="394"/>
      <c r="C22" s="394"/>
      <c r="D22" s="402"/>
      <c r="E22" s="402"/>
      <c r="F22" s="402"/>
      <c r="G22" s="402"/>
      <c r="H22" s="402"/>
      <c r="I22" s="402"/>
      <c r="J22" s="402"/>
    </row>
    <row r="23" spans="1:10" ht="20.100000000000001" customHeight="1" thickBot="1" x14ac:dyDescent="0.4">
      <c r="A23" s="395"/>
      <c r="B23" s="394"/>
      <c r="C23" s="394" t="s">
        <v>158</v>
      </c>
      <c r="D23" s="401" t="e">
        <f>SUM(D19:D21)</f>
        <v>#REF!</v>
      </c>
      <c r="E23" s="401" t="e">
        <f>SUM(E19:E21)</f>
        <v>#REF!</v>
      </c>
      <c r="F23" s="401" t="e">
        <f>SUM(F19:F21)</f>
        <v>#REF!</v>
      </c>
      <c r="G23" s="401" t="e">
        <f>SUM(G19:G21)</f>
        <v>#REF!</v>
      </c>
      <c r="H23" s="401" t="e">
        <f>SUM(H19:H22)</f>
        <v>#REF!</v>
      </c>
      <c r="I23" s="401" t="e">
        <f>SUM(I19:I21)</f>
        <v>#REF!</v>
      </c>
      <c r="J23" s="400" t="e">
        <f>SUM(J19:J21)</f>
        <v>#REF!</v>
      </c>
    </row>
    <row r="24" spans="1:10" ht="20.100000000000001" customHeight="1" thickTop="1" x14ac:dyDescent="0.35">
      <c r="A24" s="395"/>
      <c r="B24" s="394"/>
      <c r="C24" s="394"/>
      <c r="D24" s="394"/>
      <c r="E24" s="399"/>
      <c r="F24" s="399"/>
      <c r="G24" s="399"/>
      <c r="H24" s="399"/>
      <c r="I24" s="399"/>
      <c r="J24" s="399"/>
    </row>
    <row r="25" spans="1:10" ht="20.100000000000001" customHeight="1" x14ac:dyDescent="0.35">
      <c r="A25" s="395"/>
      <c r="B25" s="394"/>
      <c r="C25" s="398"/>
      <c r="D25" s="394"/>
      <c r="E25" s="395"/>
      <c r="F25" s="395"/>
      <c r="G25" s="395"/>
      <c r="H25" s="395"/>
      <c r="I25" s="395"/>
      <c r="J25" s="395"/>
    </row>
    <row r="26" spans="1:10" ht="20.100000000000001" customHeight="1" x14ac:dyDescent="0.35">
      <c r="A26" s="395"/>
      <c r="B26" s="394"/>
      <c r="C26" s="394"/>
      <c r="D26" s="394"/>
      <c r="E26" s="395"/>
      <c r="F26" s="395"/>
      <c r="G26" s="395"/>
      <c r="H26" s="395"/>
      <c r="I26" s="395"/>
      <c r="J26" s="395"/>
    </row>
    <row r="27" spans="1:10" ht="20.100000000000001" customHeight="1" x14ac:dyDescent="0.35">
      <c r="A27" s="395"/>
      <c r="B27" s="394"/>
      <c r="C27" s="394"/>
      <c r="E27" s="397" t="s">
        <v>157</v>
      </c>
      <c r="F27" s="397" t="s">
        <v>165</v>
      </c>
      <c r="G27" s="397" t="s">
        <v>164</v>
      </c>
      <c r="H27" s="397"/>
      <c r="I27" s="397" t="s">
        <v>158</v>
      </c>
      <c r="J27" s="392"/>
    </row>
    <row r="28" spans="1:10" ht="20.100000000000001" customHeight="1" x14ac:dyDescent="0.35">
      <c r="A28" s="395"/>
      <c r="B28" s="394"/>
      <c r="C28" s="394"/>
      <c r="E28" s="396" t="s">
        <v>168</v>
      </c>
      <c r="F28" s="396">
        <v>7</v>
      </c>
      <c r="G28" s="396" t="e">
        <f>#REF!</f>
        <v>#REF!</v>
      </c>
      <c r="H28" s="396"/>
      <c r="I28" s="396" t="e">
        <f>SUM(F28*G28)</f>
        <v>#REF!</v>
      </c>
      <c r="J28" s="392"/>
    </row>
    <row r="29" spans="1:10" ht="20.100000000000001" customHeight="1" x14ac:dyDescent="0.35">
      <c r="A29" s="395"/>
      <c r="B29" s="394"/>
      <c r="C29" s="394"/>
      <c r="E29" s="396" t="s">
        <v>167</v>
      </c>
      <c r="F29" s="396">
        <v>7</v>
      </c>
      <c r="G29" s="396" t="e">
        <f>#REF!</f>
        <v>#REF!</v>
      </c>
      <c r="H29" s="396"/>
      <c r="I29" s="396" t="e">
        <f>SUM(F29*G29)</f>
        <v>#REF!</v>
      </c>
      <c r="J29" s="392"/>
    </row>
    <row r="30" spans="1:10" ht="20.100000000000001" customHeight="1" x14ac:dyDescent="0.35">
      <c r="A30" s="395"/>
      <c r="B30" s="394"/>
      <c r="C30" s="394"/>
      <c r="D30" s="394"/>
      <c r="E30" s="392"/>
      <c r="F30" s="392"/>
      <c r="G30" s="392"/>
      <c r="H30" s="392"/>
      <c r="I30" s="392"/>
      <c r="J30" s="392"/>
    </row>
    <row r="31" spans="1:10" ht="23.25" x14ac:dyDescent="0.35">
      <c r="A31" s="395"/>
      <c r="B31" s="394"/>
      <c r="C31" s="394"/>
      <c r="D31" s="394"/>
      <c r="E31" s="392"/>
      <c r="F31" s="392"/>
      <c r="G31" s="392"/>
      <c r="H31" s="392"/>
      <c r="I31" s="392"/>
      <c r="J31" s="392"/>
    </row>
    <row r="32" spans="1:10" ht="23.25" x14ac:dyDescent="0.35">
      <c r="A32" s="395"/>
      <c r="B32" s="394"/>
      <c r="C32" s="394"/>
      <c r="D32" s="1480"/>
      <c r="E32" s="392"/>
      <c r="F32" s="1482"/>
      <c r="G32" s="392"/>
      <c r="H32" s="392"/>
      <c r="I32" s="392"/>
      <c r="J32" s="392"/>
    </row>
    <row r="33" spans="1:10" ht="23.25" x14ac:dyDescent="0.35">
      <c r="A33" s="395"/>
      <c r="B33" s="394"/>
      <c r="C33" s="394"/>
      <c r="D33" s="1480"/>
      <c r="E33" s="1481"/>
      <c r="F33" s="397"/>
      <c r="G33" s="392"/>
      <c r="H33" s="392"/>
      <c r="I33" s="392"/>
      <c r="J33" s="392"/>
    </row>
    <row r="34" spans="1:10" ht="23.25" x14ac:dyDescent="0.35">
      <c r="A34" s="395"/>
      <c r="B34" s="394"/>
      <c r="C34" s="394"/>
      <c r="D34" s="396"/>
      <c r="E34" s="396"/>
      <c r="F34" s="396"/>
      <c r="G34" s="392"/>
      <c r="H34" s="392"/>
      <c r="I34" s="392"/>
      <c r="J34" s="392"/>
    </row>
    <row r="35" spans="1:10" ht="23.25" x14ac:dyDescent="0.35">
      <c r="A35" s="395"/>
      <c r="B35" s="394"/>
      <c r="C35" s="394"/>
      <c r="D35" s="396"/>
      <c r="E35" s="396"/>
      <c r="F35" s="396"/>
      <c r="G35" s="392"/>
      <c r="H35" s="392"/>
      <c r="I35" s="392"/>
      <c r="J35" s="392"/>
    </row>
    <row r="36" spans="1:10" ht="23.25" x14ac:dyDescent="0.35">
      <c r="A36" s="395"/>
      <c r="B36" s="394"/>
      <c r="C36" s="394"/>
      <c r="D36" s="394"/>
      <c r="E36" s="392"/>
      <c r="F36" s="392"/>
      <c r="G36" s="392"/>
      <c r="H36" s="392"/>
      <c r="I36" s="392"/>
      <c r="J36" s="392"/>
    </row>
    <row r="37" spans="1:10" ht="23.25" x14ac:dyDescent="0.35">
      <c r="A37" s="395"/>
      <c r="B37" s="394"/>
      <c r="C37" s="394"/>
      <c r="D37" s="394"/>
      <c r="E37" s="392"/>
      <c r="F37" s="392"/>
      <c r="G37" s="392"/>
      <c r="H37" s="392"/>
      <c r="I37" s="392"/>
      <c r="J37" s="392"/>
    </row>
    <row r="38" spans="1:10" ht="23.25" x14ac:dyDescent="0.35">
      <c r="A38" s="395"/>
      <c r="B38" s="394"/>
      <c r="C38" s="394"/>
      <c r="D38" s="394"/>
      <c r="E38" s="392"/>
      <c r="F38" s="392"/>
      <c r="G38" s="392"/>
      <c r="H38" s="392"/>
      <c r="I38" s="392"/>
      <c r="J38" s="392"/>
    </row>
    <row r="39" spans="1:10" ht="20.25" x14ac:dyDescent="0.3">
      <c r="A39" s="392"/>
      <c r="B39" s="392"/>
      <c r="C39" s="392"/>
      <c r="D39" s="394"/>
      <c r="E39" s="392"/>
      <c r="F39" s="392"/>
      <c r="G39" s="392"/>
      <c r="H39" s="392"/>
      <c r="I39" s="392"/>
      <c r="J39" s="392"/>
    </row>
    <row r="40" spans="1:10" ht="20.25" x14ac:dyDescent="0.3">
      <c r="A40" s="394"/>
      <c r="B40" s="394"/>
      <c r="C40" s="394"/>
      <c r="D40" s="394"/>
      <c r="E40" s="392"/>
      <c r="F40" s="392"/>
      <c r="G40" s="392"/>
      <c r="H40" s="392"/>
      <c r="I40" s="392"/>
      <c r="J40" s="392"/>
    </row>
    <row r="41" spans="1:10" ht="20.25" x14ac:dyDescent="0.3">
      <c r="A41" s="394"/>
      <c r="B41" s="394"/>
      <c r="C41" s="394"/>
      <c r="D41" s="394"/>
      <c r="E41" s="392"/>
      <c r="F41" s="392"/>
      <c r="G41" s="392"/>
      <c r="H41" s="392"/>
      <c r="I41" s="392"/>
      <c r="J41" s="392"/>
    </row>
    <row r="42" spans="1:10" ht="20.25" x14ac:dyDescent="0.3">
      <c r="A42" s="394"/>
      <c r="B42" s="394"/>
      <c r="C42" s="394"/>
      <c r="D42" s="394"/>
      <c r="E42" s="392"/>
      <c r="F42" s="392"/>
      <c r="G42" s="392"/>
      <c r="H42" s="392"/>
      <c r="I42" s="392"/>
      <c r="J42" s="392"/>
    </row>
    <row r="43" spans="1:10" ht="20.25" x14ac:dyDescent="0.3">
      <c r="A43" s="394"/>
      <c r="B43" s="394"/>
      <c r="C43" s="394"/>
      <c r="D43" s="394"/>
      <c r="E43" s="392"/>
      <c r="F43" s="392"/>
      <c r="G43" s="392"/>
      <c r="H43" s="392"/>
      <c r="I43" s="392"/>
      <c r="J43" s="392"/>
    </row>
    <row r="44" spans="1:10" ht="20.25" x14ac:dyDescent="0.3">
      <c r="A44" s="394"/>
      <c r="B44" s="394"/>
      <c r="C44" s="394"/>
      <c r="D44" s="394"/>
      <c r="E44" s="392"/>
      <c r="F44" s="392"/>
      <c r="G44" s="392"/>
      <c r="H44" s="392"/>
      <c r="I44" s="392"/>
      <c r="J44" s="392"/>
    </row>
    <row r="45" spans="1:10" ht="20.25" x14ac:dyDescent="0.3">
      <c r="A45" s="394"/>
      <c r="B45" s="394"/>
      <c r="C45" s="394"/>
      <c r="D45" s="394"/>
      <c r="E45" s="392"/>
      <c r="F45" s="392"/>
      <c r="G45" s="392"/>
      <c r="H45" s="392"/>
      <c r="I45" s="392"/>
      <c r="J45" s="392"/>
    </row>
    <row r="46" spans="1:10" ht="20.25" x14ac:dyDescent="0.3">
      <c r="A46" s="394"/>
      <c r="B46" s="394"/>
      <c r="C46" s="394"/>
      <c r="D46" s="394"/>
      <c r="E46" s="392"/>
      <c r="F46" s="392"/>
      <c r="G46" s="392"/>
      <c r="H46" s="392"/>
      <c r="I46" s="392"/>
      <c r="J46" s="392"/>
    </row>
    <row r="47" spans="1:10" ht="20.25" x14ac:dyDescent="0.3">
      <c r="A47" s="394"/>
      <c r="B47" s="394"/>
      <c r="C47" s="394"/>
      <c r="D47" s="394"/>
      <c r="E47" s="392"/>
      <c r="F47" s="392"/>
      <c r="G47" s="392"/>
      <c r="H47" s="392"/>
      <c r="I47" s="392"/>
      <c r="J47" s="392"/>
    </row>
    <row r="48" spans="1:10" ht="20.25" x14ac:dyDescent="0.3">
      <c r="A48" s="394"/>
      <c r="B48" s="394"/>
      <c r="C48" s="394"/>
      <c r="D48" s="394"/>
      <c r="E48" s="392"/>
      <c r="F48" s="392"/>
      <c r="G48" s="392"/>
      <c r="H48" s="392"/>
      <c r="I48" s="392"/>
      <c r="J48" s="392"/>
    </row>
    <row r="49" spans="1:10" ht="20.25" x14ac:dyDescent="0.3">
      <c r="A49" s="394"/>
      <c r="B49" s="394"/>
      <c r="C49" s="394"/>
      <c r="D49" s="394"/>
      <c r="E49" s="392"/>
      <c r="F49" s="392"/>
      <c r="G49" s="392"/>
      <c r="H49" s="392"/>
      <c r="I49" s="392"/>
      <c r="J49" s="392"/>
    </row>
    <row r="50" spans="1:10" ht="20.25" x14ac:dyDescent="0.3">
      <c r="A50" s="394"/>
      <c r="B50" s="394"/>
      <c r="C50" s="394"/>
      <c r="D50" s="394"/>
      <c r="E50" s="392"/>
      <c r="F50" s="392"/>
      <c r="G50" s="392"/>
      <c r="H50" s="392"/>
      <c r="I50" s="392"/>
      <c r="J50" s="392"/>
    </row>
    <row r="51" spans="1:10" ht="20.25" x14ac:dyDescent="0.3">
      <c r="E51" s="392"/>
      <c r="F51" s="392"/>
      <c r="G51" s="392"/>
      <c r="H51" s="392"/>
      <c r="I51" s="392"/>
      <c r="J51" s="392"/>
    </row>
    <row r="52" spans="1:10" ht="20.25" x14ac:dyDescent="0.3">
      <c r="E52" s="392"/>
      <c r="F52" s="392"/>
      <c r="G52" s="392"/>
      <c r="H52" s="392"/>
      <c r="I52" s="392"/>
      <c r="J52" s="392"/>
    </row>
    <row r="53" spans="1:10" ht="20.25" x14ac:dyDescent="0.3">
      <c r="E53" s="392"/>
      <c r="F53" s="392"/>
      <c r="G53" s="392"/>
      <c r="H53" s="392"/>
      <c r="I53" s="392"/>
      <c r="J53" s="392"/>
    </row>
    <row r="54" spans="1:10" ht="20.25" x14ac:dyDescent="0.3">
      <c r="E54" s="392"/>
      <c r="F54" s="392"/>
      <c r="G54" s="392"/>
      <c r="H54" s="392"/>
      <c r="I54" s="392"/>
      <c r="J54" s="392"/>
    </row>
    <row r="55" spans="1:10" ht="20.25" x14ac:dyDescent="0.3">
      <c r="E55" s="392"/>
      <c r="F55" s="392"/>
      <c r="G55" s="392"/>
      <c r="H55" s="392"/>
      <c r="I55" s="392"/>
      <c r="J55" s="392"/>
    </row>
    <row r="56" spans="1:10" ht="20.25" x14ac:dyDescent="0.3">
      <c r="E56" s="392"/>
      <c r="F56" s="392"/>
      <c r="G56" s="392"/>
      <c r="H56" s="392"/>
      <c r="I56" s="392"/>
      <c r="J56" s="392"/>
    </row>
    <row r="57" spans="1:10" ht="20.25" x14ac:dyDescent="0.3">
      <c r="E57" s="392"/>
      <c r="F57" s="392"/>
      <c r="G57" s="392"/>
      <c r="H57" s="392"/>
      <c r="I57" s="392"/>
      <c r="J57" s="392"/>
    </row>
    <row r="58" spans="1:10" ht="20.25" x14ac:dyDescent="0.3">
      <c r="E58" s="392"/>
      <c r="F58" s="392"/>
      <c r="G58" s="392"/>
      <c r="H58" s="392"/>
      <c r="I58" s="392"/>
      <c r="J58" s="392"/>
    </row>
    <row r="59" spans="1:10" ht="20.25" x14ac:dyDescent="0.3">
      <c r="E59" s="392"/>
      <c r="F59" s="392"/>
      <c r="G59" s="392"/>
      <c r="H59" s="392"/>
      <c r="I59" s="392"/>
      <c r="J59" s="392"/>
    </row>
    <row r="60" spans="1:10" ht="20.25" x14ac:dyDescent="0.3">
      <c r="E60" s="392"/>
      <c r="F60" s="392"/>
      <c r="G60" s="392"/>
      <c r="H60" s="392"/>
      <c r="I60" s="392"/>
      <c r="J60" s="392"/>
    </row>
    <row r="61" spans="1:10" ht="20.25" x14ac:dyDescent="0.3">
      <c r="E61" s="392"/>
      <c r="F61" s="392"/>
      <c r="G61" s="392"/>
      <c r="H61" s="392"/>
      <c r="I61" s="392"/>
      <c r="J61" s="392"/>
    </row>
    <row r="62" spans="1:10" ht="20.25" x14ac:dyDescent="0.3">
      <c r="E62" s="393"/>
      <c r="F62" s="392"/>
      <c r="G62" s="392"/>
      <c r="H62" s="392"/>
      <c r="I62" s="392"/>
      <c r="J62" s="392"/>
    </row>
    <row r="63" spans="1:10" ht="20.25" x14ac:dyDescent="0.3">
      <c r="E63" s="392"/>
      <c r="F63" s="392"/>
      <c r="G63" s="392"/>
      <c r="H63" s="392"/>
      <c r="I63" s="392"/>
      <c r="J63" s="392"/>
    </row>
    <row r="64" spans="1:10" ht="20.25" x14ac:dyDescent="0.3">
      <c r="E64" s="392"/>
      <c r="F64" s="392"/>
      <c r="G64" s="392"/>
      <c r="H64" s="392"/>
      <c r="I64" s="392"/>
      <c r="J64" s="392"/>
    </row>
    <row r="65" spans="1:10" ht="20.25" x14ac:dyDescent="0.3">
      <c r="A65" s="1947"/>
      <c r="B65" s="1946"/>
      <c r="C65" s="1946"/>
      <c r="E65" s="392"/>
      <c r="F65" s="392"/>
    </row>
    <row r="66" spans="1:10" ht="20.25" x14ac:dyDescent="0.3">
      <c r="E66" s="392"/>
      <c r="F66" s="392"/>
      <c r="G66" s="392"/>
      <c r="H66" s="392"/>
      <c r="I66" s="392"/>
      <c r="J66" s="392"/>
    </row>
    <row r="67" spans="1:10" ht="20.25" x14ac:dyDescent="0.3">
      <c r="E67" s="392"/>
      <c r="F67" s="392"/>
      <c r="G67" s="392"/>
      <c r="H67" s="392"/>
      <c r="I67" s="392"/>
      <c r="J67" s="392"/>
    </row>
    <row r="68" spans="1:10" ht="20.25" x14ac:dyDescent="0.3">
      <c r="E68" s="392"/>
      <c r="F68" s="392"/>
      <c r="G68" s="392"/>
      <c r="H68" s="392"/>
      <c r="I68" s="392"/>
      <c r="J68" s="392"/>
    </row>
    <row r="69" spans="1:10" ht="20.25" x14ac:dyDescent="0.3">
      <c r="E69" s="392"/>
      <c r="F69" s="392"/>
      <c r="G69" s="392"/>
      <c r="H69" s="392"/>
      <c r="I69" s="392"/>
      <c r="J69" s="392"/>
    </row>
    <row r="70" spans="1:10" ht="20.25" x14ac:dyDescent="0.3">
      <c r="E70" s="392"/>
      <c r="F70" s="392"/>
      <c r="G70" s="392"/>
      <c r="H70" s="392"/>
      <c r="I70" s="392"/>
      <c r="J70" s="392"/>
    </row>
    <row r="71" spans="1:10" ht="20.25" x14ac:dyDescent="0.3">
      <c r="E71" s="392"/>
      <c r="F71" s="392"/>
      <c r="G71" s="392"/>
      <c r="H71" s="392"/>
      <c r="I71" s="392"/>
      <c r="J71" s="392"/>
    </row>
    <row r="72" spans="1:10" ht="20.25" x14ac:dyDescent="0.3">
      <c r="E72" s="392"/>
      <c r="F72" s="392"/>
      <c r="G72" s="392"/>
      <c r="H72" s="392"/>
      <c r="I72" s="392"/>
      <c r="J72" s="392"/>
    </row>
    <row r="73" spans="1:10" ht="20.25" x14ac:dyDescent="0.3">
      <c r="E73" s="392"/>
      <c r="F73" s="392"/>
      <c r="G73" s="392"/>
      <c r="H73" s="392"/>
      <c r="I73" s="392"/>
      <c r="J73" s="392"/>
    </row>
    <row r="74" spans="1:10" ht="20.25" x14ac:dyDescent="0.3">
      <c r="E74" s="392"/>
      <c r="F74" s="392"/>
      <c r="G74" s="392"/>
      <c r="H74" s="392"/>
      <c r="I74" s="392"/>
      <c r="J74" s="392"/>
    </row>
  </sheetData>
  <mergeCells count="1">
    <mergeCell ref="A65:C65"/>
  </mergeCells>
  <phoneticPr fontId="46" type="noConversion"/>
  <pageMargins left="0.5" right="0.5" top="0.5" bottom="0.5" header="0" footer="0"/>
  <pageSetup scale="5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43053-963D-43AA-B427-E4EF2D150784}">
  <dimension ref="A1:J88"/>
  <sheetViews>
    <sheetView workbookViewId="0"/>
  </sheetViews>
  <sheetFormatPr defaultColWidth="12.42578125" defaultRowHeight="15" x14ac:dyDescent="0.2"/>
  <cols>
    <col min="1" max="1" width="20.140625" style="411" customWidth="1"/>
    <col min="2" max="2" width="4.7109375" style="411" customWidth="1"/>
    <col min="3" max="3" width="20.140625" style="411" customWidth="1"/>
    <col min="4" max="4" width="13.7109375" style="411" customWidth="1"/>
    <col min="5" max="5" width="11" style="411" customWidth="1"/>
    <col min="6" max="10" width="17.5703125" style="411" customWidth="1"/>
    <col min="11" max="16384" width="12.42578125" style="411"/>
  </cols>
  <sheetData>
    <row r="1" spans="1:10" ht="46.5" customHeight="1" x14ac:dyDescent="0.2">
      <c r="D1" s="346"/>
      <c r="E1" s="346"/>
      <c r="F1" s="346"/>
      <c r="G1" s="346"/>
      <c r="H1" s="346"/>
      <c r="I1" s="346"/>
    </row>
    <row r="2" spans="1:10" ht="20.100000000000001" customHeight="1" x14ac:dyDescent="0.2"/>
    <row r="3" spans="1:10" ht="20.100000000000001" customHeight="1" x14ac:dyDescent="0.2"/>
    <row r="4" spans="1:10" ht="20.100000000000001" customHeight="1" x14ac:dyDescent="0.2"/>
    <row r="5" spans="1:10" ht="23.25" x14ac:dyDescent="0.35">
      <c r="A5" s="431" t="s">
        <v>198</v>
      </c>
      <c r="B5" s="431"/>
    </row>
    <row r="7" spans="1:10" ht="20.100000000000001" customHeight="1" x14ac:dyDescent="0.25">
      <c r="A7" s="430" t="s">
        <v>133</v>
      </c>
      <c r="B7" s="415"/>
      <c r="C7" s="415"/>
      <c r="D7" s="429">
        <v>1</v>
      </c>
      <c r="E7" s="429">
        <v>2</v>
      </c>
      <c r="F7" s="429">
        <v>3</v>
      </c>
      <c r="G7" s="429">
        <v>4</v>
      </c>
      <c r="H7" s="429">
        <v>4.5</v>
      </c>
      <c r="I7" s="429">
        <v>5</v>
      </c>
      <c r="J7" s="429">
        <v>6</v>
      </c>
    </row>
    <row r="8" spans="1:10" ht="20.100000000000001" customHeight="1" x14ac:dyDescent="0.2">
      <c r="D8" s="428"/>
      <c r="E8" s="428"/>
      <c r="F8" s="428"/>
      <c r="G8" s="428"/>
      <c r="H8" s="428"/>
      <c r="I8" s="428"/>
      <c r="J8" s="428"/>
    </row>
    <row r="9" spans="1:10" ht="20.100000000000001" customHeight="1" x14ac:dyDescent="0.35">
      <c r="A9" s="412" t="s">
        <v>217</v>
      </c>
      <c r="B9" s="415"/>
      <c r="C9" s="415" t="s">
        <v>67</v>
      </c>
      <c r="D9" s="422" t="e">
        <f>#REF!</f>
        <v>#REF!</v>
      </c>
      <c r="E9" s="422" t="e">
        <f>#REF!</f>
        <v>#REF!</v>
      </c>
      <c r="F9" s="422" t="e">
        <f>#REF!</f>
        <v>#REF!</v>
      </c>
      <c r="G9" s="422" t="e">
        <f>#REF!</f>
        <v>#REF!</v>
      </c>
      <c r="H9" s="422" t="e">
        <f>#REF!</f>
        <v>#REF!</v>
      </c>
      <c r="I9" s="422" t="e">
        <f>#REF!</f>
        <v>#REF!</v>
      </c>
      <c r="J9" s="422" t="e">
        <f>#REF!</f>
        <v>#REF!</v>
      </c>
    </row>
    <row r="10" spans="1:10" ht="20.100000000000001" customHeight="1" x14ac:dyDescent="0.35">
      <c r="A10" s="412" t="s">
        <v>211</v>
      </c>
      <c r="B10" s="415"/>
      <c r="C10" s="415" t="s">
        <v>159</v>
      </c>
      <c r="D10" s="421" t="e">
        <f t="shared" ref="D10:J10" si="0">$I$48</f>
        <v>#REF!</v>
      </c>
      <c r="E10" s="421" t="e">
        <f t="shared" si="0"/>
        <v>#REF!</v>
      </c>
      <c r="F10" s="421" t="e">
        <f t="shared" si="0"/>
        <v>#REF!</v>
      </c>
      <c r="G10" s="421" t="e">
        <f t="shared" si="0"/>
        <v>#REF!</v>
      </c>
      <c r="H10" s="421" t="e">
        <f t="shared" si="0"/>
        <v>#REF!</v>
      </c>
      <c r="I10" s="421" t="e">
        <f t="shared" si="0"/>
        <v>#REF!</v>
      </c>
      <c r="J10" s="421" t="e">
        <f t="shared" si="0"/>
        <v>#REF!</v>
      </c>
    </row>
    <row r="11" spans="1:10" ht="20.100000000000001" customHeight="1" x14ac:dyDescent="0.35">
      <c r="A11" s="412"/>
      <c r="B11" s="415"/>
      <c r="C11" s="415" t="s">
        <v>170</v>
      </c>
      <c r="D11" s="422" t="e">
        <f>#REF!</f>
        <v>#REF!</v>
      </c>
      <c r="E11" s="422" t="e">
        <f>#REF!</f>
        <v>#REF!</v>
      </c>
      <c r="F11" s="422" t="e">
        <f>#REF!</f>
        <v>#REF!</v>
      </c>
      <c r="G11" s="422" t="e">
        <f>#REF!</f>
        <v>#REF!</v>
      </c>
      <c r="H11" s="422" t="e">
        <f>#REF!</f>
        <v>#REF!</v>
      </c>
      <c r="I11" s="422" t="e">
        <f>#REF!</f>
        <v>#REF!</v>
      </c>
      <c r="J11" s="422" t="e">
        <f>#REF!</f>
        <v>#REF!</v>
      </c>
    </row>
    <row r="12" spans="1:10" ht="20.100000000000001" customHeight="1" x14ac:dyDescent="0.35">
      <c r="A12" s="412"/>
      <c r="B12" s="415"/>
      <c r="C12" s="415"/>
      <c r="D12" s="423"/>
      <c r="E12" s="423"/>
      <c r="F12" s="423"/>
      <c r="G12" s="423"/>
      <c r="H12" s="423"/>
      <c r="I12" s="423"/>
      <c r="J12" s="423"/>
    </row>
    <row r="13" spans="1:10" ht="20.100000000000001" customHeight="1" thickBot="1" x14ac:dyDescent="0.4">
      <c r="A13" s="412"/>
      <c r="B13" s="415"/>
      <c r="C13" s="415" t="s">
        <v>158</v>
      </c>
      <c r="D13" s="427" t="e">
        <f t="shared" ref="D13:J13" si="1">SUM(D9:D12)</f>
        <v>#REF!</v>
      </c>
      <c r="E13" s="427" t="e">
        <f t="shared" si="1"/>
        <v>#REF!</v>
      </c>
      <c r="F13" s="427" t="e">
        <f t="shared" si="1"/>
        <v>#REF!</v>
      </c>
      <c r="G13" s="427" t="e">
        <f t="shared" si="1"/>
        <v>#REF!</v>
      </c>
      <c r="H13" s="427" t="e">
        <f t="shared" si="1"/>
        <v>#REF!</v>
      </c>
      <c r="I13" s="427" t="e">
        <f t="shared" si="1"/>
        <v>#REF!</v>
      </c>
      <c r="J13" s="427" t="e">
        <f t="shared" si="1"/>
        <v>#REF!</v>
      </c>
    </row>
    <row r="14" spans="1:10" ht="20.100000000000001" customHeight="1" thickTop="1" x14ac:dyDescent="0.35">
      <c r="A14" s="412"/>
      <c r="B14" s="415"/>
      <c r="C14" s="415"/>
      <c r="D14" s="424"/>
      <c r="E14" s="424"/>
      <c r="F14" s="424"/>
      <c r="G14" s="424"/>
      <c r="H14" s="424"/>
      <c r="I14" s="424"/>
      <c r="J14" s="424"/>
    </row>
    <row r="15" spans="1:10" ht="20.100000000000001" customHeight="1" x14ac:dyDescent="0.35">
      <c r="A15" s="412"/>
      <c r="B15" s="415"/>
      <c r="C15" s="415"/>
      <c r="D15" s="421"/>
      <c r="E15" s="421"/>
      <c r="F15" s="421"/>
      <c r="G15" s="421"/>
      <c r="H15" s="421"/>
      <c r="I15" s="421"/>
      <c r="J15" s="421"/>
    </row>
    <row r="16" spans="1:10" ht="20.100000000000001" customHeight="1" x14ac:dyDescent="0.35">
      <c r="A16" s="412"/>
      <c r="B16" s="415"/>
      <c r="C16" s="415"/>
      <c r="D16" s="421"/>
      <c r="E16" s="421"/>
      <c r="F16" s="421"/>
      <c r="G16" s="421"/>
      <c r="H16" s="421"/>
      <c r="I16" s="421"/>
      <c r="J16" s="421"/>
    </row>
    <row r="17" spans="1:10" ht="20.100000000000001" customHeight="1" x14ac:dyDescent="0.35">
      <c r="A17" s="412"/>
      <c r="B17" s="415"/>
      <c r="C17" s="415"/>
      <c r="D17" s="421"/>
      <c r="E17" s="421"/>
      <c r="F17" s="421"/>
      <c r="G17" s="421"/>
      <c r="H17" s="421"/>
      <c r="I17" s="421"/>
      <c r="J17" s="421"/>
    </row>
    <row r="18" spans="1:10" ht="20.100000000000001" customHeight="1" x14ac:dyDescent="0.35">
      <c r="A18" s="412"/>
      <c r="B18" s="415"/>
      <c r="C18" s="415"/>
      <c r="D18" s="421"/>
      <c r="E18" s="421"/>
      <c r="F18" s="421"/>
      <c r="G18" s="421"/>
      <c r="H18" s="421"/>
      <c r="I18" s="421"/>
      <c r="J18" s="421"/>
    </row>
    <row r="19" spans="1:10" ht="20.100000000000001" customHeight="1" x14ac:dyDescent="0.35">
      <c r="A19" s="412" t="s">
        <v>216</v>
      </c>
      <c r="B19" s="415"/>
      <c r="C19" s="415" t="s">
        <v>67</v>
      </c>
      <c r="D19" s="422" t="e">
        <f>#REF!</f>
        <v>#REF!</v>
      </c>
      <c r="E19" s="422" t="e">
        <f>#REF!</f>
        <v>#REF!</v>
      </c>
      <c r="F19" s="422" t="e">
        <f>#REF!</f>
        <v>#REF!</v>
      </c>
      <c r="G19" s="422" t="e">
        <f>#REF!</f>
        <v>#REF!</v>
      </c>
      <c r="H19" s="422" t="e">
        <f>#REF!</f>
        <v>#REF!</v>
      </c>
      <c r="I19" s="422" t="e">
        <f>#REF!</f>
        <v>#REF!</v>
      </c>
      <c r="J19" s="422" t="e">
        <f>#REF!</f>
        <v>#REF!</v>
      </c>
    </row>
    <row r="20" spans="1:10" ht="20.100000000000001" customHeight="1" x14ac:dyDescent="0.35">
      <c r="A20" s="412" t="s">
        <v>209</v>
      </c>
      <c r="B20" s="415"/>
      <c r="C20" s="415" t="s">
        <v>159</v>
      </c>
      <c r="D20" s="421" t="e">
        <f t="shared" ref="D20:J20" si="2">$I$48</f>
        <v>#REF!</v>
      </c>
      <c r="E20" s="421" t="e">
        <f t="shared" si="2"/>
        <v>#REF!</v>
      </c>
      <c r="F20" s="421" t="e">
        <f t="shared" si="2"/>
        <v>#REF!</v>
      </c>
      <c r="G20" s="421" t="e">
        <f t="shared" si="2"/>
        <v>#REF!</v>
      </c>
      <c r="H20" s="421" t="e">
        <f t="shared" si="2"/>
        <v>#REF!</v>
      </c>
      <c r="I20" s="421" t="e">
        <f t="shared" si="2"/>
        <v>#REF!</v>
      </c>
      <c r="J20" s="421" t="e">
        <f t="shared" si="2"/>
        <v>#REF!</v>
      </c>
    </row>
    <row r="21" spans="1:10" ht="20.100000000000001" customHeight="1" x14ac:dyDescent="0.35">
      <c r="A21" s="412"/>
      <c r="B21" s="415"/>
      <c r="C21" s="415" t="s">
        <v>170</v>
      </c>
      <c r="D21" s="422" t="e">
        <f>#REF!</f>
        <v>#REF!</v>
      </c>
      <c r="E21" s="422" t="e">
        <f>#REF!</f>
        <v>#REF!</v>
      </c>
      <c r="F21" s="422" t="e">
        <f>#REF!</f>
        <v>#REF!</v>
      </c>
      <c r="G21" s="422" t="e">
        <f>#REF!</f>
        <v>#REF!</v>
      </c>
      <c r="H21" s="422" t="e">
        <f>#REF!</f>
        <v>#REF!</v>
      </c>
      <c r="I21" s="422" t="e">
        <f>#REF!</f>
        <v>#REF!</v>
      </c>
      <c r="J21" s="422" t="e">
        <f>#REF!</f>
        <v>#REF!</v>
      </c>
    </row>
    <row r="22" spans="1:10" ht="20.100000000000001" customHeight="1" x14ac:dyDescent="0.35">
      <c r="A22" s="412"/>
      <c r="B22" s="415"/>
      <c r="C22" s="415"/>
      <c r="D22" s="423"/>
      <c r="E22" s="423"/>
      <c r="F22" s="423"/>
      <c r="G22" s="423"/>
      <c r="H22" s="423"/>
      <c r="I22" s="423"/>
      <c r="J22" s="423"/>
    </row>
    <row r="23" spans="1:10" ht="20.100000000000001" customHeight="1" thickBot="1" x14ac:dyDescent="0.4">
      <c r="A23" s="412"/>
      <c r="B23" s="415"/>
      <c r="C23" s="415" t="s">
        <v>158</v>
      </c>
      <c r="D23" s="427" t="e">
        <f>SUM(D19:D21)</f>
        <v>#REF!</v>
      </c>
      <c r="E23" s="427" t="e">
        <f>SUM(E19:E21)</f>
        <v>#REF!</v>
      </c>
      <c r="F23" s="427" t="e">
        <f>SUM(F19:F21)</f>
        <v>#REF!</v>
      </c>
      <c r="G23" s="427" t="e">
        <f>SUM(G19:G21)</f>
        <v>#REF!</v>
      </c>
      <c r="H23" s="427" t="e">
        <f>SUM(H19:H22)</f>
        <v>#REF!</v>
      </c>
      <c r="I23" s="427" t="e">
        <f>SUM(I19:I21)</f>
        <v>#REF!</v>
      </c>
      <c r="J23" s="427" t="e">
        <f>SUM(J19:J21)</f>
        <v>#REF!</v>
      </c>
    </row>
    <row r="24" spans="1:10" ht="20.100000000000001" customHeight="1" thickTop="1" x14ac:dyDescent="0.35">
      <c r="A24" s="412"/>
      <c r="B24" s="415"/>
      <c r="C24" s="415"/>
      <c r="D24" s="426"/>
      <c r="E24" s="426"/>
      <c r="F24" s="426"/>
      <c r="G24" s="426"/>
      <c r="H24" s="426"/>
      <c r="I24" s="426"/>
      <c r="J24" s="426"/>
    </row>
    <row r="25" spans="1:10" ht="20.100000000000001" customHeight="1" x14ac:dyDescent="0.35">
      <c r="A25" s="412"/>
      <c r="B25" s="415"/>
      <c r="C25" s="415"/>
      <c r="D25" s="412"/>
      <c r="E25" s="412"/>
      <c r="F25" s="412"/>
      <c r="G25" s="412"/>
      <c r="H25" s="412"/>
      <c r="I25" s="412"/>
      <c r="J25" s="412"/>
    </row>
    <row r="26" spans="1:10" ht="20.100000000000001" customHeight="1" x14ac:dyDescent="0.35">
      <c r="A26" s="412"/>
      <c r="B26" s="415"/>
      <c r="C26" s="425"/>
      <c r="D26" s="412"/>
      <c r="E26" s="412"/>
      <c r="F26" s="412"/>
      <c r="G26" s="412"/>
      <c r="H26" s="412"/>
      <c r="I26" s="412"/>
      <c r="J26" s="412"/>
    </row>
    <row r="27" spans="1:10" ht="20.100000000000001" customHeight="1" x14ac:dyDescent="0.35">
      <c r="A27" s="412"/>
      <c r="B27" s="415"/>
      <c r="C27" s="415"/>
      <c r="D27" s="412"/>
      <c r="E27" s="412"/>
      <c r="F27" s="412"/>
      <c r="G27" s="412"/>
      <c r="H27" s="412"/>
      <c r="I27" s="412"/>
      <c r="J27" s="412"/>
    </row>
    <row r="28" spans="1:10" ht="20.100000000000001" customHeight="1" x14ac:dyDescent="0.35">
      <c r="A28" s="412"/>
      <c r="B28" s="415"/>
      <c r="C28" s="415"/>
      <c r="D28" s="421"/>
      <c r="E28" s="421"/>
      <c r="F28" s="412"/>
      <c r="G28" s="412"/>
      <c r="H28" s="412"/>
      <c r="I28" s="412"/>
      <c r="J28" s="412"/>
    </row>
    <row r="29" spans="1:10" ht="20.100000000000001" customHeight="1" x14ac:dyDescent="0.35">
      <c r="A29" s="412" t="s">
        <v>193</v>
      </c>
      <c r="B29" s="415"/>
      <c r="C29" s="415" t="s">
        <v>67</v>
      </c>
      <c r="D29" s="422" t="e">
        <f>#REF!</f>
        <v>#REF!</v>
      </c>
      <c r="E29" s="422" t="e">
        <f>#REF!</f>
        <v>#REF!</v>
      </c>
      <c r="F29" s="422" t="e">
        <f>#REF!</f>
        <v>#REF!</v>
      </c>
      <c r="G29" s="422" t="e">
        <f>#REF!</f>
        <v>#REF!</v>
      </c>
      <c r="H29" s="422" t="e">
        <f>#REF!</f>
        <v>#REF!</v>
      </c>
      <c r="I29" s="422" t="e">
        <f>#REF!</f>
        <v>#REF!</v>
      </c>
      <c r="J29" s="422" t="e">
        <f>#REF!</f>
        <v>#REF!</v>
      </c>
    </row>
    <row r="30" spans="1:10" ht="20.100000000000001" customHeight="1" x14ac:dyDescent="0.35">
      <c r="A30" s="412" t="s">
        <v>180</v>
      </c>
      <c r="B30" s="415"/>
      <c r="C30" s="415" t="s">
        <v>159</v>
      </c>
      <c r="D30" s="421" t="e">
        <f t="shared" ref="D30:J30" si="3">$I$49</f>
        <v>#REF!</v>
      </c>
      <c r="E30" s="421" t="e">
        <f t="shared" si="3"/>
        <v>#REF!</v>
      </c>
      <c r="F30" s="421" t="e">
        <f t="shared" si="3"/>
        <v>#REF!</v>
      </c>
      <c r="G30" s="421" t="e">
        <f t="shared" si="3"/>
        <v>#REF!</v>
      </c>
      <c r="H30" s="421" t="e">
        <f t="shared" si="3"/>
        <v>#REF!</v>
      </c>
      <c r="I30" s="421" t="e">
        <f t="shared" si="3"/>
        <v>#REF!</v>
      </c>
      <c r="J30" s="421" t="e">
        <f t="shared" si="3"/>
        <v>#REF!</v>
      </c>
    </row>
    <row r="31" spans="1:10" ht="20.100000000000001" customHeight="1" x14ac:dyDescent="0.35">
      <c r="A31" s="412"/>
      <c r="B31" s="415"/>
      <c r="C31" s="415" t="s">
        <v>170</v>
      </c>
      <c r="D31" s="422" t="e">
        <f>#REF!</f>
        <v>#REF!</v>
      </c>
      <c r="E31" s="422" t="e">
        <f>#REF!</f>
        <v>#REF!</v>
      </c>
      <c r="F31" s="422" t="e">
        <f>#REF!</f>
        <v>#REF!</v>
      </c>
      <c r="G31" s="422" t="e">
        <f>#REF!</f>
        <v>#REF!</v>
      </c>
      <c r="H31" s="422" t="e">
        <f>#REF!</f>
        <v>#REF!</v>
      </c>
      <c r="I31" s="422" t="e">
        <f>#REF!</f>
        <v>#REF!</v>
      </c>
      <c r="J31" s="422" t="e">
        <f>#REF!</f>
        <v>#REF!</v>
      </c>
    </row>
    <row r="32" spans="1:10" ht="23.25" x14ac:dyDescent="0.35">
      <c r="A32" s="412"/>
      <c r="B32" s="415"/>
      <c r="C32" s="415"/>
      <c r="D32" s="423"/>
      <c r="E32" s="423"/>
      <c r="F32" s="423"/>
      <c r="G32" s="423"/>
      <c r="H32" s="423"/>
      <c r="I32" s="423"/>
      <c r="J32" s="423"/>
    </row>
    <row r="33" spans="1:10" ht="24" thickBot="1" x14ac:dyDescent="0.4">
      <c r="A33" s="412"/>
      <c r="B33" s="415"/>
      <c r="C33" s="415" t="s">
        <v>158</v>
      </c>
      <c r="D33" s="421" t="e">
        <f>SUM(D29:D31)</f>
        <v>#REF!</v>
      </c>
      <c r="E33" s="421" t="e">
        <f>SUM(E29:E31)</f>
        <v>#REF!</v>
      </c>
      <c r="F33" s="421" t="e">
        <f>SUM(F29:F31)</f>
        <v>#REF!</v>
      </c>
      <c r="G33" s="421" t="e">
        <f>SUM(G29:G31)</f>
        <v>#REF!</v>
      </c>
      <c r="H33" s="422" t="e">
        <f>SUM(H29:H32)</f>
        <v>#REF!</v>
      </c>
      <c r="I33" s="421" t="e">
        <f>SUM(I29:I31)</f>
        <v>#REF!</v>
      </c>
      <c r="J33" s="421" t="e">
        <f>SUM(J29:J31)</f>
        <v>#REF!</v>
      </c>
    </row>
    <row r="34" spans="1:10" ht="24" thickTop="1" x14ac:dyDescent="0.35">
      <c r="A34" s="412"/>
      <c r="B34" s="415"/>
      <c r="C34" s="415"/>
      <c r="D34" s="424"/>
      <c r="E34" s="424"/>
      <c r="F34" s="424"/>
      <c r="G34" s="424"/>
      <c r="H34" s="424"/>
      <c r="I34" s="424"/>
      <c r="J34" s="424"/>
    </row>
    <row r="35" spans="1:10" ht="23.25" x14ac:dyDescent="0.35">
      <c r="A35" s="412"/>
      <c r="B35" s="415"/>
      <c r="C35" s="415"/>
      <c r="D35" s="421"/>
      <c r="E35" s="421"/>
      <c r="F35" s="421"/>
      <c r="G35" s="421"/>
      <c r="H35" s="421"/>
      <c r="I35" s="421"/>
      <c r="J35" s="421"/>
    </row>
    <row r="36" spans="1:10" ht="23.25" x14ac:dyDescent="0.35">
      <c r="A36" s="412"/>
      <c r="B36" s="415"/>
      <c r="C36" s="415"/>
      <c r="D36" s="421"/>
      <c r="E36" s="421"/>
      <c r="F36" s="421"/>
      <c r="G36" s="421"/>
      <c r="H36" s="421"/>
      <c r="I36" s="421"/>
      <c r="J36" s="421"/>
    </row>
    <row r="37" spans="1:10" ht="23.25" x14ac:dyDescent="0.35">
      <c r="A37" s="412"/>
      <c r="B37" s="415"/>
      <c r="C37" s="415"/>
      <c r="D37" s="421"/>
      <c r="E37" s="421"/>
      <c r="F37" s="421"/>
      <c r="G37" s="421"/>
      <c r="H37" s="421"/>
      <c r="I37" s="421"/>
      <c r="J37" s="421"/>
    </row>
    <row r="38" spans="1:10" ht="23.25" x14ac:dyDescent="0.35">
      <c r="A38" s="412" t="s">
        <v>215</v>
      </c>
      <c r="B38" s="415"/>
      <c r="C38" s="415" t="s">
        <v>67</v>
      </c>
      <c r="D38" s="422" t="e">
        <f>#REF!</f>
        <v>#REF!</v>
      </c>
      <c r="E38" s="422" t="e">
        <f>#REF!</f>
        <v>#REF!</v>
      </c>
      <c r="F38" s="422" t="e">
        <f>#REF!</f>
        <v>#REF!</v>
      </c>
      <c r="G38" s="422" t="e">
        <f>#REF!</f>
        <v>#REF!</v>
      </c>
      <c r="H38" s="422" t="e">
        <f>#REF!</f>
        <v>#REF!</v>
      </c>
      <c r="I38" s="422" t="e">
        <f>#REF!</f>
        <v>#REF!</v>
      </c>
      <c r="J38" s="422" t="e">
        <f>#REF!</f>
        <v>#REF!</v>
      </c>
    </row>
    <row r="39" spans="1:10" ht="23.25" x14ac:dyDescent="0.35">
      <c r="A39" s="412" t="s">
        <v>178</v>
      </c>
      <c r="B39" s="415"/>
      <c r="C39" s="415" t="s">
        <v>159</v>
      </c>
      <c r="D39" s="421" t="e">
        <f t="shared" ref="D39:J39" si="4">$I$49</f>
        <v>#REF!</v>
      </c>
      <c r="E39" s="421" t="e">
        <f t="shared" si="4"/>
        <v>#REF!</v>
      </c>
      <c r="F39" s="421" t="e">
        <f t="shared" si="4"/>
        <v>#REF!</v>
      </c>
      <c r="G39" s="421" t="e">
        <f t="shared" si="4"/>
        <v>#REF!</v>
      </c>
      <c r="H39" s="421" t="e">
        <f t="shared" si="4"/>
        <v>#REF!</v>
      </c>
      <c r="I39" s="421" t="e">
        <f t="shared" si="4"/>
        <v>#REF!</v>
      </c>
      <c r="J39" s="421" t="e">
        <f t="shared" si="4"/>
        <v>#REF!</v>
      </c>
    </row>
    <row r="40" spans="1:10" ht="23.25" x14ac:dyDescent="0.35">
      <c r="A40" s="412"/>
      <c r="B40" s="415"/>
      <c r="C40" s="415" t="s">
        <v>170</v>
      </c>
      <c r="D40" s="422" t="e">
        <f>#REF!</f>
        <v>#REF!</v>
      </c>
      <c r="E40" s="422" t="e">
        <f>#REF!</f>
        <v>#REF!</v>
      </c>
      <c r="F40" s="422" t="e">
        <f>#REF!</f>
        <v>#REF!</v>
      </c>
      <c r="G40" s="422" t="e">
        <f>#REF!</f>
        <v>#REF!</v>
      </c>
      <c r="H40" s="422" t="e">
        <f>#REF!</f>
        <v>#REF!</v>
      </c>
      <c r="I40" s="422" t="e">
        <f>#REF!</f>
        <v>#REF!</v>
      </c>
      <c r="J40" s="422" t="e">
        <f>#REF!</f>
        <v>#REF!</v>
      </c>
    </row>
    <row r="41" spans="1:10" ht="23.25" x14ac:dyDescent="0.35">
      <c r="A41" s="412"/>
      <c r="B41" s="415"/>
      <c r="C41" s="415"/>
      <c r="D41" s="423"/>
      <c r="E41" s="423"/>
      <c r="F41" s="423"/>
      <c r="G41" s="423"/>
      <c r="H41" s="423"/>
      <c r="I41" s="423"/>
      <c r="J41" s="423"/>
    </row>
    <row r="42" spans="1:10" ht="24" thickBot="1" x14ac:dyDescent="0.4">
      <c r="A42" s="412"/>
      <c r="B42" s="415"/>
      <c r="C42" s="415" t="s">
        <v>158</v>
      </c>
      <c r="D42" s="421" t="e">
        <f>SUM(D38:D40)</f>
        <v>#REF!</v>
      </c>
      <c r="E42" s="421" t="e">
        <f>SUM(E38:E40)</f>
        <v>#REF!</v>
      </c>
      <c r="F42" s="421" t="e">
        <f>SUM(F38:F40)</f>
        <v>#REF!</v>
      </c>
      <c r="G42" s="421" t="e">
        <f>SUM(G38:G40)</f>
        <v>#REF!</v>
      </c>
      <c r="H42" s="422" t="e">
        <f>SUM(H38:H41)</f>
        <v>#REF!</v>
      </c>
      <c r="I42" s="421" t="e">
        <f>SUM(I38:I40)</f>
        <v>#REF!</v>
      </c>
      <c r="J42" s="420" t="e">
        <f>SUM(J38:J40)</f>
        <v>#REF!</v>
      </c>
    </row>
    <row r="43" spans="1:10" ht="24" thickTop="1" x14ac:dyDescent="0.35">
      <c r="A43" s="412"/>
      <c r="B43" s="415"/>
      <c r="C43" s="415"/>
      <c r="D43" s="415"/>
      <c r="E43" s="419"/>
      <c r="F43" s="419"/>
      <c r="G43" s="419"/>
      <c r="H43" s="419"/>
      <c r="I43" s="418"/>
      <c r="J43" s="418"/>
    </row>
    <row r="44" spans="1:10" ht="23.25" x14ac:dyDescent="0.35">
      <c r="A44" s="412"/>
      <c r="B44" s="415"/>
      <c r="C44" s="415"/>
      <c r="D44" s="415"/>
      <c r="I44" s="413"/>
      <c r="J44" s="413"/>
    </row>
    <row r="45" spans="1:10" ht="23.25" x14ac:dyDescent="0.35">
      <c r="A45" s="412"/>
      <c r="B45" s="415"/>
      <c r="C45" s="415"/>
      <c r="D45" s="415"/>
      <c r="I45" s="413"/>
      <c r="J45" s="413"/>
    </row>
    <row r="46" spans="1:10" ht="23.25" x14ac:dyDescent="0.35">
      <c r="A46" s="412"/>
      <c r="B46" s="415"/>
      <c r="C46" s="415"/>
      <c r="D46" s="415"/>
      <c r="E46" s="413"/>
      <c r="F46" s="413"/>
      <c r="G46" s="413"/>
      <c r="H46" s="413"/>
      <c r="I46" s="413"/>
      <c r="J46" s="413"/>
    </row>
    <row r="47" spans="1:10" ht="23.25" x14ac:dyDescent="0.35">
      <c r="A47" s="412"/>
      <c r="B47" s="413"/>
      <c r="C47" s="413"/>
      <c r="D47" s="415"/>
      <c r="E47" s="417" t="s">
        <v>157</v>
      </c>
      <c r="F47" s="417" t="s">
        <v>165</v>
      </c>
      <c r="G47" s="417" t="s">
        <v>164</v>
      </c>
      <c r="H47" s="417"/>
      <c r="I47" s="417" t="s">
        <v>158</v>
      </c>
      <c r="J47" s="413"/>
    </row>
    <row r="48" spans="1:10" ht="23.25" x14ac:dyDescent="0.35">
      <c r="A48" s="412"/>
      <c r="B48" s="415"/>
      <c r="C48" s="415"/>
      <c r="D48" s="415"/>
      <c r="E48" s="416" t="s">
        <v>168</v>
      </c>
      <c r="F48" s="416">
        <v>3</v>
      </c>
      <c r="G48" s="416" t="e">
        <f>#REF!</f>
        <v>#REF!</v>
      </c>
      <c r="H48" s="416"/>
      <c r="I48" s="416" t="e">
        <f>SUM(F48*G48)</f>
        <v>#REF!</v>
      </c>
      <c r="J48" s="413"/>
    </row>
    <row r="49" spans="1:10" ht="23.25" x14ac:dyDescent="0.35">
      <c r="A49" s="412"/>
      <c r="B49" s="415"/>
      <c r="C49" s="415"/>
      <c r="D49" s="415"/>
      <c r="E49" s="416" t="s">
        <v>167</v>
      </c>
      <c r="F49" s="416">
        <v>3</v>
      </c>
      <c r="G49" s="416" t="e">
        <f>#REF!</f>
        <v>#REF!</v>
      </c>
      <c r="H49" s="416"/>
      <c r="I49" s="416" t="e">
        <f>SUM(F49*G49)</f>
        <v>#REF!</v>
      </c>
      <c r="J49" s="413"/>
    </row>
    <row r="50" spans="1:10" ht="23.25" x14ac:dyDescent="0.35">
      <c r="A50" s="412"/>
      <c r="B50" s="415"/>
      <c r="C50" s="415"/>
      <c r="D50" s="415"/>
      <c r="E50" s="413"/>
      <c r="F50" s="413"/>
      <c r="G50" s="413"/>
      <c r="H50" s="413"/>
      <c r="I50" s="413"/>
      <c r="J50" s="413"/>
    </row>
    <row r="51" spans="1:10" ht="23.25" x14ac:dyDescent="0.35">
      <c r="A51" s="412"/>
      <c r="B51" s="415"/>
      <c r="C51" s="415"/>
      <c r="D51" s="415"/>
      <c r="E51" s="413"/>
      <c r="F51" s="413"/>
      <c r="G51" s="413"/>
      <c r="H51" s="413"/>
      <c r="I51" s="413"/>
      <c r="J51" s="413"/>
    </row>
    <row r="52" spans="1:10" ht="23.25" x14ac:dyDescent="0.35">
      <c r="A52" s="412"/>
      <c r="B52" s="415"/>
      <c r="C52" s="415"/>
      <c r="D52" s="415"/>
      <c r="E52" s="413"/>
      <c r="F52" s="413"/>
      <c r="G52" s="413"/>
      <c r="H52" s="413"/>
      <c r="I52" s="413"/>
      <c r="J52" s="413"/>
    </row>
    <row r="53" spans="1:10" ht="23.25" x14ac:dyDescent="0.35">
      <c r="A53" s="412"/>
      <c r="B53" s="415"/>
      <c r="C53" s="415"/>
      <c r="D53" s="415"/>
      <c r="E53" s="413"/>
      <c r="F53" s="413"/>
      <c r="G53" s="413"/>
      <c r="H53" s="413"/>
      <c r="I53" s="413"/>
      <c r="J53" s="413"/>
    </row>
    <row r="54" spans="1:10" ht="23.25" x14ac:dyDescent="0.35">
      <c r="A54" s="412"/>
      <c r="B54" s="415"/>
      <c r="C54" s="415"/>
      <c r="D54" s="415"/>
      <c r="E54" s="413"/>
      <c r="F54" s="413"/>
      <c r="G54" s="413"/>
      <c r="H54" s="413"/>
      <c r="I54" s="413"/>
      <c r="J54" s="413"/>
    </row>
    <row r="55" spans="1:10" ht="23.25" x14ac:dyDescent="0.35">
      <c r="A55" s="412"/>
      <c r="B55" s="415"/>
      <c r="C55" s="415"/>
      <c r="D55" s="415"/>
      <c r="E55" s="413"/>
      <c r="F55" s="413"/>
      <c r="G55" s="413"/>
      <c r="H55" s="413"/>
      <c r="I55" s="413"/>
      <c r="J55" s="413"/>
    </row>
    <row r="56" spans="1:10" ht="23.25" x14ac:dyDescent="0.35">
      <c r="A56" s="412"/>
      <c r="B56" s="415"/>
      <c r="C56" s="415"/>
      <c r="D56" s="415"/>
      <c r="E56" s="413"/>
      <c r="F56" s="413"/>
      <c r="G56" s="413"/>
      <c r="H56" s="413"/>
      <c r="I56" s="413"/>
      <c r="J56" s="413"/>
    </row>
    <row r="57" spans="1:10" ht="23.25" x14ac:dyDescent="0.35">
      <c r="A57" s="412"/>
      <c r="B57" s="415"/>
      <c r="C57" s="415"/>
      <c r="D57" s="415"/>
      <c r="E57" s="413"/>
      <c r="F57" s="413"/>
      <c r="G57" s="413"/>
      <c r="H57" s="413"/>
      <c r="I57" s="413"/>
      <c r="J57" s="413"/>
    </row>
    <row r="58" spans="1:10" ht="23.25" x14ac:dyDescent="0.35">
      <c r="A58" s="412"/>
      <c r="B58" s="415"/>
      <c r="C58" s="415"/>
      <c r="D58" s="415"/>
      <c r="E58" s="413"/>
      <c r="F58" s="413"/>
      <c r="G58" s="413"/>
      <c r="H58" s="413"/>
      <c r="I58" s="413"/>
      <c r="J58" s="413"/>
    </row>
    <row r="59" spans="1:10" ht="23.25" x14ac:dyDescent="0.35">
      <c r="A59" s="412"/>
      <c r="E59" s="413"/>
      <c r="F59" s="413"/>
      <c r="G59" s="413"/>
      <c r="H59" s="413"/>
      <c r="I59" s="413"/>
      <c r="J59" s="413"/>
    </row>
    <row r="60" spans="1:10" ht="23.25" x14ac:dyDescent="0.35">
      <c r="A60" s="412"/>
      <c r="E60" s="413"/>
      <c r="F60" s="413"/>
      <c r="G60" s="413"/>
      <c r="H60" s="413"/>
      <c r="I60" s="413"/>
      <c r="J60" s="413"/>
    </row>
    <row r="61" spans="1:10" ht="23.25" x14ac:dyDescent="0.35">
      <c r="A61" s="412"/>
      <c r="E61" s="413"/>
      <c r="F61" s="413"/>
      <c r="G61" s="413"/>
      <c r="H61" s="413"/>
      <c r="I61" s="413"/>
      <c r="J61" s="413"/>
    </row>
    <row r="62" spans="1:10" ht="23.25" x14ac:dyDescent="0.35">
      <c r="A62" s="412"/>
      <c r="E62" s="414"/>
      <c r="F62" s="413"/>
      <c r="G62" s="413"/>
      <c r="H62" s="413"/>
      <c r="I62" s="413"/>
      <c r="J62" s="413"/>
    </row>
    <row r="63" spans="1:10" ht="23.25" x14ac:dyDescent="0.35">
      <c r="A63" s="412"/>
      <c r="E63" s="413"/>
      <c r="F63" s="413"/>
      <c r="G63" s="413"/>
      <c r="H63" s="413"/>
      <c r="I63" s="413"/>
      <c r="J63" s="413"/>
    </row>
    <row r="64" spans="1:10" ht="23.25" x14ac:dyDescent="0.35">
      <c r="A64" s="412"/>
      <c r="E64" s="413"/>
      <c r="F64" s="413"/>
      <c r="G64" s="413"/>
      <c r="H64" s="413"/>
      <c r="I64" s="413"/>
      <c r="J64" s="413"/>
    </row>
    <row r="65" spans="1:10" ht="20.25" x14ac:dyDescent="0.3">
      <c r="A65" s="1948"/>
      <c r="B65" s="1946"/>
      <c r="C65" s="1946"/>
      <c r="E65" s="413"/>
      <c r="F65" s="413"/>
    </row>
    <row r="66" spans="1:10" ht="23.25" x14ac:dyDescent="0.35">
      <c r="A66" s="412"/>
      <c r="E66" s="413"/>
      <c r="F66" s="413"/>
      <c r="G66" s="413"/>
      <c r="H66" s="413"/>
      <c r="I66" s="413"/>
      <c r="J66" s="413"/>
    </row>
    <row r="67" spans="1:10" ht="23.25" x14ac:dyDescent="0.35">
      <c r="A67" s="412"/>
      <c r="E67" s="413"/>
      <c r="F67" s="413"/>
      <c r="G67" s="413"/>
      <c r="H67" s="413"/>
      <c r="I67" s="413"/>
      <c r="J67" s="413"/>
    </row>
    <row r="68" spans="1:10" ht="23.25" x14ac:dyDescent="0.35">
      <c r="A68" s="412"/>
      <c r="E68" s="413"/>
      <c r="F68" s="413"/>
      <c r="G68" s="413"/>
      <c r="H68" s="413"/>
      <c r="I68" s="413"/>
      <c r="J68" s="413"/>
    </row>
    <row r="69" spans="1:10" ht="23.25" x14ac:dyDescent="0.35">
      <c r="A69" s="412"/>
      <c r="E69" s="413"/>
      <c r="F69" s="413"/>
      <c r="G69" s="413"/>
      <c r="H69" s="413"/>
      <c r="I69" s="413"/>
      <c r="J69" s="413"/>
    </row>
    <row r="70" spans="1:10" ht="23.25" x14ac:dyDescent="0.35">
      <c r="A70" s="412"/>
      <c r="E70" s="413"/>
      <c r="F70" s="413"/>
      <c r="G70" s="413"/>
      <c r="H70" s="413"/>
      <c r="I70" s="413"/>
      <c r="J70" s="413"/>
    </row>
    <row r="71" spans="1:10" ht="23.25" x14ac:dyDescent="0.35">
      <c r="A71" s="412"/>
      <c r="E71" s="413"/>
      <c r="F71" s="413"/>
      <c r="G71" s="413"/>
      <c r="H71" s="413"/>
      <c r="I71" s="413"/>
      <c r="J71" s="413"/>
    </row>
    <row r="72" spans="1:10" ht="23.25" x14ac:dyDescent="0.35">
      <c r="A72" s="412"/>
      <c r="E72" s="413"/>
      <c r="F72" s="413"/>
      <c r="G72" s="413"/>
      <c r="H72" s="413"/>
      <c r="I72" s="413"/>
      <c r="J72" s="413"/>
    </row>
    <row r="73" spans="1:10" ht="23.25" x14ac:dyDescent="0.35">
      <c r="A73" s="412"/>
      <c r="E73" s="413"/>
      <c r="F73" s="413"/>
      <c r="G73" s="413"/>
      <c r="H73" s="413"/>
      <c r="I73" s="413"/>
      <c r="J73" s="413"/>
    </row>
    <row r="74" spans="1:10" ht="23.25" x14ac:dyDescent="0.35">
      <c r="A74" s="412"/>
      <c r="E74" s="413"/>
      <c r="F74" s="413"/>
      <c r="G74" s="413"/>
      <c r="H74" s="413"/>
      <c r="I74" s="413"/>
      <c r="J74" s="413"/>
    </row>
    <row r="75" spans="1:10" ht="23.25" x14ac:dyDescent="0.35">
      <c r="A75" s="412"/>
      <c r="E75" s="413"/>
      <c r="F75" s="413"/>
      <c r="G75" s="413"/>
      <c r="H75" s="413"/>
      <c r="I75" s="413"/>
      <c r="J75" s="413"/>
    </row>
    <row r="76" spans="1:10" ht="23.25" x14ac:dyDescent="0.35">
      <c r="A76" s="412"/>
      <c r="E76" s="413"/>
      <c r="F76" s="413"/>
      <c r="G76" s="413"/>
      <c r="H76" s="413"/>
      <c r="I76" s="413"/>
      <c r="J76" s="413"/>
    </row>
    <row r="77" spans="1:10" ht="23.25" x14ac:dyDescent="0.35">
      <c r="A77" s="412"/>
      <c r="E77" s="413"/>
      <c r="F77" s="413"/>
      <c r="G77" s="413"/>
      <c r="H77" s="413"/>
      <c r="I77" s="413"/>
      <c r="J77" s="413"/>
    </row>
    <row r="78" spans="1:10" ht="23.25" x14ac:dyDescent="0.35">
      <c r="A78" s="412"/>
      <c r="E78" s="413"/>
      <c r="F78" s="413"/>
      <c r="G78" s="413"/>
      <c r="H78" s="413"/>
      <c r="I78" s="413"/>
      <c r="J78" s="413"/>
    </row>
    <row r="79" spans="1:10" ht="23.25" x14ac:dyDescent="0.35">
      <c r="A79" s="412"/>
      <c r="E79" s="413"/>
      <c r="F79" s="413"/>
      <c r="G79" s="413"/>
      <c r="H79" s="413"/>
      <c r="I79" s="413"/>
      <c r="J79" s="413"/>
    </row>
    <row r="80" spans="1:10" ht="23.25" x14ac:dyDescent="0.35">
      <c r="A80" s="412"/>
      <c r="E80" s="413"/>
      <c r="F80" s="413"/>
      <c r="G80" s="413"/>
      <c r="H80" s="413"/>
      <c r="I80" s="413"/>
      <c r="J80" s="413"/>
    </row>
    <row r="81" spans="1:10" ht="23.25" x14ac:dyDescent="0.35">
      <c r="A81" s="412"/>
      <c r="E81" s="413"/>
      <c r="F81" s="413"/>
      <c r="G81" s="413"/>
      <c r="H81" s="413"/>
      <c r="I81" s="413"/>
      <c r="J81" s="413"/>
    </row>
    <row r="82" spans="1:10" ht="23.25" x14ac:dyDescent="0.35">
      <c r="A82" s="412"/>
      <c r="E82" s="413"/>
      <c r="F82" s="413"/>
      <c r="G82" s="413"/>
      <c r="H82" s="413"/>
      <c r="I82" s="413"/>
      <c r="J82" s="413"/>
    </row>
    <row r="83" spans="1:10" ht="23.25" x14ac:dyDescent="0.35">
      <c r="A83" s="412"/>
    </row>
    <row r="84" spans="1:10" ht="23.25" x14ac:dyDescent="0.35">
      <c r="A84" s="412"/>
    </row>
    <row r="85" spans="1:10" ht="23.25" x14ac:dyDescent="0.35">
      <c r="A85" s="412"/>
    </row>
    <row r="86" spans="1:10" ht="23.25" x14ac:dyDescent="0.35">
      <c r="A86" s="412"/>
    </row>
    <row r="87" spans="1:10" ht="23.25" x14ac:dyDescent="0.35">
      <c r="A87" s="412"/>
    </row>
    <row r="88" spans="1:10" ht="23.25" x14ac:dyDescent="0.35">
      <c r="A88" s="412"/>
    </row>
  </sheetData>
  <mergeCells count="1">
    <mergeCell ref="A65:C65"/>
  </mergeCells>
  <pageMargins left="0.5" right="0.5" top="0.5" bottom="0.5" header="0" footer="0"/>
  <pageSetup scale="5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D8F11-0FBE-4EEB-8EB0-D2FF7D8A2DFA}">
  <dimension ref="A1:J88"/>
  <sheetViews>
    <sheetView workbookViewId="0"/>
  </sheetViews>
  <sheetFormatPr defaultColWidth="12.42578125" defaultRowHeight="15" x14ac:dyDescent="0.2"/>
  <cols>
    <col min="1" max="1" width="20.140625" style="432" customWidth="1"/>
    <col min="2" max="2" width="4.7109375" style="432" customWidth="1"/>
    <col min="3" max="3" width="20.140625" style="432" customWidth="1"/>
    <col min="4" max="4" width="13.7109375" style="432" customWidth="1"/>
    <col min="5" max="5" width="11" style="432" customWidth="1"/>
    <col min="6" max="10" width="17.5703125" style="432" customWidth="1"/>
    <col min="11" max="16384" width="12.42578125" style="432"/>
  </cols>
  <sheetData>
    <row r="1" spans="1:10" ht="46.5" customHeight="1" x14ac:dyDescent="0.2">
      <c r="D1" s="346"/>
      <c r="E1" s="346"/>
      <c r="F1" s="346"/>
      <c r="G1" s="346"/>
      <c r="H1" s="346"/>
      <c r="I1" s="346"/>
    </row>
    <row r="2" spans="1:10" ht="20.100000000000001" customHeight="1" x14ac:dyDescent="0.2"/>
    <row r="3" spans="1:10" ht="20.100000000000001" customHeight="1" x14ac:dyDescent="0.2"/>
    <row r="4" spans="1:10" ht="20.100000000000001" customHeight="1" x14ac:dyDescent="0.2"/>
    <row r="5" spans="1:10" ht="23.25" x14ac:dyDescent="0.35">
      <c r="A5" s="452" t="s">
        <v>221</v>
      </c>
      <c r="B5" s="452"/>
    </row>
    <row r="7" spans="1:10" ht="20.100000000000001" customHeight="1" x14ac:dyDescent="0.25">
      <c r="A7" s="451" t="s">
        <v>133</v>
      </c>
      <c r="B7" s="436"/>
      <c r="C7" s="436"/>
      <c r="D7" s="450">
        <v>1</v>
      </c>
      <c r="E7" s="450">
        <v>2</v>
      </c>
      <c r="F7" s="450">
        <v>3</v>
      </c>
      <c r="G7" s="450">
        <v>4</v>
      </c>
      <c r="H7" s="450">
        <v>4.5</v>
      </c>
      <c r="I7" s="450">
        <v>5</v>
      </c>
      <c r="J7" s="450">
        <v>6</v>
      </c>
    </row>
    <row r="8" spans="1:10" ht="20.100000000000001" customHeight="1" x14ac:dyDescent="0.2">
      <c r="D8" s="439"/>
      <c r="E8" s="439"/>
      <c r="F8" s="439"/>
      <c r="G8" s="439"/>
      <c r="H8" s="439"/>
      <c r="I8" s="439"/>
      <c r="J8" s="439"/>
    </row>
    <row r="9" spans="1:10" ht="20.100000000000001" customHeight="1" x14ac:dyDescent="0.35">
      <c r="A9" s="433" t="s">
        <v>217</v>
      </c>
      <c r="B9" s="436"/>
      <c r="C9" s="436" t="s">
        <v>67</v>
      </c>
      <c r="D9" s="445" t="e">
        <f>#REF!</f>
        <v>#REF!</v>
      </c>
      <c r="E9" s="445" t="e">
        <f>#REF!</f>
        <v>#REF!</v>
      </c>
      <c r="F9" s="445" t="e">
        <f>#REF!</f>
        <v>#REF!</v>
      </c>
      <c r="G9" s="445" t="e">
        <f>#REF!</f>
        <v>#REF!</v>
      </c>
      <c r="H9" s="445" t="e">
        <f>#REF!</f>
        <v>#REF!</v>
      </c>
      <c r="I9" s="445" t="e">
        <f>#REF!</f>
        <v>#REF!</v>
      </c>
      <c r="J9" s="445" t="e">
        <f>#REF!</f>
        <v>#REF!</v>
      </c>
    </row>
    <row r="10" spans="1:10" ht="20.100000000000001" customHeight="1" x14ac:dyDescent="0.35">
      <c r="A10" s="433" t="s">
        <v>211</v>
      </c>
      <c r="B10" s="436"/>
      <c r="C10" s="436" t="s">
        <v>159</v>
      </c>
      <c r="D10" s="446" t="e">
        <f t="shared" ref="D10:J10" si="0">$I$48</f>
        <v>#REF!</v>
      </c>
      <c r="E10" s="446" t="e">
        <f t="shared" si="0"/>
        <v>#REF!</v>
      </c>
      <c r="F10" s="446" t="e">
        <f t="shared" si="0"/>
        <v>#REF!</v>
      </c>
      <c r="G10" s="446" t="e">
        <f t="shared" si="0"/>
        <v>#REF!</v>
      </c>
      <c r="H10" s="446" t="e">
        <f t="shared" si="0"/>
        <v>#REF!</v>
      </c>
      <c r="I10" s="446" t="e">
        <f t="shared" si="0"/>
        <v>#REF!</v>
      </c>
      <c r="J10" s="446" t="e">
        <f t="shared" si="0"/>
        <v>#REF!</v>
      </c>
    </row>
    <row r="11" spans="1:10" ht="20.100000000000001" customHeight="1" x14ac:dyDescent="0.35">
      <c r="A11" s="433"/>
      <c r="B11" s="436"/>
      <c r="C11" s="436" t="s">
        <v>170</v>
      </c>
      <c r="D11" s="445" t="e">
        <f>#REF!</f>
        <v>#REF!</v>
      </c>
      <c r="E11" s="445" t="e">
        <f>#REF!</f>
        <v>#REF!</v>
      </c>
      <c r="F11" s="445" t="e">
        <f>#REF!</f>
        <v>#REF!</v>
      </c>
      <c r="G11" s="445" t="e">
        <f>#REF!</f>
        <v>#REF!</v>
      </c>
      <c r="H11" s="445" t="e">
        <f>#REF!</f>
        <v>#REF!</v>
      </c>
      <c r="I11" s="445" t="e">
        <f>#REF!</f>
        <v>#REF!</v>
      </c>
      <c r="J11" s="445" t="e">
        <f>#REF!</f>
        <v>#REF!</v>
      </c>
    </row>
    <row r="12" spans="1:10" ht="20.100000000000001" customHeight="1" x14ac:dyDescent="0.35">
      <c r="A12" s="433"/>
      <c r="B12" s="436"/>
      <c r="C12" s="436"/>
      <c r="D12" s="444"/>
      <c r="E12" s="444"/>
      <c r="F12" s="444"/>
      <c r="G12" s="444"/>
      <c r="H12" s="444"/>
      <c r="I12" s="444"/>
      <c r="J12" s="444"/>
    </row>
    <row r="13" spans="1:10" ht="20.100000000000001" customHeight="1" thickBot="1" x14ac:dyDescent="0.4">
      <c r="A13" s="433"/>
      <c r="B13" s="436"/>
      <c r="C13" s="436" t="s">
        <v>158</v>
      </c>
      <c r="D13" s="443" t="e">
        <f t="shared" ref="D13:J13" si="1">SUM(D9:D12)</f>
        <v>#REF!</v>
      </c>
      <c r="E13" s="443" t="e">
        <f t="shared" si="1"/>
        <v>#REF!</v>
      </c>
      <c r="F13" s="443" t="e">
        <f t="shared" si="1"/>
        <v>#REF!</v>
      </c>
      <c r="G13" s="443" t="e">
        <f t="shared" si="1"/>
        <v>#REF!</v>
      </c>
      <c r="H13" s="443" t="e">
        <f t="shared" si="1"/>
        <v>#REF!</v>
      </c>
      <c r="I13" s="443" t="e">
        <f t="shared" si="1"/>
        <v>#REF!</v>
      </c>
      <c r="J13" s="443" t="e">
        <f t="shared" si="1"/>
        <v>#REF!</v>
      </c>
    </row>
    <row r="14" spans="1:10" ht="20.100000000000001" customHeight="1" thickTop="1" x14ac:dyDescent="0.35">
      <c r="A14" s="433"/>
      <c r="B14" s="436"/>
      <c r="C14" s="436"/>
      <c r="D14" s="447"/>
      <c r="E14" s="447"/>
      <c r="F14" s="447"/>
      <c r="G14" s="447"/>
      <c r="H14" s="447"/>
      <c r="I14" s="447"/>
      <c r="J14" s="447"/>
    </row>
    <row r="15" spans="1:10" ht="20.100000000000001" customHeight="1" x14ac:dyDescent="0.35">
      <c r="A15" s="433"/>
      <c r="B15" s="436"/>
      <c r="C15" s="436"/>
      <c r="D15" s="446"/>
      <c r="E15" s="446"/>
      <c r="F15" s="446"/>
      <c r="G15" s="446"/>
      <c r="H15" s="446"/>
      <c r="I15" s="446"/>
      <c r="J15" s="446"/>
    </row>
    <row r="16" spans="1:10" ht="20.100000000000001" customHeight="1" x14ac:dyDescent="0.35">
      <c r="A16" s="433"/>
      <c r="B16" s="436"/>
      <c r="C16" s="436"/>
      <c r="D16" s="446"/>
      <c r="E16" s="446"/>
      <c r="F16" s="446"/>
      <c r="G16" s="446"/>
      <c r="H16" s="446"/>
      <c r="I16" s="446"/>
      <c r="J16" s="446"/>
    </row>
    <row r="17" spans="1:10" ht="20.100000000000001" customHeight="1" x14ac:dyDescent="0.35">
      <c r="A17" s="433"/>
      <c r="B17" s="436"/>
      <c r="C17" s="436"/>
      <c r="D17" s="446"/>
      <c r="E17" s="446"/>
      <c r="F17" s="446"/>
      <c r="G17" s="446"/>
      <c r="H17" s="446"/>
      <c r="I17" s="446"/>
      <c r="J17" s="446"/>
    </row>
    <row r="18" spans="1:10" ht="20.100000000000001" customHeight="1" x14ac:dyDescent="0.35">
      <c r="A18" s="433"/>
      <c r="B18" s="436"/>
      <c r="C18" s="436"/>
      <c r="D18" s="446"/>
      <c r="E18" s="446"/>
      <c r="F18" s="446"/>
      <c r="G18" s="446"/>
      <c r="H18" s="446"/>
      <c r="I18" s="446"/>
      <c r="J18" s="446"/>
    </row>
    <row r="19" spans="1:10" ht="20.100000000000001" customHeight="1" x14ac:dyDescent="0.35">
      <c r="A19" s="433" t="s">
        <v>216</v>
      </c>
      <c r="B19" s="436"/>
      <c r="C19" s="436" t="s">
        <v>67</v>
      </c>
      <c r="D19" s="445" t="e">
        <f>#REF!</f>
        <v>#REF!</v>
      </c>
      <c r="E19" s="445" t="e">
        <f>#REF!</f>
        <v>#REF!</v>
      </c>
      <c r="F19" s="445" t="e">
        <f>#REF!</f>
        <v>#REF!</v>
      </c>
      <c r="G19" s="445" t="e">
        <f>#REF!</f>
        <v>#REF!</v>
      </c>
      <c r="H19" s="445" t="e">
        <f>#REF!</f>
        <v>#REF!</v>
      </c>
      <c r="I19" s="445" t="e">
        <f>#REF!</f>
        <v>#REF!</v>
      </c>
      <c r="J19" s="445" t="e">
        <f>#REF!</f>
        <v>#REF!</v>
      </c>
    </row>
    <row r="20" spans="1:10" ht="20.100000000000001" customHeight="1" x14ac:dyDescent="0.35">
      <c r="A20" s="433" t="s">
        <v>209</v>
      </c>
      <c r="B20" s="436"/>
      <c r="C20" s="436" t="s">
        <v>159</v>
      </c>
      <c r="D20" s="446" t="e">
        <f t="shared" ref="D20:J20" si="2">$I$48</f>
        <v>#REF!</v>
      </c>
      <c r="E20" s="446" t="e">
        <f t="shared" si="2"/>
        <v>#REF!</v>
      </c>
      <c r="F20" s="446" t="e">
        <f t="shared" si="2"/>
        <v>#REF!</v>
      </c>
      <c r="G20" s="446" t="e">
        <f t="shared" si="2"/>
        <v>#REF!</v>
      </c>
      <c r="H20" s="446" t="e">
        <f t="shared" si="2"/>
        <v>#REF!</v>
      </c>
      <c r="I20" s="446" t="e">
        <f t="shared" si="2"/>
        <v>#REF!</v>
      </c>
      <c r="J20" s="446" t="e">
        <f t="shared" si="2"/>
        <v>#REF!</v>
      </c>
    </row>
    <row r="21" spans="1:10" ht="20.100000000000001" customHeight="1" x14ac:dyDescent="0.35">
      <c r="A21" s="433"/>
      <c r="B21" s="436"/>
      <c r="C21" s="436" t="s">
        <v>170</v>
      </c>
      <c r="D21" s="445" t="e">
        <f>#REF!</f>
        <v>#REF!</v>
      </c>
      <c r="E21" s="445" t="e">
        <f>#REF!</f>
        <v>#REF!</v>
      </c>
      <c r="F21" s="445" t="e">
        <f>#REF!</f>
        <v>#REF!</v>
      </c>
      <c r="G21" s="445" t="e">
        <f>#REF!</f>
        <v>#REF!</v>
      </c>
      <c r="H21" s="445" t="e">
        <f>#REF!</f>
        <v>#REF!</v>
      </c>
      <c r="I21" s="445" t="e">
        <f>#REF!</f>
        <v>#REF!</v>
      </c>
      <c r="J21" s="445" t="e">
        <f>#REF!</f>
        <v>#REF!</v>
      </c>
    </row>
    <row r="22" spans="1:10" ht="20.100000000000001" customHeight="1" x14ac:dyDescent="0.35">
      <c r="A22" s="433"/>
      <c r="B22" s="436"/>
      <c r="C22" s="436"/>
      <c r="D22" s="444"/>
      <c r="E22" s="444"/>
      <c r="F22" s="444"/>
      <c r="G22" s="444"/>
      <c r="H22" s="444"/>
      <c r="I22" s="444"/>
      <c r="J22" s="444"/>
    </row>
    <row r="23" spans="1:10" ht="20.100000000000001" customHeight="1" thickBot="1" x14ac:dyDescent="0.4">
      <c r="A23" s="433"/>
      <c r="B23" s="436"/>
      <c r="C23" s="436" t="s">
        <v>158</v>
      </c>
      <c r="D23" s="443" t="e">
        <f>SUM(D19:D21)</f>
        <v>#REF!</v>
      </c>
      <c r="E23" s="443" t="e">
        <f>SUM(E19:E21)</f>
        <v>#REF!</v>
      </c>
      <c r="F23" s="443" t="e">
        <f>SUM(F19:F21)</f>
        <v>#REF!</v>
      </c>
      <c r="G23" s="443" t="e">
        <f>SUM(G19:G21)</f>
        <v>#REF!</v>
      </c>
      <c r="H23" s="443" t="e">
        <f>SUM(H19:H22)</f>
        <v>#REF!</v>
      </c>
      <c r="I23" s="443" t="e">
        <f>SUM(I19:I21)</f>
        <v>#REF!</v>
      </c>
      <c r="J23" s="443" t="e">
        <f>SUM(J19:J21)</f>
        <v>#REF!</v>
      </c>
    </row>
    <row r="24" spans="1:10" ht="20.100000000000001" customHeight="1" thickTop="1" x14ac:dyDescent="0.35">
      <c r="A24" s="433"/>
      <c r="B24" s="436"/>
      <c r="C24" s="436"/>
      <c r="D24" s="449"/>
      <c r="E24" s="449"/>
      <c r="F24" s="449"/>
      <c r="G24" s="449"/>
      <c r="H24" s="449"/>
      <c r="I24" s="449"/>
      <c r="J24" s="449"/>
    </row>
    <row r="25" spans="1:10" ht="20.100000000000001" customHeight="1" x14ac:dyDescent="0.35">
      <c r="A25" s="433"/>
      <c r="B25" s="436"/>
      <c r="C25" s="436"/>
      <c r="D25" s="433"/>
      <c r="E25" s="433"/>
      <c r="F25" s="433"/>
      <c r="G25" s="433"/>
      <c r="H25" s="433"/>
      <c r="I25" s="433"/>
      <c r="J25" s="433"/>
    </row>
    <row r="26" spans="1:10" ht="20.100000000000001" customHeight="1" x14ac:dyDescent="0.35">
      <c r="A26" s="433"/>
      <c r="B26" s="436"/>
      <c r="C26" s="448"/>
      <c r="D26" s="433"/>
      <c r="E26" s="433"/>
      <c r="F26" s="433"/>
      <c r="G26" s="433"/>
      <c r="H26" s="433"/>
      <c r="I26" s="433"/>
      <c r="J26" s="433"/>
    </row>
    <row r="27" spans="1:10" ht="20.100000000000001" customHeight="1" x14ac:dyDescent="0.35">
      <c r="A27" s="433"/>
      <c r="B27" s="436"/>
      <c r="C27" s="436"/>
      <c r="D27" s="433"/>
      <c r="E27" s="433"/>
      <c r="F27" s="433"/>
      <c r="G27" s="433"/>
      <c r="H27" s="433"/>
      <c r="I27" s="433"/>
      <c r="J27" s="433"/>
    </row>
    <row r="28" spans="1:10" ht="20.100000000000001" customHeight="1" x14ac:dyDescent="0.35">
      <c r="A28" s="433"/>
      <c r="B28" s="436"/>
      <c r="C28" s="436"/>
      <c r="D28" s="446"/>
      <c r="E28" s="446"/>
      <c r="F28" s="433"/>
      <c r="G28" s="433"/>
      <c r="H28" s="433"/>
      <c r="I28" s="433"/>
      <c r="J28" s="433"/>
    </row>
    <row r="29" spans="1:10" ht="20.100000000000001" customHeight="1" x14ac:dyDescent="0.35">
      <c r="A29" s="433" t="s">
        <v>193</v>
      </c>
      <c r="B29" s="436"/>
      <c r="C29" s="436" t="s">
        <v>67</v>
      </c>
      <c r="D29" s="445" t="e">
        <f>#REF!</f>
        <v>#REF!</v>
      </c>
      <c r="E29" s="445" t="e">
        <f>#REF!</f>
        <v>#REF!</v>
      </c>
      <c r="F29" s="445" t="e">
        <f>#REF!</f>
        <v>#REF!</v>
      </c>
      <c r="G29" s="445" t="e">
        <f>#REF!</f>
        <v>#REF!</v>
      </c>
      <c r="H29" s="445" t="e">
        <f>#REF!</f>
        <v>#REF!</v>
      </c>
      <c r="I29" s="445" t="e">
        <f>#REF!</f>
        <v>#REF!</v>
      </c>
      <c r="J29" s="445" t="e">
        <f>#REF!</f>
        <v>#REF!</v>
      </c>
    </row>
    <row r="30" spans="1:10" ht="20.100000000000001" customHeight="1" x14ac:dyDescent="0.35">
      <c r="A30" s="433" t="s">
        <v>180</v>
      </c>
      <c r="B30" s="436"/>
      <c r="C30" s="436" t="s">
        <v>159</v>
      </c>
      <c r="D30" s="446" t="e">
        <f t="shared" ref="D30:J30" si="3">$I$49</f>
        <v>#REF!</v>
      </c>
      <c r="E30" s="446" t="e">
        <f t="shared" si="3"/>
        <v>#REF!</v>
      </c>
      <c r="F30" s="446" t="e">
        <f t="shared" si="3"/>
        <v>#REF!</v>
      </c>
      <c r="G30" s="446" t="e">
        <f t="shared" si="3"/>
        <v>#REF!</v>
      </c>
      <c r="H30" s="446" t="e">
        <f t="shared" si="3"/>
        <v>#REF!</v>
      </c>
      <c r="I30" s="446" t="e">
        <f t="shared" si="3"/>
        <v>#REF!</v>
      </c>
      <c r="J30" s="446" t="e">
        <f t="shared" si="3"/>
        <v>#REF!</v>
      </c>
    </row>
    <row r="31" spans="1:10" ht="20.100000000000001" customHeight="1" x14ac:dyDescent="0.35">
      <c r="A31" s="433"/>
      <c r="B31" s="436"/>
      <c r="C31" s="436" t="s">
        <v>170</v>
      </c>
      <c r="D31" s="445" t="e">
        <f>#REF!</f>
        <v>#REF!</v>
      </c>
      <c r="E31" s="445" t="e">
        <f>#REF!</f>
        <v>#REF!</v>
      </c>
      <c r="F31" s="445" t="e">
        <f>#REF!</f>
        <v>#REF!</v>
      </c>
      <c r="G31" s="445" t="e">
        <f>#REF!</f>
        <v>#REF!</v>
      </c>
      <c r="H31" s="445" t="e">
        <f>#REF!</f>
        <v>#REF!</v>
      </c>
      <c r="I31" s="445" t="e">
        <f>#REF!</f>
        <v>#REF!</v>
      </c>
      <c r="J31" s="445" t="e">
        <f>#REF!</f>
        <v>#REF!</v>
      </c>
    </row>
    <row r="32" spans="1:10" ht="23.25" x14ac:dyDescent="0.35">
      <c r="A32" s="433"/>
      <c r="B32" s="436"/>
      <c r="C32" s="436"/>
      <c r="D32" s="444"/>
      <c r="E32" s="444"/>
      <c r="F32" s="444"/>
      <c r="G32" s="444"/>
      <c r="H32" s="444"/>
      <c r="I32" s="444"/>
      <c r="J32" s="444"/>
    </row>
    <row r="33" spans="1:10" ht="24" thickBot="1" x14ac:dyDescent="0.4">
      <c r="A33" s="433"/>
      <c r="B33" s="436"/>
      <c r="C33" s="436" t="s">
        <v>158</v>
      </c>
      <c r="D33" s="443" t="e">
        <f>SUM(D29:D31)</f>
        <v>#REF!</v>
      </c>
      <c r="E33" s="443" t="e">
        <f>SUM(E29:E31)</f>
        <v>#REF!</v>
      </c>
      <c r="F33" s="443" t="e">
        <f>SUM(F29:F31)</f>
        <v>#REF!</v>
      </c>
      <c r="G33" s="443" t="e">
        <f>SUM(G29:G31)</f>
        <v>#REF!</v>
      </c>
      <c r="H33" s="443" t="e">
        <f>SUM(H29:H32)</f>
        <v>#REF!</v>
      </c>
      <c r="I33" s="443" t="e">
        <f>SUM(I29:I31)</f>
        <v>#REF!</v>
      </c>
      <c r="J33" s="443" t="e">
        <f>SUM(J29:J31)</f>
        <v>#REF!</v>
      </c>
    </row>
    <row r="34" spans="1:10" ht="24" thickTop="1" x14ac:dyDescent="0.35">
      <c r="A34" s="433"/>
      <c r="B34" s="436"/>
      <c r="C34" s="436"/>
      <c r="D34" s="447"/>
      <c r="E34" s="447"/>
      <c r="F34" s="447"/>
      <c r="G34" s="447"/>
      <c r="H34" s="447"/>
      <c r="I34" s="447"/>
      <c r="J34" s="447"/>
    </row>
    <row r="35" spans="1:10" ht="23.25" x14ac:dyDescent="0.35">
      <c r="A35" s="433"/>
      <c r="B35" s="436"/>
      <c r="C35" s="436"/>
      <c r="D35" s="446"/>
      <c r="E35" s="446"/>
      <c r="F35" s="446"/>
      <c r="G35" s="446"/>
      <c r="H35" s="446"/>
      <c r="I35" s="446"/>
      <c r="J35" s="446"/>
    </row>
    <row r="36" spans="1:10" ht="23.25" x14ac:dyDescent="0.35">
      <c r="A36" s="433"/>
      <c r="B36" s="436"/>
      <c r="C36" s="436"/>
      <c r="D36" s="446"/>
      <c r="E36" s="446"/>
      <c r="F36" s="446"/>
      <c r="G36" s="446"/>
      <c r="H36" s="446"/>
      <c r="I36" s="446"/>
      <c r="J36" s="446"/>
    </row>
    <row r="37" spans="1:10" ht="23.25" x14ac:dyDescent="0.35">
      <c r="A37" s="433"/>
      <c r="B37" s="436"/>
      <c r="C37" s="436"/>
      <c r="D37" s="446"/>
      <c r="E37" s="446"/>
      <c r="F37" s="446"/>
      <c r="G37" s="446"/>
      <c r="H37" s="446"/>
      <c r="I37" s="446"/>
      <c r="J37" s="446"/>
    </row>
    <row r="38" spans="1:10" ht="23.25" x14ac:dyDescent="0.35">
      <c r="A38" s="433" t="s">
        <v>215</v>
      </c>
      <c r="B38" s="436"/>
      <c r="C38" s="436" t="s">
        <v>67</v>
      </c>
      <c r="D38" s="445" t="e">
        <f>#REF!</f>
        <v>#REF!</v>
      </c>
      <c r="E38" s="445" t="e">
        <f>#REF!</f>
        <v>#REF!</v>
      </c>
      <c r="F38" s="445" t="e">
        <f>#REF!</f>
        <v>#REF!</v>
      </c>
      <c r="G38" s="445" t="e">
        <f>#REF!</f>
        <v>#REF!</v>
      </c>
      <c r="H38" s="445" t="e">
        <f>#REF!</f>
        <v>#REF!</v>
      </c>
      <c r="I38" s="445" t="e">
        <f>#REF!</f>
        <v>#REF!</v>
      </c>
      <c r="J38" s="445" t="e">
        <f>#REF!</f>
        <v>#REF!</v>
      </c>
    </row>
    <row r="39" spans="1:10" ht="23.25" x14ac:dyDescent="0.35">
      <c r="A39" s="433" t="s">
        <v>178</v>
      </c>
      <c r="B39" s="436"/>
      <c r="C39" s="436" t="s">
        <v>159</v>
      </c>
      <c r="D39" s="446" t="e">
        <f t="shared" ref="D39:J39" si="4">$I$49</f>
        <v>#REF!</v>
      </c>
      <c r="E39" s="446" t="e">
        <f t="shared" si="4"/>
        <v>#REF!</v>
      </c>
      <c r="F39" s="446" t="e">
        <f t="shared" si="4"/>
        <v>#REF!</v>
      </c>
      <c r="G39" s="446" t="e">
        <f t="shared" si="4"/>
        <v>#REF!</v>
      </c>
      <c r="H39" s="446" t="e">
        <f t="shared" si="4"/>
        <v>#REF!</v>
      </c>
      <c r="I39" s="446" t="e">
        <f t="shared" si="4"/>
        <v>#REF!</v>
      </c>
      <c r="J39" s="446" t="e">
        <f t="shared" si="4"/>
        <v>#REF!</v>
      </c>
    </row>
    <row r="40" spans="1:10" ht="23.25" x14ac:dyDescent="0.35">
      <c r="A40" s="433"/>
      <c r="B40" s="436"/>
      <c r="C40" s="436" t="s">
        <v>170</v>
      </c>
      <c r="D40" s="445" t="e">
        <f>#REF!</f>
        <v>#REF!</v>
      </c>
      <c r="E40" s="445" t="e">
        <f>#REF!</f>
        <v>#REF!</v>
      </c>
      <c r="F40" s="445" t="e">
        <f>#REF!</f>
        <v>#REF!</v>
      </c>
      <c r="G40" s="445" t="e">
        <f>#REF!</f>
        <v>#REF!</v>
      </c>
      <c r="H40" s="445" t="e">
        <f>#REF!</f>
        <v>#REF!</v>
      </c>
      <c r="I40" s="445" t="e">
        <f>#REF!</f>
        <v>#REF!</v>
      </c>
      <c r="J40" s="445" t="e">
        <f>#REF!</f>
        <v>#REF!</v>
      </c>
    </row>
    <row r="41" spans="1:10" ht="23.25" x14ac:dyDescent="0.35">
      <c r="A41" s="433"/>
      <c r="B41" s="436"/>
      <c r="C41" s="436"/>
      <c r="D41" s="444"/>
      <c r="E41" s="444"/>
      <c r="F41" s="444"/>
      <c r="G41" s="444"/>
      <c r="H41" s="444"/>
      <c r="I41" s="444"/>
      <c r="J41" s="444"/>
    </row>
    <row r="42" spans="1:10" ht="24" thickBot="1" x14ac:dyDescent="0.4">
      <c r="A42" s="433"/>
      <c r="B42" s="436"/>
      <c r="C42" s="436" t="s">
        <v>158</v>
      </c>
      <c r="D42" s="443" t="e">
        <f>SUM(D38:D40)</f>
        <v>#REF!</v>
      </c>
      <c r="E42" s="443" t="e">
        <f>SUM(E38:E40)</f>
        <v>#REF!</v>
      </c>
      <c r="F42" s="443" t="e">
        <f>SUM(F38:F40)</f>
        <v>#REF!</v>
      </c>
      <c r="G42" s="443" t="e">
        <f>SUM(G38:G40)</f>
        <v>#REF!</v>
      </c>
      <c r="H42" s="443" t="e">
        <f>SUM(H38:H41)</f>
        <v>#REF!</v>
      </c>
      <c r="I42" s="443" t="e">
        <f>SUM(I38:I40)</f>
        <v>#REF!</v>
      </c>
      <c r="J42" s="442" t="e">
        <f>SUM(J38:J40)</f>
        <v>#REF!</v>
      </c>
    </row>
    <row r="43" spans="1:10" ht="24" thickTop="1" x14ac:dyDescent="0.35">
      <c r="A43" s="433"/>
      <c r="B43" s="436"/>
      <c r="C43" s="436"/>
      <c r="D43" s="436"/>
      <c r="E43" s="441"/>
      <c r="F43" s="441"/>
      <c r="G43" s="441"/>
      <c r="H43" s="441"/>
      <c r="I43" s="440"/>
      <c r="J43" s="440"/>
    </row>
    <row r="44" spans="1:10" ht="23.25" x14ac:dyDescent="0.35">
      <c r="A44" s="433"/>
      <c r="B44" s="436"/>
      <c r="C44" s="436"/>
      <c r="D44" s="436"/>
      <c r="E44" s="439"/>
      <c r="F44" s="439"/>
      <c r="G44" s="439"/>
      <c r="H44" s="439"/>
      <c r="I44" s="437"/>
      <c r="J44" s="437"/>
    </row>
    <row r="45" spans="1:10" ht="23.25" x14ac:dyDescent="0.35">
      <c r="A45" s="433"/>
      <c r="B45" s="436"/>
      <c r="C45" s="436"/>
      <c r="D45" s="436"/>
      <c r="I45" s="434"/>
      <c r="J45" s="434"/>
    </row>
    <row r="46" spans="1:10" ht="23.25" x14ac:dyDescent="0.35">
      <c r="A46" s="433"/>
      <c r="B46" s="436"/>
      <c r="C46" s="436"/>
      <c r="D46" s="436"/>
      <c r="E46" s="434"/>
      <c r="F46" s="434"/>
      <c r="G46" s="434"/>
      <c r="H46" s="434"/>
      <c r="I46" s="434"/>
      <c r="J46" s="434"/>
    </row>
    <row r="47" spans="1:10" ht="23.25" x14ac:dyDescent="0.35">
      <c r="A47" s="433"/>
      <c r="B47" s="434"/>
      <c r="C47" s="434"/>
      <c r="D47" s="436"/>
      <c r="E47" s="438" t="s">
        <v>157</v>
      </c>
      <c r="F47" s="438" t="s">
        <v>165</v>
      </c>
      <c r="G47" s="438" t="s">
        <v>164</v>
      </c>
      <c r="H47" s="438"/>
      <c r="I47" s="438" t="s">
        <v>158</v>
      </c>
      <c r="J47" s="434"/>
    </row>
    <row r="48" spans="1:10" ht="23.25" x14ac:dyDescent="0.35">
      <c r="A48" s="433"/>
      <c r="B48" s="436"/>
      <c r="C48" s="436"/>
      <c r="D48" s="436"/>
      <c r="E48" s="437" t="s">
        <v>168</v>
      </c>
      <c r="F48" s="437">
        <v>7</v>
      </c>
      <c r="G48" s="437" t="e">
        <f>#REF!</f>
        <v>#REF!</v>
      </c>
      <c r="H48" s="437"/>
      <c r="I48" s="437" t="e">
        <f>SUM(F48*G48)</f>
        <v>#REF!</v>
      </c>
      <c r="J48" s="434"/>
    </row>
    <row r="49" spans="1:10" ht="23.25" x14ac:dyDescent="0.35">
      <c r="A49" s="433"/>
      <c r="B49" s="436"/>
      <c r="C49" s="436"/>
      <c r="D49" s="436"/>
      <c r="E49" s="437" t="s">
        <v>167</v>
      </c>
      <c r="F49" s="437">
        <v>7</v>
      </c>
      <c r="G49" s="437" t="e">
        <f>#REF!</f>
        <v>#REF!</v>
      </c>
      <c r="H49" s="437"/>
      <c r="I49" s="437" t="e">
        <f>SUM(F49*G49)</f>
        <v>#REF!</v>
      </c>
      <c r="J49" s="434"/>
    </row>
    <row r="50" spans="1:10" ht="23.25" x14ac:dyDescent="0.35">
      <c r="A50" s="433"/>
      <c r="B50" s="436"/>
      <c r="C50" s="436"/>
      <c r="D50" s="436"/>
      <c r="E50" s="434"/>
      <c r="F50" s="434"/>
      <c r="G50" s="434"/>
      <c r="H50" s="434"/>
      <c r="I50" s="434"/>
      <c r="J50" s="434"/>
    </row>
    <row r="51" spans="1:10" ht="23.25" x14ac:dyDescent="0.35">
      <c r="A51" s="433"/>
      <c r="B51" s="436"/>
      <c r="C51" s="436"/>
      <c r="D51" s="436"/>
      <c r="E51" s="434"/>
      <c r="F51" s="434"/>
      <c r="G51" s="434"/>
      <c r="H51" s="434"/>
      <c r="I51" s="434"/>
      <c r="J51" s="434"/>
    </row>
    <row r="52" spans="1:10" ht="23.25" x14ac:dyDescent="0.35">
      <c r="A52" s="433"/>
      <c r="B52" s="436"/>
      <c r="C52" s="436"/>
      <c r="D52" s="436"/>
      <c r="E52" s="434"/>
      <c r="F52" s="434"/>
      <c r="G52" s="434"/>
      <c r="H52" s="434"/>
      <c r="I52" s="434"/>
      <c r="J52" s="434"/>
    </row>
    <row r="53" spans="1:10" ht="23.25" x14ac:dyDescent="0.35">
      <c r="A53" s="433"/>
      <c r="B53" s="436"/>
      <c r="C53" s="436"/>
      <c r="D53" s="436"/>
      <c r="E53" s="434"/>
      <c r="F53" s="434"/>
      <c r="G53" s="434"/>
      <c r="H53" s="434"/>
      <c r="I53" s="434"/>
      <c r="J53" s="434"/>
    </row>
    <row r="54" spans="1:10" ht="23.25" x14ac:dyDescent="0.35">
      <c r="A54" s="433"/>
      <c r="B54" s="436"/>
      <c r="C54" s="436"/>
      <c r="D54" s="436"/>
      <c r="E54" s="434"/>
      <c r="F54" s="434"/>
      <c r="G54" s="434"/>
      <c r="H54" s="434"/>
      <c r="I54" s="434"/>
      <c r="J54" s="434"/>
    </row>
    <row r="55" spans="1:10" ht="23.25" x14ac:dyDescent="0.35">
      <c r="A55" s="433"/>
      <c r="B55" s="436"/>
      <c r="C55" s="436"/>
      <c r="D55" s="436"/>
      <c r="E55" s="434"/>
      <c r="F55" s="434"/>
      <c r="G55" s="434"/>
      <c r="H55" s="434"/>
      <c r="I55" s="434"/>
      <c r="J55" s="434"/>
    </row>
    <row r="56" spans="1:10" ht="23.25" x14ac:dyDescent="0.35">
      <c r="A56" s="433"/>
      <c r="B56" s="436"/>
      <c r="C56" s="436"/>
      <c r="D56" s="436"/>
      <c r="E56" s="434"/>
      <c r="F56" s="434"/>
      <c r="G56" s="434"/>
      <c r="H56" s="434"/>
      <c r="I56" s="434"/>
      <c r="J56" s="434"/>
    </row>
    <row r="57" spans="1:10" ht="23.25" x14ac:dyDescent="0.35">
      <c r="A57" s="433"/>
      <c r="B57" s="436"/>
      <c r="C57" s="436"/>
      <c r="D57" s="436"/>
      <c r="E57" s="434"/>
      <c r="F57" s="434"/>
      <c r="G57" s="434"/>
      <c r="H57" s="434"/>
      <c r="I57" s="434"/>
      <c r="J57" s="434"/>
    </row>
    <row r="58" spans="1:10" ht="23.25" x14ac:dyDescent="0.35">
      <c r="A58" s="433"/>
      <c r="B58" s="436"/>
      <c r="C58" s="436"/>
      <c r="D58" s="436"/>
      <c r="E58" s="434"/>
      <c r="F58" s="434"/>
      <c r="G58" s="434"/>
      <c r="H58" s="434"/>
      <c r="I58" s="434"/>
      <c r="J58" s="434"/>
    </row>
    <row r="59" spans="1:10" ht="23.25" x14ac:dyDescent="0.35">
      <c r="A59" s="433"/>
      <c r="E59" s="434"/>
      <c r="F59" s="434"/>
      <c r="G59" s="434"/>
      <c r="H59" s="434"/>
      <c r="I59" s="434"/>
      <c r="J59" s="434"/>
    </row>
    <row r="60" spans="1:10" ht="23.25" x14ac:dyDescent="0.35">
      <c r="A60" s="433"/>
      <c r="E60" s="434"/>
      <c r="F60" s="434"/>
      <c r="G60" s="434"/>
      <c r="H60" s="434"/>
      <c r="I60" s="434"/>
      <c r="J60" s="434"/>
    </row>
    <row r="61" spans="1:10" ht="23.25" x14ac:dyDescent="0.35">
      <c r="A61" s="433"/>
      <c r="E61" s="434"/>
      <c r="F61" s="434"/>
      <c r="G61" s="434"/>
      <c r="H61" s="434"/>
      <c r="I61" s="434"/>
      <c r="J61" s="434"/>
    </row>
    <row r="62" spans="1:10" ht="23.25" x14ac:dyDescent="0.35">
      <c r="A62" s="433"/>
      <c r="E62" s="435"/>
      <c r="F62" s="434"/>
      <c r="G62" s="434"/>
      <c r="H62" s="434"/>
      <c r="I62" s="434"/>
      <c r="J62" s="434"/>
    </row>
    <row r="63" spans="1:10" ht="23.25" x14ac:dyDescent="0.35">
      <c r="A63" s="433"/>
      <c r="E63" s="434"/>
      <c r="F63" s="434"/>
      <c r="G63" s="434"/>
      <c r="H63" s="434"/>
      <c r="I63" s="434"/>
      <c r="J63" s="434"/>
    </row>
    <row r="64" spans="1:10" ht="23.25" x14ac:dyDescent="0.35">
      <c r="A64" s="433"/>
      <c r="E64" s="434"/>
      <c r="F64" s="434"/>
      <c r="G64" s="434"/>
      <c r="H64" s="434"/>
      <c r="I64" s="434"/>
      <c r="J64" s="434"/>
    </row>
    <row r="65" spans="1:10" ht="20.25" x14ac:dyDescent="0.3">
      <c r="A65" s="1949"/>
      <c r="B65" s="1946"/>
      <c r="C65" s="1946"/>
      <c r="E65" s="434"/>
      <c r="F65" s="434"/>
    </row>
    <row r="66" spans="1:10" ht="23.25" x14ac:dyDescent="0.35">
      <c r="A66" s="433"/>
      <c r="E66" s="434"/>
      <c r="F66" s="434"/>
      <c r="G66" s="434"/>
      <c r="H66" s="434"/>
      <c r="I66" s="434"/>
      <c r="J66" s="434"/>
    </row>
    <row r="67" spans="1:10" ht="23.25" x14ac:dyDescent="0.35">
      <c r="A67" s="433"/>
      <c r="E67" s="434"/>
      <c r="F67" s="434"/>
      <c r="G67" s="434"/>
      <c r="H67" s="434"/>
      <c r="I67" s="434"/>
      <c r="J67" s="434"/>
    </row>
    <row r="68" spans="1:10" ht="23.25" x14ac:dyDescent="0.35">
      <c r="A68" s="433"/>
      <c r="E68" s="434"/>
      <c r="F68" s="434"/>
      <c r="G68" s="434"/>
      <c r="H68" s="434"/>
      <c r="I68" s="434"/>
      <c r="J68" s="434"/>
    </row>
    <row r="69" spans="1:10" ht="23.25" x14ac:dyDescent="0.35">
      <c r="A69" s="433"/>
      <c r="E69" s="434"/>
      <c r="F69" s="434"/>
      <c r="G69" s="434"/>
      <c r="H69" s="434"/>
      <c r="I69" s="434"/>
      <c r="J69" s="434"/>
    </row>
    <row r="70" spans="1:10" ht="23.25" x14ac:dyDescent="0.35">
      <c r="A70" s="433"/>
      <c r="E70" s="434"/>
      <c r="F70" s="434"/>
      <c r="G70" s="434"/>
      <c r="H70" s="434"/>
      <c r="I70" s="434"/>
      <c r="J70" s="434"/>
    </row>
    <row r="71" spans="1:10" ht="23.25" x14ac:dyDescent="0.35">
      <c r="A71" s="433"/>
      <c r="E71" s="434"/>
      <c r="F71" s="434"/>
      <c r="G71" s="434"/>
      <c r="H71" s="434"/>
      <c r="I71" s="434"/>
      <c r="J71" s="434"/>
    </row>
    <row r="72" spans="1:10" ht="23.25" x14ac:dyDescent="0.35">
      <c r="A72" s="433"/>
      <c r="E72" s="434"/>
      <c r="F72" s="434"/>
      <c r="G72" s="434"/>
      <c r="H72" s="434"/>
      <c r="I72" s="434"/>
      <c r="J72" s="434"/>
    </row>
    <row r="73" spans="1:10" ht="23.25" x14ac:dyDescent="0.35">
      <c r="A73" s="433"/>
      <c r="E73" s="434"/>
      <c r="F73" s="434"/>
      <c r="G73" s="434"/>
      <c r="H73" s="434"/>
      <c r="I73" s="434"/>
      <c r="J73" s="434"/>
    </row>
    <row r="74" spans="1:10" ht="23.25" x14ac:dyDescent="0.35">
      <c r="A74" s="433"/>
      <c r="E74" s="434"/>
      <c r="F74" s="434"/>
      <c r="G74" s="434"/>
      <c r="H74" s="434"/>
      <c r="I74" s="434"/>
      <c r="J74" s="434"/>
    </row>
    <row r="75" spans="1:10" ht="23.25" x14ac:dyDescent="0.35">
      <c r="A75" s="433"/>
      <c r="E75" s="434"/>
      <c r="F75" s="434"/>
      <c r="G75" s="434"/>
      <c r="H75" s="434"/>
      <c r="I75" s="434"/>
      <c r="J75" s="434"/>
    </row>
    <row r="76" spans="1:10" ht="23.25" x14ac:dyDescent="0.35">
      <c r="A76" s="433"/>
      <c r="E76" s="434"/>
      <c r="F76" s="434"/>
      <c r="G76" s="434"/>
      <c r="H76" s="434"/>
      <c r="I76" s="434"/>
      <c r="J76" s="434"/>
    </row>
    <row r="77" spans="1:10" ht="23.25" x14ac:dyDescent="0.35">
      <c r="A77" s="433"/>
      <c r="E77" s="434"/>
      <c r="F77" s="434"/>
      <c r="G77" s="434"/>
      <c r="H77" s="434"/>
      <c r="I77" s="434"/>
      <c r="J77" s="434"/>
    </row>
    <row r="78" spans="1:10" ht="23.25" x14ac:dyDescent="0.35">
      <c r="A78" s="433"/>
      <c r="E78" s="434"/>
      <c r="F78" s="434"/>
      <c r="G78" s="434"/>
      <c r="H78" s="434"/>
      <c r="I78" s="434"/>
      <c r="J78" s="434"/>
    </row>
    <row r="79" spans="1:10" ht="23.25" x14ac:dyDescent="0.35">
      <c r="A79" s="433"/>
      <c r="E79" s="434"/>
      <c r="F79" s="434"/>
      <c r="G79" s="434"/>
      <c r="H79" s="434"/>
      <c r="I79" s="434"/>
      <c r="J79" s="434"/>
    </row>
    <row r="80" spans="1:10" ht="23.25" x14ac:dyDescent="0.35">
      <c r="A80" s="433"/>
      <c r="E80" s="434"/>
      <c r="F80" s="434"/>
      <c r="G80" s="434"/>
      <c r="H80" s="434"/>
      <c r="I80" s="434"/>
      <c r="J80" s="434"/>
    </row>
    <row r="81" spans="1:10" ht="23.25" x14ac:dyDescent="0.35">
      <c r="A81" s="433"/>
      <c r="E81" s="434"/>
      <c r="F81" s="434"/>
      <c r="G81" s="434"/>
      <c r="H81" s="434"/>
      <c r="I81" s="434"/>
      <c r="J81" s="434"/>
    </row>
    <row r="82" spans="1:10" ht="23.25" x14ac:dyDescent="0.35">
      <c r="A82" s="433"/>
      <c r="E82" s="434"/>
      <c r="F82" s="434"/>
      <c r="G82" s="434"/>
      <c r="H82" s="434"/>
      <c r="I82" s="434"/>
      <c r="J82" s="434"/>
    </row>
    <row r="83" spans="1:10" ht="23.25" x14ac:dyDescent="0.35">
      <c r="A83" s="433"/>
    </row>
    <row r="84" spans="1:10" ht="23.25" x14ac:dyDescent="0.35">
      <c r="A84" s="433"/>
    </row>
    <row r="85" spans="1:10" ht="23.25" x14ac:dyDescent="0.35">
      <c r="A85" s="433"/>
    </row>
    <row r="86" spans="1:10" ht="23.25" x14ac:dyDescent="0.35">
      <c r="A86" s="433"/>
    </row>
    <row r="87" spans="1:10" ht="23.25" x14ac:dyDescent="0.35">
      <c r="A87" s="433"/>
    </row>
    <row r="88" spans="1:10" ht="23.25" x14ac:dyDescent="0.35">
      <c r="A88" s="433"/>
    </row>
  </sheetData>
  <mergeCells count="1">
    <mergeCell ref="A65:C65"/>
  </mergeCells>
  <pageMargins left="0.5" right="0.5" top="0.5" bottom="0.5" header="0" footer="0"/>
  <pageSetup scale="5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A6A79-61E7-41FF-A6BA-C070C7C2D85A}">
  <dimension ref="A1:K92"/>
  <sheetViews>
    <sheetView workbookViewId="0"/>
  </sheetViews>
  <sheetFormatPr defaultColWidth="12.42578125" defaultRowHeight="15" x14ac:dyDescent="0.2"/>
  <cols>
    <col min="1" max="1" width="20.140625" style="453" customWidth="1"/>
    <col min="2" max="2" width="4.7109375" style="453" customWidth="1"/>
    <col min="3" max="3" width="20.140625" style="453" customWidth="1"/>
    <col min="4" max="4" width="13.7109375" style="453" customWidth="1"/>
    <col min="5" max="10" width="17.5703125" style="453" customWidth="1"/>
    <col min="11" max="16384" width="12.42578125" style="453"/>
  </cols>
  <sheetData>
    <row r="1" spans="1:10" ht="20.100000000000001" customHeight="1" x14ac:dyDescent="0.2">
      <c r="D1" s="346"/>
      <c r="E1" s="346"/>
      <c r="F1" s="346"/>
      <c r="G1" s="346"/>
      <c r="H1" s="346"/>
      <c r="I1" s="346"/>
    </row>
    <row r="2" spans="1:10" ht="20.100000000000001" customHeight="1" x14ac:dyDescent="0.2"/>
    <row r="3" spans="1:10" ht="20.100000000000001" customHeight="1" x14ac:dyDescent="0.2"/>
    <row r="4" spans="1:10" ht="20.100000000000001" customHeight="1" x14ac:dyDescent="0.2"/>
    <row r="5" spans="1:10" ht="23.25" x14ac:dyDescent="0.35">
      <c r="A5" s="471" t="s">
        <v>220</v>
      </c>
      <c r="B5" s="471"/>
    </row>
    <row r="7" spans="1:10" ht="20.100000000000001" customHeight="1" x14ac:dyDescent="0.25">
      <c r="A7" s="470" t="s">
        <v>133</v>
      </c>
      <c r="B7" s="457"/>
      <c r="C7" s="457"/>
      <c r="D7" s="469">
        <v>1</v>
      </c>
      <c r="E7" s="469">
        <v>2</v>
      </c>
      <c r="F7" s="469">
        <v>3</v>
      </c>
      <c r="G7" s="469">
        <v>4</v>
      </c>
      <c r="H7" s="469">
        <v>4.5</v>
      </c>
      <c r="I7" s="469">
        <v>5</v>
      </c>
      <c r="J7" s="469">
        <v>6</v>
      </c>
    </row>
    <row r="8" spans="1:10" ht="20.100000000000001" customHeight="1" x14ac:dyDescent="0.2">
      <c r="D8" s="468"/>
      <c r="E8" s="468"/>
      <c r="F8" s="468"/>
      <c r="G8" s="468"/>
      <c r="H8" s="468"/>
      <c r="I8" s="468"/>
      <c r="J8" s="468"/>
    </row>
    <row r="9" spans="1:10" ht="20.100000000000001" customHeight="1" x14ac:dyDescent="0.35">
      <c r="A9" s="454" t="s">
        <v>212</v>
      </c>
      <c r="B9" s="457"/>
      <c r="C9" s="457" t="s">
        <v>227</v>
      </c>
      <c r="D9" s="465" t="e">
        <f>#REF!</f>
        <v>#REF!</v>
      </c>
      <c r="E9" s="465" t="e">
        <f>#REF!</f>
        <v>#REF!</v>
      </c>
      <c r="F9" s="465" t="e">
        <f>#REF!</f>
        <v>#REF!</v>
      </c>
      <c r="G9" s="465" t="e">
        <f>#REF!</f>
        <v>#REF!</v>
      </c>
      <c r="H9" s="465" t="e">
        <f>#REF!</f>
        <v>#REF!</v>
      </c>
      <c r="I9" s="465" t="e">
        <f>#REF!</f>
        <v>#REF!</v>
      </c>
      <c r="J9" s="465" t="e">
        <f>#REF!</f>
        <v>#REF!</v>
      </c>
    </row>
    <row r="10" spans="1:10" ht="20.100000000000001" customHeight="1" x14ac:dyDescent="0.35">
      <c r="A10" s="454" t="s">
        <v>211</v>
      </c>
      <c r="B10" s="457"/>
      <c r="C10" s="457" t="s">
        <v>226</v>
      </c>
      <c r="D10" s="460" t="e">
        <f t="shared" ref="D10:J10" si="0">$G$51</f>
        <v>#REF!</v>
      </c>
      <c r="E10" s="460" t="e">
        <f t="shared" si="0"/>
        <v>#REF!</v>
      </c>
      <c r="F10" s="460" t="e">
        <f t="shared" si="0"/>
        <v>#REF!</v>
      </c>
      <c r="G10" s="460" t="e">
        <f t="shared" si="0"/>
        <v>#REF!</v>
      </c>
      <c r="H10" s="460" t="e">
        <f t="shared" si="0"/>
        <v>#REF!</v>
      </c>
      <c r="I10" s="460" t="e">
        <f t="shared" si="0"/>
        <v>#REF!</v>
      </c>
      <c r="J10" s="460" t="e">
        <f t="shared" si="0"/>
        <v>#REF!</v>
      </c>
    </row>
    <row r="11" spans="1:10" ht="20.100000000000001" customHeight="1" x14ac:dyDescent="0.35">
      <c r="A11" s="454"/>
      <c r="B11" s="457"/>
      <c r="C11" s="457" t="s">
        <v>225</v>
      </c>
      <c r="D11" s="460" t="e">
        <f t="shared" ref="D11:J11" si="1">$E$56</f>
        <v>#REF!</v>
      </c>
      <c r="E11" s="460" t="e">
        <f t="shared" si="1"/>
        <v>#REF!</v>
      </c>
      <c r="F11" s="460" t="e">
        <f t="shared" si="1"/>
        <v>#REF!</v>
      </c>
      <c r="G11" s="460" t="e">
        <f t="shared" si="1"/>
        <v>#REF!</v>
      </c>
      <c r="H11" s="460" t="e">
        <f t="shared" si="1"/>
        <v>#REF!</v>
      </c>
      <c r="I11" s="460" t="e">
        <f t="shared" si="1"/>
        <v>#REF!</v>
      </c>
      <c r="J11" s="460" t="e">
        <f t="shared" si="1"/>
        <v>#REF!</v>
      </c>
    </row>
    <row r="12" spans="1:10" ht="20.100000000000001" customHeight="1" x14ac:dyDescent="0.35">
      <c r="A12" s="454"/>
      <c r="B12" s="457"/>
      <c r="C12" s="457" t="s">
        <v>224</v>
      </c>
      <c r="D12" s="465" t="e">
        <f>#REF!</f>
        <v>#REF!</v>
      </c>
      <c r="E12" s="465" t="e">
        <f>#REF!</f>
        <v>#REF!</v>
      </c>
      <c r="F12" s="465" t="e">
        <f>#REF!</f>
        <v>#REF!</v>
      </c>
      <c r="G12" s="465" t="e">
        <f>#REF!</f>
        <v>#REF!</v>
      </c>
      <c r="H12" s="465" t="e">
        <f>#REF!</f>
        <v>#REF!</v>
      </c>
      <c r="I12" s="465" t="e">
        <f>#REF!</f>
        <v>#REF!</v>
      </c>
      <c r="J12" s="465" t="e">
        <f>#REF!</f>
        <v>#REF!</v>
      </c>
    </row>
    <row r="13" spans="1:10" ht="20.100000000000001" customHeight="1" x14ac:dyDescent="0.35">
      <c r="A13" s="454"/>
      <c r="B13" s="457"/>
      <c r="C13" s="457"/>
      <c r="D13" s="464"/>
      <c r="E13" s="464"/>
      <c r="F13" s="464"/>
      <c r="G13" s="464"/>
      <c r="H13" s="464"/>
      <c r="I13" s="464"/>
      <c r="J13" s="464"/>
    </row>
    <row r="14" spans="1:10" ht="20.100000000000001" customHeight="1" thickBot="1" x14ac:dyDescent="0.4">
      <c r="A14" s="454"/>
      <c r="B14" s="457"/>
      <c r="C14" s="457" t="s">
        <v>158</v>
      </c>
      <c r="D14" s="460" t="e">
        <f t="shared" ref="D14:J14" si="2">SUM(D9:D13)</f>
        <v>#REF!</v>
      </c>
      <c r="E14" s="460" t="e">
        <f t="shared" si="2"/>
        <v>#REF!</v>
      </c>
      <c r="F14" s="460" t="e">
        <f t="shared" si="2"/>
        <v>#REF!</v>
      </c>
      <c r="G14" s="460" t="e">
        <f t="shared" si="2"/>
        <v>#REF!</v>
      </c>
      <c r="H14" s="460" t="e">
        <f t="shared" si="2"/>
        <v>#REF!</v>
      </c>
      <c r="I14" s="460" t="e">
        <f t="shared" si="2"/>
        <v>#REF!</v>
      </c>
      <c r="J14" s="460" t="e">
        <f t="shared" si="2"/>
        <v>#REF!</v>
      </c>
    </row>
    <row r="15" spans="1:10" ht="20.100000000000001" customHeight="1" thickTop="1" x14ac:dyDescent="0.35">
      <c r="A15" s="454"/>
      <c r="B15" s="457"/>
      <c r="C15" s="457"/>
      <c r="D15" s="463"/>
      <c r="E15" s="463"/>
      <c r="F15" s="463"/>
      <c r="G15" s="463"/>
      <c r="H15" s="463"/>
      <c r="I15" s="463"/>
      <c r="J15" s="463"/>
    </row>
    <row r="16" spans="1:10" ht="20.100000000000001" customHeight="1" x14ac:dyDescent="0.35">
      <c r="A16" s="454"/>
      <c r="B16" s="457"/>
      <c r="C16" s="457"/>
      <c r="D16" s="460"/>
      <c r="E16" s="460"/>
      <c r="F16" s="460"/>
      <c r="G16" s="460"/>
      <c r="H16" s="460"/>
      <c r="I16" s="460"/>
      <c r="J16" s="460"/>
    </row>
    <row r="17" spans="1:10" ht="20.100000000000001" customHeight="1" x14ac:dyDescent="0.35">
      <c r="A17" s="454"/>
      <c r="B17" s="457"/>
      <c r="C17" s="457"/>
      <c r="D17" s="460"/>
      <c r="E17" s="460"/>
      <c r="F17" s="460"/>
      <c r="G17" s="460"/>
      <c r="H17" s="460"/>
      <c r="I17" s="460"/>
      <c r="J17" s="460"/>
    </row>
    <row r="18" spans="1:10" ht="20.100000000000001" customHeight="1" x14ac:dyDescent="0.35">
      <c r="A18" s="454"/>
      <c r="B18" s="457"/>
      <c r="C18" s="457"/>
      <c r="D18" s="460"/>
      <c r="E18" s="460"/>
      <c r="F18" s="460"/>
      <c r="G18" s="460"/>
      <c r="H18" s="460"/>
      <c r="I18" s="460"/>
      <c r="J18" s="460"/>
    </row>
    <row r="19" spans="1:10" ht="20.100000000000001" customHeight="1" x14ac:dyDescent="0.35">
      <c r="A19" s="454"/>
      <c r="B19" s="457"/>
      <c r="C19" s="457"/>
      <c r="D19" s="460"/>
      <c r="E19" s="460"/>
      <c r="F19" s="460"/>
      <c r="G19" s="460"/>
      <c r="H19" s="460"/>
      <c r="I19" s="460"/>
      <c r="J19" s="460"/>
    </row>
    <row r="20" spans="1:10" ht="20.100000000000001" customHeight="1" x14ac:dyDescent="0.35">
      <c r="A20" s="454" t="s">
        <v>210</v>
      </c>
      <c r="B20" s="457"/>
      <c r="C20" s="457" t="s">
        <v>227</v>
      </c>
      <c r="D20" s="465" t="e">
        <f>#REF!</f>
        <v>#REF!</v>
      </c>
      <c r="E20" s="465" t="e">
        <f>#REF!</f>
        <v>#REF!</v>
      </c>
      <c r="F20" s="465" t="e">
        <f>#REF!</f>
        <v>#REF!</v>
      </c>
      <c r="G20" s="465" t="e">
        <f>#REF!</f>
        <v>#REF!</v>
      </c>
      <c r="H20" s="465" t="e">
        <f>#REF!</f>
        <v>#REF!</v>
      </c>
      <c r="I20" s="465" t="e">
        <f>#REF!</f>
        <v>#REF!</v>
      </c>
      <c r="J20" s="465" t="e">
        <f>#REF!</f>
        <v>#REF!</v>
      </c>
    </row>
    <row r="21" spans="1:10" ht="20.100000000000001" customHeight="1" x14ac:dyDescent="0.35">
      <c r="A21" s="454" t="s">
        <v>209</v>
      </c>
      <c r="B21" s="457"/>
      <c r="C21" s="457" t="s">
        <v>226</v>
      </c>
      <c r="D21" s="460" t="e">
        <f t="shared" ref="D21:J21" si="3">$G$51</f>
        <v>#REF!</v>
      </c>
      <c r="E21" s="460" t="e">
        <f t="shared" si="3"/>
        <v>#REF!</v>
      </c>
      <c r="F21" s="460" t="e">
        <f t="shared" si="3"/>
        <v>#REF!</v>
      </c>
      <c r="G21" s="460" t="e">
        <f t="shared" si="3"/>
        <v>#REF!</v>
      </c>
      <c r="H21" s="460" t="e">
        <f t="shared" si="3"/>
        <v>#REF!</v>
      </c>
      <c r="I21" s="460" t="e">
        <f t="shared" si="3"/>
        <v>#REF!</v>
      </c>
      <c r="J21" s="460" t="e">
        <f t="shared" si="3"/>
        <v>#REF!</v>
      </c>
    </row>
    <row r="22" spans="1:10" ht="20.100000000000001" customHeight="1" x14ac:dyDescent="0.35">
      <c r="A22" s="454"/>
      <c r="B22" s="457"/>
      <c r="C22" s="457" t="s">
        <v>225</v>
      </c>
      <c r="D22" s="460" t="e">
        <f t="shared" ref="D22:J22" si="4">$E$56</f>
        <v>#REF!</v>
      </c>
      <c r="E22" s="460" t="e">
        <f t="shared" si="4"/>
        <v>#REF!</v>
      </c>
      <c r="F22" s="460" t="e">
        <f t="shared" si="4"/>
        <v>#REF!</v>
      </c>
      <c r="G22" s="460" t="e">
        <f t="shared" si="4"/>
        <v>#REF!</v>
      </c>
      <c r="H22" s="460" t="e">
        <f t="shared" si="4"/>
        <v>#REF!</v>
      </c>
      <c r="I22" s="460" t="e">
        <f t="shared" si="4"/>
        <v>#REF!</v>
      </c>
      <c r="J22" s="460" t="e">
        <f t="shared" si="4"/>
        <v>#REF!</v>
      </c>
    </row>
    <row r="23" spans="1:10" ht="20.100000000000001" customHeight="1" x14ac:dyDescent="0.35">
      <c r="A23" s="454"/>
      <c r="B23" s="457"/>
      <c r="C23" s="457" t="s">
        <v>224</v>
      </c>
      <c r="D23" s="465" t="e">
        <f>#REF!</f>
        <v>#REF!</v>
      </c>
      <c r="E23" s="465" t="e">
        <f>#REF!</f>
        <v>#REF!</v>
      </c>
      <c r="F23" s="465" t="e">
        <f>#REF!</f>
        <v>#REF!</v>
      </c>
      <c r="G23" s="465" t="e">
        <f>#REF!</f>
        <v>#REF!</v>
      </c>
      <c r="H23" s="465" t="e">
        <f>#REF!</f>
        <v>#REF!</v>
      </c>
      <c r="I23" s="465" t="e">
        <f>#REF!</f>
        <v>#REF!</v>
      </c>
      <c r="J23" s="465" t="e">
        <f>#REF!</f>
        <v>#REF!</v>
      </c>
    </row>
    <row r="24" spans="1:10" ht="20.100000000000001" customHeight="1" x14ac:dyDescent="0.35">
      <c r="A24" s="454"/>
      <c r="B24" s="457"/>
      <c r="C24" s="457"/>
      <c r="D24" s="464"/>
      <c r="E24" s="464"/>
      <c r="F24" s="464"/>
      <c r="G24" s="464"/>
      <c r="H24" s="464"/>
      <c r="I24" s="464"/>
      <c r="J24" s="464"/>
    </row>
    <row r="25" spans="1:10" ht="20.100000000000001" customHeight="1" thickBot="1" x14ac:dyDescent="0.4">
      <c r="A25" s="454"/>
      <c r="B25" s="457"/>
      <c r="C25" s="457" t="s">
        <v>158</v>
      </c>
      <c r="D25" s="460" t="e">
        <f>SUM(D20:D23)</f>
        <v>#REF!</v>
      </c>
      <c r="E25" s="460" t="e">
        <f>SUM(E20:E23)</f>
        <v>#REF!</v>
      </c>
      <c r="F25" s="460" t="e">
        <f>SUM(F20:F23)</f>
        <v>#REF!</v>
      </c>
      <c r="G25" s="460" t="e">
        <f>SUM(G20:G23)</f>
        <v>#REF!</v>
      </c>
      <c r="H25" s="460" t="e">
        <f>SUM(H20:H24)</f>
        <v>#REF!</v>
      </c>
      <c r="I25" s="460" t="e">
        <f>SUM(I20:I23)</f>
        <v>#REF!</v>
      </c>
      <c r="J25" s="460" t="e">
        <f>SUM(J20:J23)</f>
        <v>#REF!</v>
      </c>
    </row>
    <row r="26" spans="1:10" ht="20.100000000000001" customHeight="1" thickTop="1" x14ac:dyDescent="0.35">
      <c r="A26" s="454"/>
      <c r="B26" s="457"/>
      <c r="C26" s="457"/>
      <c r="D26" s="467"/>
      <c r="E26" s="467"/>
      <c r="F26" s="467"/>
      <c r="G26" s="467"/>
      <c r="H26" s="467"/>
      <c r="I26" s="467"/>
      <c r="J26" s="467"/>
    </row>
    <row r="27" spans="1:10" ht="20.100000000000001" customHeight="1" x14ac:dyDescent="0.35">
      <c r="A27" s="454"/>
      <c r="B27" s="457"/>
      <c r="C27" s="457"/>
      <c r="D27" s="454"/>
      <c r="E27" s="454"/>
      <c r="F27" s="454"/>
      <c r="G27" s="454"/>
      <c r="H27" s="454"/>
      <c r="I27" s="454"/>
      <c r="J27" s="454"/>
    </row>
    <row r="28" spans="1:10" ht="20.100000000000001" customHeight="1" x14ac:dyDescent="0.35">
      <c r="A28" s="454"/>
      <c r="B28" s="457"/>
      <c r="C28" s="466"/>
      <c r="D28" s="454"/>
      <c r="E28" s="454"/>
      <c r="F28" s="454"/>
      <c r="G28" s="454"/>
      <c r="H28" s="454"/>
      <c r="I28" s="454"/>
      <c r="J28" s="454"/>
    </row>
    <row r="29" spans="1:10" ht="20.100000000000001" customHeight="1" x14ac:dyDescent="0.35">
      <c r="A29" s="454"/>
      <c r="B29" s="457"/>
      <c r="C29" s="457"/>
      <c r="D29" s="454"/>
      <c r="E29" s="454"/>
      <c r="F29" s="454"/>
      <c r="G29" s="454"/>
      <c r="H29" s="454"/>
      <c r="I29" s="454"/>
      <c r="J29" s="454"/>
    </row>
    <row r="30" spans="1:10" ht="20.100000000000001" customHeight="1" x14ac:dyDescent="0.35">
      <c r="A30" s="454"/>
      <c r="B30" s="457"/>
      <c r="C30" s="457"/>
      <c r="D30" s="460"/>
      <c r="E30" s="460"/>
      <c r="F30" s="454"/>
      <c r="G30" s="454"/>
      <c r="H30" s="454"/>
      <c r="I30" s="454"/>
      <c r="J30" s="454"/>
    </row>
    <row r="31" spans="1:10" ht="20.100000000000001" customHeight="1" x14ac:dyDescent="0.35">
      <c r="A31" s="454" t="s">
        <v>208</v>
      </c>
      <c r="B31" s="457"/>
      <c r="C31" s="457" t="s">
        <v>227</v>
      </c>
      <c r="D31" s="465" t="e">
        <f>#REF!</f>
        <v>#REF!</v>
      </c>
      <c r="E31" s="465" t="e">
        <f>#REF!</f>
        <v>#REF!</v>
      </c>
      <c r="F31" s="465" t="e">
        <f>#REF!</f>
        <v>#REF!</v>
      </c>
      <c r="G31" s="465" t="e">
        <f>#REF!</f>
        <v>#REF!</v>
      </c>
      <c r="H31" s="465" t="e">
        <f>#REF!</f>
        <v>#REF!</v>
      </c>
      <c r="I31" s="465" t="e">
        <f>#REF!</f>
        <v>#REF!</v>
      </c>
      <c r="J31" s="465" t="e">
        <f>#REF!</f>
        <v>#REF!</v>
      </c>
    </row>
    <row r="32" spans="1:10" ht="20.100000000000001" customHeight="1" x14ac:dyDescent="0.35">
      <c r="A32" s="454" t="s">
        <v>180</v>
      </c>
      <c r="B32" s="457"/>
      <c r="C32" s="457" t="s">
        <v>226</v>
      </c>
      <c r="D32" s="460" t="e">
        <f t="shared" ref="D32:J32" si="5">$G$52</f>
        <v>#REF!</v>
      </c>
      <c r="E32" s="460" t="e">
        <f t="shared" si="5"/>
        <v>#REF!</v>
      </c>
      <c r="F32" s="460" t="e">
        <f t="shared" si="5"/>
        <v>#REF!</v>
      </c>
      <c r="G32" s="460" t="e">
        <f t="shared" si="5"/>
        <v>#REF!</v>
      </c>
      <c r="H32" s="460" t="e">
        <f t="shared" si="5"/>
        <v>#REF!</v>
      </c>
      <c r="I32" s="460" t="e">
        <f t="shared" si="5"/>
        <v>#REF!</v>
      </c>
      <c r="J32" s="460" t="e">
        <f t="shared" si="5"/>
        <v>#REF!</v>
      </c>
    </row>
    <row r="33" spans="1:11" ht="20.100000000000001" customHeight="1" x14ac:dyDescent="0.35">
      <c r="A33" s="454"/>
      <c r="B33" s="457"/>
      <c r="C33" s="457" t="s">
        <v>225</v>
      </c>
      <c r="D33" s="460" t="e">
        <f t="shared" ref="D33:J33" si="6">$E$56</f>
        <v>#REF!</v>
      </c>
      <c r="E33" s="460" t="e">
        <f t="shared" si="6"/>
        <v>#REF!</v>
      </c>
      <c r="F33" s="460" t="e">
        <f t="shared" si="6"/>
        <v>#REF!</v>
      </c>
      <c r="G33" s="460" t="e">
        <f t="shared" si="6"/>
        <v>#REF!</v>
      </c>
      <c r="H33" s="460" t="e">
        <f t="shared" si="6"/>
        <v>#REF!</v>
      </c>
      <c r="I33" s="460" t="e">
        <f t="shared" si="6"/>
        <v>#REF!</v>
      </c>
      <c r="J33" s="460" t="e">
        <f t="shared" si="6"/>
        <v>#REF!</v>
      </c>
    </row>
    <row r="34" spans="1:11" ht="20.100000000000001" customHeight="1" x14ac:dyDescent="0.35">
      <c r="A34" s="454"/>
      <c r="B34" s="457"/>
      <c r="C34" s="457" t="s">
        <v>224</v>
      </c>
      <c r="D34" s="465" t="e">
        <f>#REF!</f>
        <v>#REF!</v>
      </c>
      <c r="E34" s="465" t="e">
        <f>#REF!</f>
        <v>#REF!</v>
      </c>
      <c r="F34" s="465" t="e">
        <f>#REF!</f>
        <v>#REF!</v>
      </c>
      <c r="G34" s="465" t="e">
        <f>#REF!</f>
        <v>#REF!</v>
      </c>
      <c r="H34" s="465" t="e">
        <f>#REF!</f>
        <v>#REF!</v>
      </c>
      <c r="I34" s="465" t="e">
        <f>#REF!</f>
        <v>#REF!</v>
      </c>
      <c r="J34" s="465" t="e">
        <f>#REF!</f>
        <v>#REF!</v>
      </c>
    </row>
    <row r="35" spans="1:11" ht="23.25" x14ac:dyDescent="0.35">
      <c r="A35" s="454"/>
      <c r="B35" s="457"/>
      <c r="C35" s="457"/>
      <c r="D35" s="464"/>
      <c r="E35" s="464"/>
      <c r="F35" s="464"/>
      <c r="G35" s="464"/>
      <c r="H35" s="464"/>
      <c r="I35" s="464"/>
      <c r="J35" s="464"/>
    </row>
    <row r="36" spans="1:11" ht="24" thickBot="1" x14ac:dyDescent="0.4">
      <c r="A36" s="454"/>
      <c r="B36" s="457"/>
      <c r="C36" s="457" t="s">
        <v>158</v>
      </c>
      <c r="D36" s="460" t="e">
        <f>SUM(D31:D34)</f>
        <v>#REF!</v>
      </c>
      <c r="E36" s="460" t="e">
        <f>SUM(E31:E34)</f>
        <v>#REF!</v>
      </c>
      <c r="F36" s="460" t="e">
        <f>SUM(F31:F34)</f>
        <v>#REF!</v>
      </c>
      <c r="G36" s="460" t="e">
        <f>SUM(G31:G34)</f>
        <v>#REF!</v>
      </c>
      <c r="H36" s="460" t="e">
        <f>SUM(H31:H35)</f>
        <v>#REF!</v>
      </c>
      <c r="I36" s="460" t="e">
        <f>SUM(I31:I34)</f>
        <v>#REF!</v>
      </c>
      <c r="J36" s="460" t="e">
        <f>SUM(J31:J34)</f>
        <v>#REF!</v>
      </c>
    </row>
    <row r="37" spans="1:11" ht="24" thickTop="1" x14ac:dyDescent="0.35">
      <c r="A37" s="454"/>
      <c r="B37" s="457"/>
      <c r="C37" s="457"/>
      <c r="D37" s="463"/>
      <c r="E37" s="463"/>
      <c r="F37" s="463"/>
      <c r="G37" s="463"/>
      <c r="H37" s="463"/>
      <c r="I37" s="463"/>
      <c r="J37" s="463"/>
    </row>
    <row r="38" spans="1:11" ht="23.25" x14ac:dyDescent="0.35">
      <c r="A38" s="454"/>
      <c r="B38" s="457"/>
      <c r="C38" s="457"/>
      <c r="D38" s="460"/>
      <c r="E38" s="460"/>
      <c r="F38" s="460"/>
      <c r="G38" s="460"/>
      <c r="H38" s="460"/>
      <c r="I38" s="460"/>
      <c r="J38" s="460"/>
    </row>
    <row r="39" spans="1:11" ht="23.25" x14ac:dyDescent="0.35">
      <c r="A39" s="454"/>
      <c r="B39" s="457"/>
      <c r="C39" s="457"/>
      <c r="D39" s="460"/>
      <c r="E39" s="460"/>
      <c r="F39" s="460"/>
      <c r="G39" s="460"/>
      <c r="H39" s="460"/>
      <c r="I39" s="460"/>
      <c r="J39" s="460"/>
    </row>
    <row r="40" spans="1:11" ht="23.25" x14ac:dyDescent="0.35">
      <c r="A40" s="454"/>
      <c r="B40" s="457"/>
      <c r="C40" s="457"/>
      <c r="D40" s="460"/>
      <c r="E40" s="460"/>
      <c r="F40" s="460"/>
      <c r="G40" s="460"/>
      <c r="H40" s="460"/>
      <c r="I40" s="460"/>
      <c r="J40" s="460"/>
    </row>
    <row r="41" spans="1:11" ht="23.25" x14ac:dyDescent="0.35">
      <c r="A41" s="454" t="s">
        <v>207</v>
      </c>
      <c r="B41" s="457"/>
      <c r="C41" s="457" t="s">
        <v>227</v>
      </c>
      <c r="D41" s="465" t="e">
        <f>#REF!</f>
        <v>#REF!</v>
      </c>
      <c r="E41" s="465" t="e">
        <f>#REF!</f>
        <v>#REF!</v>
      </c>
      <c r="F41" s="465" t="e">
        <f>#REF!</f>
        <v>#REF!</v>
      </c>
      <c r="G41" s="465" t="e">
        <f>#REF!</f>
        <v>#REF!</v>
      </c>
      <c r="H41" s="465" t="e">
        <f>#REF!</f>
        <v>#REF!</v>
      </c>
      <c r="I41" s="465" t="e">
        <f>#REF!</f>
        <v>#REF!</v>
      </c>
      <c r="J41" s="465" t="e">
        <f>#REF!</f>
        <v>#REF!</v>
      </c>
    </row>
    <row r="42" spans="1:11" ht="23.25" x14ac:dyDescent="0.35">
      <c r="A42" s="454" t="s">
        <v>178</v>
      </c>
      <c r="B42" s="457"/>
      <c r="C42" s="457" t="s">
        <v>226</v>
      </c>
      <c r="D42" s="460" t="e">
        <f t="shared" ref="D42:J42" si="7">$G$52</f>
        <v>#REF!</v>
      </c>
      <c r="E42" s="460" t="e">
        <f t="shared" si="7"/>
        <v>#REF!</v>
      </c>
      <c r="F42" s="460" t="e">
        <f t="shared" si="7"/>
        <v>#REF!</v>
      </c>
      <c r="G42" s="460" t="e">
        <f t="shared" si="7"/>
        <v>#REF!</v>
      </c>
      <c r="H42" s="460" t="e">
        <f t="shared" si="7"/>
        <v>#REF!</v>
      </c>
      <c r="I42" s="460" t="e">
        <f t="shared" si="7"/>
        <v>#REF!</v>
      </c>
      <c r="J42" s="460" t="e">
        <f t="shared" si="7"/>
        <v>#REF!</v>
      </c>
    </row>
    <row r="43" spans="1:11" ht="23.25" x14ac:dyDescent="0.35">
      <c r="A43" s="454"/>
      <c r="B43" s="457"/>
      <c r="C43" s="457" t="s">
        <v>225</v>
      </c>
      <c r="D43" s="460" t="e">
        <f t="shared" ref="D43:J43" si="8">$E$56</f>
        <v>#REF!</v>
      </c>
      <c r="E43" s="460" t="e">
        <f t="shared" si="8"/>
        <v>#REF!</v>
      </c>
      <c r="F43" s="460" t="e">
        <f t="shared" si="8"/>
        <v>#REF!</v>
      </c>
      <c r="G43" s="460" t="e">
        <f t="shared" si="8"/>
        <v>#REF!</v>
      </c>
      <c r="H43" s="460" t="e">
        <f t="shared" si="8"/>
        <v>#REF!</v>
      </c>
      <c r="I43" s="460" t="e">
        <f t="shared" si="8"/>
        <v>#REF!</v>
      </c>
      <c r="J43" s="460" t="e">
        <f t="shared" si="8"/>
        <v>#REF!</v>
      </c>
    </row>
    <row r="44" spans="1:11" ht="23.25" x14ac:dyDescent="0.35">
      <c r="A44" s="454"/>
      <c r="B44" s="457"/>
      <c r="C44" s="457" t="s">
        <v>224</v>
      </c>
      <c r="D44" s="465" t="e">
        <f>#REF!</f>
        <v>#REF!</v>
      </c>
      <c r="E44" s="465" t="e">
        <f>#REF!</f>
        <v>#REF!</v>
      </c>
      <c r="F44" s="465" t="e">
        <f>#REF!</f>
        <v>#REF!</v>
      </c>
      <c r="G44" s="465" t="e">
        <f>#REF!</f>
        <v>#REF!</v>
      </c>
      <c r="H44" s="465" t="e">
        <f>#REF!</f>
        <v>#REF!</v>
      </c>
      <c r="I44" s="465" t="e">
        <f>#REF!</f>
        <v>#REF!</v>
      </c>
      <c r="J44" s="465" t="e">
        <f>#REF!</f>
        <v>#REF!</v>
      </c>
    </row>
    <row r="45" spans="1:11" ht="23.25" x14ac:dyDescent="0.35">
      <c r="A45" s="454"/>
      <c r="B45" s="457"/>
      <c r="C45" s="457"/>
      <c r="D45" s="464"/>
      <c r="E45" s="464"/>
      <c r="F45" s="464"/>
      <c r="G45" s="464"/>
      <c r="H45" s="464"/>
      <c r="I45" s="464"/>
      <c r="J45" s="464"/>
    </row>
    <row r="46" spans="1:11" ht="24" thickBot="1" x14ac:dyDescent="0.4">
      <c r="A46" s="454"/>
      <c r="B46" s="457"/>
      <c r="C46" s="457" t="s">
        <v>158</v>
      </c>
      <c r="D46" s="460" t="e">
        <f>SUM(D41:D44)</f>
        <v>#REF!</v>
      </c>
      <c r="E46" s="460" t="e">
        <f>SUM(E41:E44)</f>
        <v>#REF!</v>
      </c>
      <c r="F46" s="460" t="e">
        <f>SUM(F41:F44)</f>
        <v>#REF!</v>
      </c>
      <c r="G46" s="460" t="e">
        <f>SUM(G41:G44)</f>
        <v>#REF!</v>
      </c>
      <c r="H46" s="460" t="e">
        <f>SUM(H41:H45)</f>
        <v>#REF!</v>
      </c>
      <c r="I46" s="460" t="e">
        <f>SUM(I41:I44)</f>
        <v>#REF!</v>
      </c>
      <c r="J46" s="460" t="e">
        <f>SUM(J41:J44)</f>
        <v>#REF!</v>
      </c>
    </row>
    <row r="47" spans="1:11" ht="24" thickTop="1" x14ac:dyDescent="0.35">
      <c r="A47" s="454"/>
      <c r="B47" s="457"/>
      <c r="C47" s="457"/>
      <c r="D47" s="463"/>
      <c r="E47" s="463"/>
      <c r="F47" s="463"/>
      <c r="G47" s="463"/>
      <c r="H47" s="463"/>
      <c r="I47" s="463"/>
      <c r="J47" s="463"/>
      <c r="K47" s="1434" t="s">
        <v>648</v>
      </c>
    </row>
    <row r="48" spans="1:11" ht="23.25" x14ac:dyDescent="0.35">
      <c r="A48" s="454"/>
      <c r="B48" s="457"/>
      <c r="C48" s="457"/>
      <c r="G48" s="455"/>
      <c r="H48" s="455"/>
      <c r="I48" s="455"/>
      <c r="K48" s="1435" t="e">
        <f>J42+J43</f>
        <v>#REF!</v>
      </c>
    </row>
    <row r="49" spans="1:10" ht="23.25" x14ac:dyDescent="0.35">
      <c r="A49" s="454"/>
      <c r="B49" s="457"/>
      <c r="C49" s="457"/>
      <c r="G49" s="455"/>
      <c r="H49" s="455"/>
      <c r="I49" s="455"/>
    </row>
    <row r="50" spans="1:10" ht="23.25" x14ac:dyDescent="0.35">
      <c r="A50" s="454"/>
      <c r="B50" s="457"/>
      <c r="C50" s="457"/>
      <c r="D50" s="461" t="s">
        <v>223</v>
      </c>
      <c r="E50" s="461" t="s">
        <v>165</v>
      </c>
      <c r="F50" s="461" t="s">
        <v>164</v>
      </c>
      <c r="G50" s="461" t="s">
        <v>158</v>
      </c>
      <c r="H50" s="461"/>
      <c r="I50" s="455"/>
    </row>
    <row r="51" spans="1:10" ht="23.25" x14ac:dyDescent="0.35">
      <c r="A51" s="454"/>
      <c r="B51" s="455"/>
      <c r="C51" s="455"/>
      <c r="D51" s="459" t="s">
        <v>168</v>
      </c>
      <c r="E51" s="459">
        <v>2</v>
      </c>
      <c r="F51" s="462" t="e">
        <f>#REF!</f>
        <v>#REF!</v>
      </c>
      <c r="G51" s="459" t="e">
        <f>SUM(E51*F51)</f>
        <v>#REF!</v>
      </c>
      <c r="H51" s="459"/>
      <c r="I51" s="455"/>
    </row>
    <row r="52" spans="1:10" ht="23.25" x14ac:dyDescent="0.35">
      <c r="A52" s="454"/>
      <c r="B52" s="457"/>
      <c r="C52" s="457"/>
      <c r="D52" s="459" t="s">
        <v>167</v>
      </c>
      <c r="E52" s="459">
        <v>2</v>
      </c>
      <c r="F52" s="462" t="e">
        <f>#REF!</f>
        <v>#REF!</v>
      </c>
      <c r="G52" s="459" t="e">
        <f>SUM(E52*F52)</f>
        <v>#REF!</v>
      </c>
      <c r="H52" s="459"/>
      <c r="I52" s="455"/>
    </row>
    <row r="53" spans="1:10" ht="23.25" x14ac:dyDescent="0.35">
      <c r="A53" s="454"/>
      <c r="B53" s="457"/>
      <c r="C53" s="457"/>
      <c r="D53" s="457"/>
      <c r="E53" s="459"/>
      <c r="F53" s="459"/>
      <c r="G53" s="459"/>
      <c r="H53" s="459"/>
      <c r="I53" s="459"/>
      <c r="J53" s="455"/>
    </row>
    <row r="54" spans="1:10" ht="23.25" x14ac:dyDescent="0.35">
      <c r="A54" s="454"/>
      <c r="B54" s="457"/>
      <c r="C54" s="457"/>
      <c r="D54" s="457"/>
      <c r="E54" s="455"/>
      <c r="F54" s="455"/>
      <c r="G54" s="455"/>
      <c r="H54" s="455"/>
      <c r="I54" s="455"/>
      <c r="J54" s="455"/>
    </row>
    <row r="55" spans="1:10" ht="20.25" x14ac:dyDescent="0.3">
      <c r="A55" s="461"/>
      <c r="B55" s="457"/>
      <c r="C55" s="457"/>
      <c r="D55" s="457"/>
      <c r="E55" s="461" t="s">
        <v>222</v>
      </c>
      <c r="F55" s="455"/>
      <c r="G55" s="455"/>
      <c r="H55" s="455"/>
      <c r="I55" s="455"/>
      <c r="J55" s="455"/>
    </row>
    <row r="56" spans="1:10" ht="23.25" x14ac:dyDescent="0.35">
      <c r="A56" s="460"/>
      <c r="B56" s="457"/>
      <c r="C56" s="459"/>
      <c r="D56" s="457"/>
      <c r="E56" s="459" t="e">
        <f>#REF!</f>
        <v>#REF!</v>
      </c>
      <c r="F56" s="455"/>
      <c r="G56" s="455"/>
      <c r="H56" s="455"/>
      <c r="I56" s="455"/>
      <c r="J56" s="455"/>
    </row>
    <row r="57" spans="1:10" ht="23.25" x14ac:dyDescent="0.35">
      <c r="A57" s="460"/>
      <c r="B57" s="457"/>
      <c r="C57" s="459"/>
      <c r="D57" s="457"/>
      <c r="E57" s="455"/>
      <c r="F57" s="455"/>
      <c r="G57" s="455"/>
      <c r="H57" s="455"/>
      <c r="I57" s="455"/>
      <c r="J57" s="455"/>
    </row>
    <row r="58" spans="1:10" ht="23.25" x14ac:dyDescent="0.35">
      <c r="A58" s="454"/>
      <c r="B58" s="457"/>
      <c r="C58" s="457"/>
      <c r="D58" s="457"/>
      <c r="E58" s="455"/>
      <c r="F58" s="455"/>
      <c r="G58" s="455"/>
      <c r="H58" s="455"/>
      <c r="I58" s="455"/>
      <c r="J58" s="455"/>
    </row>
    <row r="59" spans="1:10" ht="23.25" x14ac:dyDescent="0.35">
      <c r="A59" s="454"/>
      <c r="B59" s="457"/>
      <c r="C59" s="457"/>
      <c r="D59" s="457"/>
      <c r="E59" s="455"/>
      <c r="F59" s="455"/>
      <c r="G59" s="455"/>
      <c r="H59" s="455"/>
      <c r="I59" s="455"/>
      <c r="J59" s="455"/>
    </row>
    <row r="60" spans="1:10" ht="23.25" x14ac:dyDescent="0.35">
      <c r="A60" s="454"/>
      <c r="B60" s="457"/>
      <c r="C60" s="457"/>
      <c r="D60" s="457"/>
      <c r="E60" s="455"/>
      <c r="F60" s="455"/>
      <c r="G60" s="455"/>
      <c r="H60" s="455"/>
      <c r="I60" s="455"/>
      <c r="J60" s="455"/>
    </row>
    <row r="61" spans="1:10" ht="23.25" x14ac:dyDescent="0.35">
      <c r="A61" s="454"/>
      <c r="B61" s="457"/>
      <c r="C61" s="457"/>
      <c r="D61" s="457"/>
      <c r="E61" s="458" t="s">
        <v>2</v>
      </c>
      <c r="F61" s="455"/>
      <c r="G61" s="455"/>
      <c r="H61" s="455"/>
      <c r="I61" s="455"/>
      <c r="J61" s="455"/>
    </row>
    <row r="62" spans="1:10" ht="23.25" x14ac:dyDescent="0.35">
      <c r="A62" s="454"/>
      <c r="B62" s="457"/>
      <c r="C62" s="457"/>
      <c r="D62" s="457"/>
      <c r="E62" s="455"/>
      <c r="F62" s="455"/>
      <c r="G62" s="455"/>
      <c r="H62" s="455"/>
      <c r="I62" s="455"/>
      <c r="J62" s="455"/>
    </row>
    <row r="63" spans="1:10" ht="23.25" x14ac:dyDescent="0.35">
      <c r="A63" s="454"/>
      <c r="E63" s="455"/>
      <c r="F63" s="455"/>
      <c r="G63" s="455"/>
      <c r="H63" s="455"/>
      <c r="I63" s="455"/>
      <c r="J63" s="455"/>
    </row>
    <row r="64" spans="1:10" ht="20.25" x14ac:dyDescent="0.3">
      <c r="E64" s="455"/>
      <c r="F64" s="455"/>
      <c r="G64" s="455"/>
      <c r="H64" s="455"/>
      <c r="I64" s="456"/>
      <c r="J64" s="456"/>
    </row>
    <row r="65" spans="1:10" ht="23.25" x14ac:dyDescent="0.35">
      <c r="A65" s="454"/>
      <c r="E65" s="455"/>
      <c r="F65" s="455"/>
      <c r="G65" s="455"/>
      <c r="H65" s="455"/>
      <c r="I65" s="455"/>
      <c r="J65" s="455"/>
    </row>
    <row r="66" spans="1:10" ht="23.25" x14ac:dyDescent="0.35">
      <c r="A66" s="454"/>
      <c r="E66" s="455"/>
      <c r="F66" s="455"/>
      <c r="G66" s="455"/>
      <c r="H66" s="455"/>
      <c r="I66" s="455"/>
      <c r="J66" s="455"/>
    </row>
    <row r="67" spans="1:10" ht="23.25" x14ac:dyDescent="0.35">
      <c r="A67" s="454"/>
      <c r="E67" s="455"/>
      <c r="F67" s="455"/>
      <c r="G67" s="455"/>
      <c r="H67" s="455"/>
      <c r="I67" s="455"/>
      <c r="J67" s="455"/>
    </row>
    <row r="68" spans="1:10" ht="23.25" x14ac:dyDescent="0.35">
      <c r="A68" s="454"/>
      <c r="E68" s="455"/>
      <c r="F68" s="455"/>
      <c r="G68" s="455"/>
      <c r="H68" s="455"/>
      <c r="I68" s="455"/>
      <c r="J68" s="455"/>
    </row>
    <row r="69" spans="1:10" ht="23.25" x14ac:dyDescent="0.35">
      <c r="A69" s="454"/>
      <c r="E69" s="455"/>
      <c r="F69" s="455"/>
      <c r="G69" s="455"/>
      <c r="H69" s="455"/>
      <c r="I69" s="455"/>
      <c r="J69" s="455"/>
    </row>
    <row r="70" spans="1:10" ht="23.25" x14ac:dyDescent="0.35">
      <c r="A70" s="454"/>
      <c r="E70" s="455"/>
      <c r="F70" s="455"/>
      <c r="G70" s="455"/>
      <c r="H70" s="455"/>
      <c r="I70" s="455"/>
      <c r="J70" s="455"/>
    </row>
    <row r="71" spans="1:10" ht="23.25" x14ac:dyDescent="0.35">
      <c r="A71" s="454"/>
      <c r="E71" s="455"/>
      <c r="F71" s="455"/>
      <c r="G71" s="455"/>
      <c r="H71" s="455"/>
      <c r="I71" s="455"/>
      <c r="J71" s="455"/>
    </row>
    <row r="72" spans="1:10" ht="23.25" x14ac:dyDescent="0.35">
      <c r="A72" s="454"/>
      <c r="E72" s="455"/>
      <c r="F72" s="455"/>
      <c r="G72" s="455"/>
      <c r="H72" s="455"/>
      <c r="I72" s="455"/>
      <c r="J72" s="455"/>
    </row>
    <row r="73" spans="1:10" ht="23.25" x14ac:dyDescent="0.35">
      <c r="A73" s="454"/>
      <c r="E73" s="455"/>
      <c r="F73" s="455"/>
      <c r="G73" s="455"/>
      <c r="H73" s="455"/>
      <c r="I73" s="455"/>
      <c r="J73" s="455"/>
    </row>
    <row r="74" spans="1:10" ht="23.25" x14ac:dyDescent="0.35">
      <c r="A74" s="454"/>
      <c r="E74" s="455"/>
      <c r="F74" s="455"/>
      <c r="G74" s="455"/>
      <c r="H74" s="455"/>
      <c r="I74" s="455"/>
      <c r="J74" s="455"/>
    </row>
    <row r="75" spans="1:10" ht="23.25" x14ac:dyDescent="0.35">
      <c r="A75" s="454"/>
      <c r="E75" s="455"/>
      <c r="F75" s="455"/>
      <c r="G75" s="455"/>
      <c r="H75" s="455"/>
      <c r="I75" s="455"/>
      <c r="J75" s="455"/>
    </row>
    <row r="76" spans="1:10" ht="23.25" x14ac:dyDescent="0.35">
      <c r="A76" s="454"/>
      <c r="E76" s="455"/>
      <c r="F76" s="455"/>
      <c r="G76" s="455"/>
      <c r="H76" s="455"/>
      <c r="I76" s="455"/>
      <c r="J76" s="455"/>
    </row>
    <row r="77" spans="1:10" ht="23.25" x14ac:dyDescent="0.35">
      <c r="A77" s="454"/>
      <c r="E77" s="455"/>
      <c r="F77" s="455"/>
      <c r="G77" s="455"/>
      <c r="H77" s="455"/>
      <c r="I77" s="455"/>
      <c r="J77" s="455"/>
    </row>
    <row r="78" spans="1:10" ht="23.25" x14ac:dyDescent="0.35">
      <c r="A78" s="454"/>
      <c r="E78" s="455"/>
      <c r="F78" s="455"/>
      <c r="G78" s="455"/>
      <c r="H78" s="455"/>
      <c r="I78" s="455"/>
      <c r="J78" s="455"/>
    </row>
    <row r="79" spans="1:10" ht="23.25" x14ac:dyDescent="0.35">
      <c r="A79" s="454"/>
      <c r="E79" s="455"/>
      <c r="F79" s="455"/>
      <c r="G79" s="455"/>
      <c r="H79" s="455"/>
      <c r="I79" s="455"/>
      <c r="J79" s="455"/>
    </row>
    <row r="80" spans="1:10" ht="23.25" x14ac:dyDescent="0.35">
      <c r="A80" s="454"/>
      <c r="E80" s="455"/>
      <c r="F80" s="455"/>
      <c r="G80" s="455"/>
      <c r="H80" s="455"/>
      <c r="I80" s="455"/>
      <c r="J80" s="455"/>
    </row>
    <row r="81" spans="1:10" ht="23.25" x14ac:dyDescent="0.35">
      <c r="A81" s="454"/>
      <c r="E81" s="455"/>
      <c r="F81" s="455"/>
      <c r="G81" s="455"/>
      <c r="H81" s="455"/>
      <c r="I81" s="455"/>
      <c r="J81" s="455"/>
    </row>
    <row r="82" spans="1:10" ht="23.25" x14ac:dyDescent="0.35">
      <c r="A82" s="454"/>
      <c r="E82" s="455"/>
      <c r="F82" s="455"/>
      <c r="G82" s="455"/>
      <c r="H82" s="455"/>
      <c r="I82" s="455"/>
      <c r="J82" s="455"/>
    </row>
    <row r="83" spans="1:10" ht="23.25" x14ac:dyDescent="0.35">
      <c r="A83" s="454"/>
      <c r="E83" s="455"/>
      <c r="F83" s="455"/>
      <c r="G83" s="455"/>
      <c r="H83" s="455"/>
      <c r="I83" s="455"/>
      <c r="J83" s="455"/>
    </row>
    <row r="84" spans="1:10" ht="23.25" x14ac:dyDescent="0.35">
      <c r="A84" s="454"/>
      <c r="E84" s="455"/>
      <c r="F84" s="455"/>
      <c r="G84" s="455"/>
      <c r="H84" s="455"/>
      <c r="I84" s="455"/>
      <c r="J84" s="455"/>
    </row>
    <row r="85" spans="1:10" ht="23.25" x14ac:dyDescent="0.35">
      <c r="A85" s="454"/>
      <c r="E85" s="455"/>
      <c r="F85" s="455"/>
      <c r="G85" s="455"/>
      <c r="H85" s="455"/>
      <c r="I85" s="455"/>
      <c r="J85" s="455"/>
    </row>
    <row r="86" spans="1:10" ht="23.25" x14ac:dyDescent="0.35">
      <c r="A86" s="454"/>
      <c r="E86" s="455"/>
      <c r="F86" s="455"/>
      <c r="G86" s="455"/>
      <c r="H86" s="455"/>
      <c r="I86" s="455"/>
      <c r="J86" s="455"/>
    </row>
    <row r="87" spans="1:10" ht="23.25" x14ac:dyDescent="0.35">
      <c r="A87" s="454"/>
    </row>
    <row r="88" spans="1:10" ht="23.25" x14ac:dyDescent="0.35">
      <c r="A88" s="454"/>
    </row>
    <row r="89" spans="1:10" ht="23.25" x14ac:dyDescent="0.35">
      <c r="A89" s="454"/>
    </row>
    <row r="90" spans="1:10" ht="23.25" x14ac:dyDescent="0.35">
      <c r="A90" s="454"/>
    </row>
    <row r="91" spans="1:10" ht="23.25" x14ac:dyDescent="0.35">
      <c r="A91" s="454"/>
    </row>
    <row r="92" spans="1:10" ht="23.25" x14ac:dyDescent="0.35">
      <c r="A92" s="454"/>
    </row>
  </sheetData>
  <pageMargins left="0.5" right="0.5" top="0.5" bottom="0.5" header="0" footer="0"/>
  <pageSetup scale="5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20192-73E0-4892-82FA-4E55ABC95C2A}">
  <dimension ref="A1:J88"/>
  <sheetViews>
    <sheetView workbookViewId="0"/>
  </sheetViews>
  <sheetFormatPr defaultColWidth="12.42578125" defaultRowHeight="15" x14ac:dyDescent="0.2"/>
  <cols>
    <col min="1" max="1" width="20.140625" style="472" customWidth="1"/>
    <col min="2" max="2" width="4.7109375" style="472" customWidth="1"/>
    <col min="3" max="3" width="20.140625" style="472" customWidth="1"/>
    <col min="4" max="4" width="13.7109375" style="472" customWidth="1"/>
    <col min="5" max="10" width="17.5703125" style="472" customWidth="1"/>
    <col min="11" max="16384" width="12.42578125" style="472"/>
  </cols>
  <sheetData>
    <row r="1" spans="1:10" ht="20.100000000000001" customHeight="1" x14ac:dyDescent="0.2">
      <c r="D1" s="346"/>
      <c r="E1" s="346"/>
      <c r="F1" s="346"/>
      <c r="G1" s="346"/>
      <c r="H1" s="346"/>
      <c r="I1" s="346"/>
    </row>
    <row r="2" spans="1:10" ht="20.100000000000001" customHeight="1" x14ac:dyDescent="0.2"/>
    <row r="3" spans="1:10" ht="20.100000000000001" customHeight="1" x14ac:dyDescent="0.2"/>
    <row r="4" spans="1:10" ht="20.100000000000001" customHeight="1" x14ac:dyDescent="0.2"/>
    <row r="5" spans="1:10" ht="23.25" x14ac:dyDescent="0.35">
      <c r="A5" s="490" t="s">
        <v>219</v>
      </c>
      <c r="B5" s="490"/>
    </row>
    <row r="7" spans="1:10" ht="20.100000000000001" customHeight="1" x14ac:dyDescent="0.25">
      <c r="A7" s="489" t="s">
        <v>133</v>
      </c>
      <c r="B7" s="476"/>
      <c r="C7" s="476"/>
      <c r="D7" s="488">
        <v>1</v>
      </c>
      <c r="E7" s="488">
        <v>2</v>
      </c>
      <c r="F7" s="488">
        <v>3</v>
      </c>
      <c r="G7" s="488">
        <v>4</v>
      </c>
      <c r="H7" s="488">
        <v>4.5</v>
      </c>
      <c r="I7" s="488">
        <v>5</v>
      </c>
      <c r="J7" s="488">
        <v>6</v>
      </c>
    </row>
    <row r="8" spans="1:10" ht="20.100000000000001" customHeight="1" x14ac:dyDescent="0.2">
      <c r="D8" s="487"/>
      <c r="E8" s="487"/>
      <c r="F8" s="487"/>
      <c r="G8" s="487"/>
      <c r="H8" s="487"/>
      <c r="I8" s="487"/>
      <c r="J8" s="487"/>
    </row>
    <row r="9" spans="1:10" ht="20.100000000000001" customHeight="1" x14ac:dyDescent="0.35">
      <c r="A9" s="473" t="s">
        <v>212</v>
      </c>
      <c r="B9" s="476"/>
      <c r="C9" s="476" t="s">
        <v>67</v>
      </c>
      <c r="D9" s="483" t="e">
        <f>#REF!</f>
        <v>#REF!</v>
      </c>
      <c r="E9" s="483" t="e">
        <f>#REF!</f>
        <v>#REF!</v>
      </c>
      <c r="F9" s="483" t="e">
        <f>#REF!</f>
        <v>#REF!</v>
      </c>
      <c r="G9" s="483" t="e">
        <f>#REF!</f>
        <v>#REF!</v>
      </c>
      <c r="H9" s="483" t="e">
        <f>#REF!</f>
        <v>#REF!</v>
      </c>
      <c r="I9" s="483" t="e">
        <f>#REF!</f>
        <v>#REF!</v>
      </c>
      <c r="J9" s="483" t="e">
        <f>#REF!</f>
        <v>#REF!</v>
      </c>
    </row>
    <row r="10" spans="1:10" ht="20.100000000000001" customHeight="1" x14ac:dyDescent="0.35">
      <c r="A10" s="473" t="s">
        <v>211</v>
      </c>
      <c r="B10" s="476"/>
      <c r="C10" s="476" t="s">
        <v>159</v>
      </c>
      <c r="D10" s="484" t="e">
        <f t="shared" ref="D10:J10" si="0">$I$48</f>
        <v>#REF!</v>
      </c>
      <c r="E10" s="484" t="e">
        <f t="shared" si="0"/>
        <v>#REF!</v>
      </c>
      <c r="F10" s="484" t="e">
        <f t="shared" si="0"/>
        <v>#REF!</v>
      </c>
      <c r="G10" s="484" t="e">
        <f t="shared" si="0"/>
        <v>#REF!</v>
      </c>
      <c r="H10" s="484" t="e">
        <f t="shared" si="0"/>
        <v>#REF!</v>
      </c>
      <c r="I10" s="484" t="e">
        <f t="shared" si="0"/>
        <v>#REF!</v>
      </c>
      <c r="J10" s="484" t="e">
        <f t="shared" si="0"/>
        <v>#REF!</v>
      </c>
    </row>
    <row r="11" spans="1:10" ht="20.100000000000001" customHeight="1" x14ac:dyDescent="0.35">
      <c r="A11" s="473"/>
      <c r="B11" s="476"/>
      <c r="C11" s="476" t="s">
        <v>170</v>
      </c>
      <c r="D11" s="483" t="e">
        <f>#REF!</f>
        <v>#REF!</v>
      </c>
      <c r="E11" s="483" t="e">
        <f>#REF!</f>
        <v>#REF!</v>
      </c>
      <c r="F11" s="483" t="e">
        <f>#REF!</f>
        <v>#REF!</v>
      </c>
      <c r="G11" s="483" t="e">
        <f>#REF!</f>
        <v>#REF!</v>
      </c>
      <c r="H11" s="483" t="e">
        <f>#REF!</f>
        <v>#REF!</v>
      </c>
      <c r="I11" s="483" t="e">
        <f>#REF!</f>
        <v>#REF!</v>
      </c>
      <c r="J11" s="483" t="e">
        <f>#REF!</f>
        <v>#REF!</v>
      </c>
    </row>
    <row r="12" spans="1:10" ht="20.100000000000001" customHeight="1" x14ac:dyDescent="0.35">
      <c r="A12" s="473"/>
      <c r="B12" s="476"/>
      <c r="C12" s="476"/>
      <c r="D12" s="482"/>
      <c r="E12" s="482"/>
      <c r="F12" s="482"/>
      <c r="G12" s="482"/>
      <c r="H12" s="482"/>
      <c r="I12" s="482"/>
      <c r="J12" s="482"/>
    </row>
    <row r="13" spans="1:10" ht="20.100000000000001" customHeight="1" thickBot="1" x14ac:dyDescent="0.4">
      <c r="A13" s="473"/>
      <c r="B13" s="476"/>
      <c r="C13" s="476" t="s">
        <v>158</v>
      </c>
      <c r="D13" s="481" t="e">
        <f t="shared" ref="D13:J13" si="1">SUM(D9:D12)</f>
        <v>#REF!</v>
      </c>
      <c r="E13" s="481" t="e">
        <f t="shared" si="1"/>
        <v>#REF!</v>
      </c>
      <c r="F13" s="481" t="e">
        <f t="shared" si="1"/>
        <v>#REF!</v>
      </c>
      <c r="G13" s="481" t="e">
        <f t="shared" si="1"/>
        <v>#REF!</v>
      </c>
      <c r="H13" s="481" t="e">
        <f t="shared" si="1"/>
        <v>#REF!</v>
      </c>
      <c r="I13" s="481" t="e">
        <f t="shared" si="1"/>
        <v>#REF!</v>
      </c>
      <c r="J13" s="481" t="e">
        <f t="shared" si="1"/>
        <v>#REF!</v>
      </c>
    </row>
    <row r="14" spans="1:10" ht="20.100000000000001" customHeight="1" thickTop="1" x14ac:dyDescent="0.35">
      <c r="A14" s="473"/>
      <c r="B14" s="476"/>
      <c r="C14" s="476"/>
      <c r="D14" s="479"/>
      <c r="E14" s="479"/>
      <c r="F14" s="479"/>
      <c r="G14" s="479"/>
      <c r="H14" s="479"/>
      <c r="I14" s="479"/>
      <c r="J14" s="479"/>
    </row>
    <row r="15" spans="1:10" ht="20.100000000000001" customHeight="1" x14ac:dyDescent="0.35">
      <c r="A15" s="473"/>
      <c r="B15" s="476"/>
      <c r="C15" s="476"/>
      <c r="D15" s="484"/>
      <c r="E15" s="484"/>
      <c r="F15" s="484"/>
      <c r="G15" s="484"/>
      <c r="H15" s="484"/>
      <c r="I15" s="484"/>
      <c r="J15" s="484"/>
    </row>
    <row r="16" spans="1:10" ht="20.100000000000001" customHeight="1" x14ac:dyDescent="0.35">
      <c r="A16" s="473"/>
      <c r="B16" s="476"/>
      <c r="C16" s="476"/>
      <c r="D16" s="484"/>
      <c r="E16" s="484"/>
      <c r="F16" s="484"/>
      <c r="G16" s="484"/>
      <c r="H16" s="484"/>
      <c r="I16" s="484"/>
      <c r="J16" s="484"/>
    </row>
    <row r="17" spans="1:10" ht="20.100000000000001" customHeight="1" x14ac:dyDescent="0.35">
      <c r="A17" s="473"/>
      <c r="B17" s="476"/>
      <c r="C17" s="476"/>
      <c r="D17" s="484"/>
      <c r="E17" s="484"/>
      <c r="F17" s="484"/>
      <c r="G17" s="484"/>
      <c r="H17" s="484"/>
      <c r="I17" s="484"/>
      <c r="J17" s="484"/>
    </row>
    <row r="18" spans="1:10" ht="20.100000000000001" customHeight="1" x14ac:dyDescent="0.35">
      <c r="A18" s="473"/>
      <c r="B18" s="476"/>
      <c r="C18" s="476"/>
      <c r="D18" s="484"/>
      <c r="E18" s="484"/>
      <c r="F18" s="484"/>
      <c r="G18" s="484"/>
      <c r="H18" s="484"/>
      <c r="I18" s="484"/>
      <c r="J18" s="484"/>
    </row>
    <row r="19" spans="1:10" ht="20.100000000000001" customHeight="1" x14ac:dyDescent="0.35">
      <c r="A19" s="473" t="s">
        <v>210</v>
      </c>
      <c r="B19" s="476"/>
      <c r="C19" s="476" t="s">
        <v>67</v>
      </c>
      <c r="D19" s="483" t="e">
        <f>#REF!</f>
        <v>#REF!</v>
      </c>
      <c r="E19" s="483" t="e">
        <f>#REF!</f>
        <v>#REF!</v>
      </c>
      <c r="F19" s="483" t="e">
        <f>#REF!</f>
        <v>#REF!</v>
      </c>
      <c r="G19" s="483" t="e">
        <f>#REF!</f>
        <v>#REF!</v>
      </c>
      <c r="H19" s="483" t="e">
        <f>#REF!</f>
        <v>#REF!</v>
      </c>
      <c r="I19" s="483" t="e">
        <f>#REF!</f>
        <v>#REF!</v>
      </c>
      <c r="J19" s="483" t="e">
        <f>#REF!</f>
        <v>#REF!</v>
      </c>
    </row>
    <row r="20" spans="1:10" ht="20.100000000000001" customHeight="1" x14ac:dyDescent="0.35">
      <c r="A20" s="473" t="s">
        <v>209</v>
      </c>
      <c r="B20" s="476"/>
      <c r="C20" s="476" t="s">
        <v>159</v>
      </c>
      <c r="D20" s="484" t="e">
        <f t="shared" ref="D20:J20" si="2">$I$48</f>
        <v>#REF!</v>
      </c>
      <c r="E20" s="484" t="e">
        <f t="shared" si="2"/>
        <v>#REF!</v>
      </c>
      <c r="F20" s="484" t="e">
        <f t="shared" si="2"/>
        <v>#REF!</v>
      </c>
      <c r="G20" s="484" t="e">
        <f t="shared" si="2"/>
        <v>#REF!</v>
      </c>
      <c r="H20" s="484" t="e">
        <f t="shared" si="2"/>
        <v>#REF!</v>
      </c>
      <c r="I20" s="484" t="e">
        <f t="shared" si="2"/>
        <v>#REF!</v>
      </c>
      <c r="J20" s="484" t="e">
        <f t="shared" si="2"/>
        <v>#REF!</v>
      </c>
    </row>
    <row r="21" spans="1:10" ht="20.100000000000001" customHeight="1" x14ac:dyDescent="0.35">
      <c r="A21" s="473"/>
      <c r="B21" s="476"/>
      <c r="C21" s="476" t="s">
        <v>170</v>
      </c>
      <c r="D21" s="483" t="e">
        <f>#REF!</f>
        <v>#REF!</v>
      </c>
      <c r="E21" s="483" t="e">
        <f>#REF!</f>
        <v>#REF!</v>
      </c>
      <c r="F21" s="483" t="e">
        <f>#REF!</f>
        <v>#REF!</v>
      </c>
      <c r="G21" s="483" t="e">
        <f>#REF!</f>
        <v>#REF!</v>
      </c>
      <c r="H21" s="483" t="e">
        <f>#REF!</f>
        <v>#REF!</v>
      </c>
      <c r="I21" s="483" t="e">
        <f>#REF!</f>
        <v>#REF!</v>
      </c>
      <c r="J21" s="483" t="e">
        <f>#REF!</f>
        <v>#REF!</v>
      </c>
    </row>
    <row r="22" spans="1:10" ht="20.100000000000001" customHeight="1" x14ac:dyDescent="0.35">
      <c r="A22" s="473"/>
      <c r="B22" s="476"/>
      <c r="C22" s="476"/>
      <c r="D22" s="482"/>
      <c r="E22" s="482"/>
      <c r="F22" s="482"/>
      <c r="G22" s="482"/>
      <c r="H22" s="482"/>
      <c r="I22" s="482"/>
      <c r="J22" s="482"/>
    </row>
    <row r="23" spans="1:10" ht="20.100000000000001" customHeight="1" thickBot="1" x14ac:dyDescent="0.4">
      <c r="A23" s="473"/>
      <c r="B23" s="476"/>
      <c r="C23" s="476" t="s">
        <v>158</v>
      </c>
      <c r="D23" s="481" t="e">
        <f>SUM(D19:D21)</f>
        <v>#REF!</v>
      </c>
      <c r="E23" s="481" t="e">
        <f>SUM(E19:E21)</f>
        <v>#REF!</v>
      </c>
      <c r="F23" s="481" t="e">
        <f>SUM(F19:F21)</f>
        <v>#REF!</v>
      </c>
      <c r="G23" s="481" t="e">
        <f>SUM(G19:G21)</f>
        <v>#REF!</v>
      </c>
      <c r="H23" s="481" t="e">
        <f>SUM(H19:H22)</f>
        <v>#REF!</v>
      </c>
      <c r="I23" s="481" t="e">
        <f>SUM(I19:I21)</f>
        <v>#REF!</v>
      </c>
      <c r="J23" s="481" t="e">
        <f>SUM(J19:J21)</f>
        <v>#REF!</v>
      </c>
    </row>
    <row r="24" spans="1:10" ht="20.100000000000001" customHeight="1" thickTop="1" x14ac:dyDescent="0.35">
      <c r="A24" s="473"/>
      <c r="B24" s="476"/>
      <c r="C24" s="476"/>
      <c r="D24" s="486"/>
      <c r="E24" s="486"/>
      <c r="F24" s="486"/>
      <c r="G24" s="486"/>
      <c r="H24" s="486"/>
      <c r="I24" s="486"/>
      <c r="J24" s="486"/>
    </row>
    <row r="25" spans="1:10" ht="20.100000000000001" customHeight="1" x14ac:dyDescent="0.35">
      <c r="A25" s="473"/>
      <c r="B25" s="476"/>
      <c r="C25" s="476"/>
      <c r="D25" s="473"/>
      <c r="E25" s="473"/>
      <c r="F25" s="473"/>
      <c r="G25" s="473"/>
      <c r="H25" s="473"/>
      <c r="I25" s="473"/>
      <c r="J25" s="473"/>
    </row>
    <row r="26" spans="1:10" ht="20.100000000000001" customHeight="1" x14ac:dyDescent="0.35">
      <c r="A26" s="473"/>
      <c r="B26" s="476"/>
      <c r="C26" s="485"/>
      <c r="D26" s="473"/>
      <c r="E26" s="473"/>
      <c r="F26" s="473"/>
      <c r="G26" s="473"/>
      <c r="H26" s="473"/>
      <c r="I26" s="473"/>
      <c r="J26" s="473"/>
    </row>
    <row r="27" spans="1:10" ht="20.100000000000001" customHeight="1" x14ac:dyDescent="0.35">
      <c r="A27" s="473"/>
      <c r="B27" s="476"/>
      <c r="C27" s="476"/>
      <c r="D27" s="473"/>
      <c r="E27" s="473"/>
      <c r="F27" s="473"/>
      <c r="G27" s="473"/>
      <c r="H27" s="473"/>
      <c r="I27" s="473"/>
      <c r="J27" s="473"/>
    </row>
    <row r="28" spans="1:10" ht="20.100000000000001" customHeight="1" x14ac:dyDescent="0.35">
      <c r="A28" s="473"/>
      <c r="B28" s="476"/>
      <c r="C28" s="476"/>
      <c r="D28" s="484"/>
      <c r="E28" s="484"/>
      <c r="F28" s="473"/>
      <c r="G28" s="473"/>
      <c r="H28" s="473"/>
      <c r="I28" s="473"/>
      <c r="J28" s="473"/>
    </row>
    <row r="29" spans="1:10" ht="20.100000000000001" customHeight="1" x14ac:dyDescent="0.35">
      <c r="A29" s="473" t="s">
        <v>208</v>
      </c>
      <c r="B29" s="476"/>
      <c r="C29" s="476" t="s">
        <v>67</v>
      </c>
      <c r="D29" s="483" t="e">
        <f>#REF!</f>
        <v>#REF!</v>
      </c>
      <c r="E29" s="483" t="e">
        <f>#REF!</f>
        <v>#REF!</v>
      </c>
      <c r="F29" s="483" t="e">
        <f>#REF!</f>
        <v>#REF!</v>
      </c>
      <c r="G29" s="483" t="e">
        <f>#REF!</f>
        <v>#REF!</v>
      </c>
      <c r="H29" s="483" t="e">
        <f>#REF!</f>
        <v>#REF!</v>
      </c>
      <c r="I29" s="483" t="e">
        <f>#REF!</f>
        <v>#REF!</v>
      </c>
      <c r="J29" s="483" t="e">
        <f>#REF!</f>
        <v>#REF!</v>
      </c>
    </row>
    <row r="30" spans="1:10" ht="20.100000000000001" customHeight="1" x14ac:dyDescent="0.35">
      <c r="A30" s="473" t="s">
        <v>180</v>
      </c>
      <c r="B30" s="476"/>
      <c r="C30" s="476" t="s">
        <v>159</v>
      </c>
      <c r="D30" s="484" t="e">
        <f t="shared" ref="D30:J30" si="3">$I$49</f>
        <v>#REF!</v>
      </c>
      <c r="E30" s="484" t="e">
        <f t="shared" si="3"/>
        <v>#REF!</v>
      </c>
      <c r="F30" s="484" t="e">
        <f t="shared" si="3"/>
        <v>#REF!</v>
      </c>
      <c r="G30" s="484" t="e">
        <f t="shared" si="3"/>
        <v>#REF!</v>
      </c>
      <c r="H30" s="484" t="e">
        <f t="shared" si="3"/>
        <v>#REF!</v>
      </c>
      <c r="I30" s="484" t="e">
        <f t="shared" si="3"/>
        <v>#REF!</v>
      </c>
      <c r="J30" s="484" t="e">
        <f t="shared" si="3"/>
        <v>#REF!</v>
      </c>
    </row>
    <row r="31" spans="1:10" ht="20.100000000000001" customHeight="1" x14ac:dyDescent="0.35">
      <c r="A31" s="473"/>
      <c r="B31" s="476"/>
      <c r="C31" s="476" t="s">
        <v>170</v>
      </c>
      <c r="D31" s="483" t="e">
        <f>#REF!</f>
        <v>#REF!</v>
      </c>
      <c r="E31" s="483" t="e">
        <f>#REF!</f>
        <v>#REF!</v>
      </c>
      <c r="F31" s="483" t="e">
        <f>#REF!</f>
        <v>#REF!</v>
      </c>
      <c r="G31" s="483" t="e">
        <f>#REF!</f>
        <v>#REF!</v>
      </c>
      <c r="H31" s="483" t="e">
        <f>#REF!</f>
        <v>#REF!</v>
      </c>
      <c r="I31" s="483" t="e">
        <f>#REF!</f>
        <v>#REF!</v>
      </c>
      <c r="J31" s="483" t="e">
        <f>#REF!</f>
        <v>#REF!</v>
      </c>
    </row>
    <row r="32" spans="1:10" ht="23.25" x14ac:dyDescent="0.35">
      <c r="A32" s="473"/>
      <c r="B32" s="476"/>
      <c r="C32" s="476"/>
      <c r="D32" s="482"/>
      <c r="E32" s="482"/>
      <c r="F32" s="482"/>
      <c r="G32" s="482"/>
      <c r="H32" s="482"/>
      <c r="I32" s="482"/>
      <c r="J32" s="482"/>
    </row>
    <row r="33" spans="1:10" ht="24" thickBot="1" x14ac:dyDescent="0.4">
      <c r="A33" s="473"/>
      <c r="B33" s="476"/>
      <c r="C33" s="476" t="s">
        <v>158</v>
      </c>
      <c r="D33" s="481" t="e">
        <f>SUM(D29:D31)</f>
        <v>#REF!</v>
      </c>
      <c r="E33" s="481" t="e">
        <f>SUM(E29:E31)</f>
        <v>#REF!</v>
      </c>
      <c r="F33" s="481" t="e">
        <f>SUM(F29:F31)</f>
        <v>#REF!</v>
      </c>
      <c r="G33" s="481" t="e">
        <f>SUM(G29:G31)</f>
        <v>#REF!</v>
      </c>
      <c r="H33" s="481" t="e">
        <f>SUM(H29:H32)</f>
        <v>#REF!</v>
      </c>
      <c r="I33" s="481" t="e">
        <f>SUM(I29:I31)</f>
        <v>#REF!</v>
      </c>
      <c r="J33" s="481" t="e">
        <f>SUM(J29:J31)</f>
        <v>#REF!</v>
      </c>
    </row>
    <row r="34" spans="1:10" ht="24" thickTop="1" x14ac:dyDescent="0.35">
      <c r="A34" s="473"/>
      <c r="B34" s="476"/>
      <c r="C34" s="476"/>
      <c r="D34" s="479"/>
      <c r="E34" s="479"/>
      <c r="F34" s="479"/>
      <c r="G34" s="479"/>
      <c r="H34" s="479"/>
      <c r="I34" s="479"/>
      <c r="J34" s="479"/>
    </row>
    <row r="35" spans="1:10" ht="23.25" x14ac:dyDescent="0.35">
      <c r="A35" s="473"/>
      <c r="B35" s="476"/>
      <c r="C35" s="476"/>
      <c r="D35" s="484"/>
      <c r="E35" s="484"/>
      <c r="F35" s="484"/>
      <c r="G35" s="484"/>
      <c r="H35" s="484"/>
      <c r="I35" s="484"/>
      <c r="J35" s="484"/>
    </row>
    <row r="36" spans="1:10" ht="23.25" x14ac:dyDescent="0.35">
      <c r="A36" s="473"/>
      <c r="B36" s="476"/>
      <c r="C36" s="476"/>
      <c r="D36" s="484"/>
      <c r="E36" s="484"/>
      <c r="F36" s="484"/>
      <c r="G36" s="484"/>
      <c r="H36" s="484"/>
      <c r="I36" s="484"/>
      <c r="J36" s="484"/>
    </row>
    <row r="37" spans="1:10" ht="23.25" x14ac:dyDescent="0.35">
      <c r="A37" s="473"/>
      <c r="B37" s="476"/>
      <c r="C37" s="476"/>
      <c r="D37" s="484"/>
      <c r="E37" s="484"/>
      <c r="F37" s="484"/>
      <c r="G37" s="484"/>
      <c r="H37" s="484"/>
      <c r="I37" s="484"/>
      <c r="J37" s="484"/>
    </row>
    <row r="38" spans="1:10" ht="23.25" x14ac:dyDescent="0.35">
      <c r="A38" s="473" t="s">
        <v>207</v>
      </c>
      <c r="B38" s="476"/>
      <c r="C38" s="476" t="s">
        <v>67</v>
      </c>
      <c r="D38" s="481" t="e">
        <f>#REF!</f>
        <v>#REF!</v>
      </c>
      <c r="E38" s="481" t="e">
        <f>#REF!</f>
        <v>#REF!</v>
      </c>
      <c r="F38" s="481" t="e">
        <f>#REF!</f>
        <v>#REF!</v>
      </c>
      <c r="G38" s="481" t="e">
        <f>#REF!</f>
        <v>#REF!</v>
      </c>
      <c r="H38" s="481" t="e">
        <f>#REF!</f>
        <v>#REF!</v>
      </c>
      <c r="I38" s="481" t="e">
        <f>#REF!</f>
        <v>#REF!</v>
      </c>
      <c r="J38" s="481" t="e">
        <f>#REF!</f>
        <v>#REF!</v>
      </c>
    </row>
    <row r="39" spans="1:10" ht="23.25" x14ac:dyDescent="0.35">
      <c r="A39" s="473" t="s">
        <v>178</v>
      </c>
      <c r="B39" s="476"/>
      <c r="C39" s="476" t="s">
        <v>159</v>
      </c>
      <c r="D39" s="484" t="e">
        <f t="shared" ref="D39:J39" si="4">$I$49</f>
        <v>#REF!</v>
      </c>
      <c r="E39" s="484" t="e">
        <f t="shared" si="4"/>
        <v>#REF!</v>
      </c>
      <c r="F39" s="484" t="e">
        <f t="shared" si="4"/>
        <v>#REF!</v>
      </c>
      <c r="G39" s="484" t="e">
        <f t="shared" si="4"/>
        <v>#REF!</v>
      </c>
      <c r="H39" s="484" t="e">
        <f t="shared" si="4"/>
        <v>#REF!</v>
      </c>
      <c r="I39" s="484" t="e">
        <f t="shared" si="4"/>
        <v>#REF!</v>
      </c>
      <c r="J39" s="484" t="e">
        <f t="shared" si="4"/>
        <v>#REF!</v>
      </c>
    </row>
    <row r="40" spans="1:10" ht="23.25" x14ac:dyDescent="0.35">
      <c r="A40" s="473"/>
      <c r="B40" s="476"/>
      <c r="C40" s="476" t="s">
        <v>170</v>
      </c>
      <c r="D40" s="483" t="e">
        <f>#REF!</f>
        <v>#REF!</v>
      </c>
      <c r="E40" s="483" t="e">
        <f>#REF!</f>
        <v>#REF!</v>
      </c>
      <c r="F40" s="483" t="e">
        <f>#REF!</f>
        <v>#REF!</v>
      </c>
      <c r="G40" s="483" t="e">
        <f>#REF!</f>
        <v>#REF!</v>
      </c>
      <c r="H40" s="483" t="e">
        <f>#REF!</f>
        <v>#REF!</v>
      </c>
      <c r="I40" s="483" t="e">
        <f>#REF!</f>
        <v>#REF!</v>
      </c>
      <c r="J40" s="483" t="e">
        <f>#REF!</f>
        <v>#REF!</v>
      </c>
    </row>
    <row r="41" spans="1:10" ht="23.25" x14ac:dyDescent="0.35">
      <c r="A41" s="473"/>
      <c r="B41" s="476"/>
      <c r="C41" s="476"/>
      <c r="D41" s="482"/>
      <c r="E41" s="482"/>
      <c r="F41" s="482"/>
      <c r="G41" s="482"/>
      <c r="H41" s="482"/>
      <c r="I41" s="482"/>
      <c r="J41" s="482"/>
    </row>
    <row r="42" spans="1:10" ht="24" thickBot="1" x14ac:dyDescent="0.4">
      <c r="A42" s="473"/>
      <c r="B42" s="476"/>
      <c r="C42" s="476" t="s">
        <v>158</v>
      </c>
      <c r="D42" s="481" t="e">
        <f>SUM(D38:D40)</f>
        <v>#REF!</v>
      </c>
      <c r="E42" s="481" t="e">
        <f>SUM(E38:E40)</f>
        <v>#REF!</v>
      </c>
      <c r="F42" s="481" t="e">
        <f>SUM(F38:F40)</f>
        <v>#REF!</v>
      </c>
      <c r="G42" s="481" t="e">
        <f>SUM(G38:G40)</f>
        <v>#REF!</v>
      </c>
      <c r="H42" s="481" t="e">
        <f>SUM(H38:H41)</f>
        <v>#REF!</v>
      </c>
      <c r="I42" s="481" t="e">
        <f>SUM(I38:I40)</f>
        <v>#REF!</v>
      </c>
      <c r="J42" s="480" t="e">
        <f>SUM(J38:J40)</f>
        <v>#REF!</v>
      </c>
    </row>
    <row r="43" spans="1:10" ht="24" thickTop="1" x14ac:dyDescent="0.35">
      <c r="A43" s="473"/>
      <c r="B43" s="476"/>
      <c r="C43" s="476"/>
      <c r="D43" s="476"/>
      <c r="E43" s="479"/>
      <c r="F43" s="479"/>
      <c r="G43" s="479"/>
      <c r="H43" s="479"/>
      <c r="I43" s="479"/>
      <c r="J43" s="479"/>
    </row>
    <row r="44" spans="1:10" ht="23.25" x14ac:dyDescent="0.35">
      <c r="A44" s="473"/>
      <c r="B44" s="476"/>
      <c r="C44" s="476"/>
      <c r="D44" s="476"/>
      <c r="I44" s="474"/>
      <c r="J44" s="474"/>
    </row>
    <row r="45" spans="1:10" ht="23.25" x14ac:dyDescent="0.35">
      <c r="A45" s="473"/>
      <c r="B45" s="476"/>
      <c r="C45" s="476"/>
      <c r="D45" s="476"/>
      <c r="I45" s="474"/>
      <c r="J45" s="474"/>
    </row>
    <row r="46" spans="1:10" ht="23.25" x14ac:dyDescent="0.35">
      <c r="A46" s="473"/>
      <c r="B46" s="476"/>
      <c r="C46" s="476"/>
      <c r="D46" s="476"/>
      <c r="E46" s="474"/>
      <c r="F46" s="474"/>
      <c r="G46" s="474"/>
      <c r="H46" s="474"/>
      <c r="I46" s="474"/>
      <c r="J46" s="474"/>
    </row>
    <row r="47" spans="1:10" ht="23.25" x14ac:dyDescent="0.35">
      <c r="A47" s="473"/>
      <c r="B47" s="474"/>
      <c r="C47" s="474"/>
      <c r="D47" s="476"/>
      <c r="E47" s="478" t="s">
        <v>157</v>
      </c>
      <c r="F47" s="478" t="s">
        <v>165</v>
      </c>
      <c r="G47" s="478" t="s">
        <v>164</v>
      </c>
      <c r="H47" s="478"/>
      <c r="I47" s="478" t="s">
        <v>158</v>
      </c>
      <c r="J47" s="474"/>
    </row>
    <row r="48" spans="1:10" ht="23.25" x14ac:dyDescent="0.35">
      <c r="A48" s="473"/>
      <c r="B48" s="476"/>
      <c r="C48" s="476"/>
      <c r="D48" s="476"/>
      <c r="E48" s="477" t="s">
        <v>168</v>
      </c>
      <c r="F48" s="477">
        <v>3</v>
      </c>
      <c r="G48" s="477" t="e">
        <f>#REF!</f>
        <v>#REF!</v>
      </c>
      <c r="H48" s="477"/>
      <c r="I48" s="477" t="e">
        <f>SUM(F48*G48)</f>
        <v>#REF!</v>
      </c>
      <c r="J48" s="474"/>
    </row>
    <row r="49" spans="1:10" ht="23.25" x14ac:dyDescent="0.35">
      <c r="A49" s="473"/>
      <c r="B49" s="476"/>
      <c r="C49" s="476"/>
      <c r="D49" s="476"/>
      <c r="E49" s="477" t="s">
        <v>167</v>
      </c>
      <c r="F49" s="477">
        <v>3</v>
      </c>
      <c r="G49" s="477" t="e">
        <f>#REF!</f>
        <v>#REF!</v>
      </c>
      <c r="H49" s="477"/>
      <c r="I49" s="477" t="e">
        <f>SUM(F49*G49)</f>
        <v>#REF!</v>
      </c>
      <c r="J49" s="474"/>
    </row>
    <row r="50" spans="1:10" ht="23.25" x14ac:dyDescent="0.35">
      <c r="A50" s="473"/>
      <c r="B50" s="476"/>
      <c r="C50" s="476"/>
      <c r="D50" s="476"/>
      <c r="E50" s="474"/>
      <c r="F50" s="474"/>
      <c r="G50" s="474"/>
      <c r="H50" s="474"/>
      <c r="I50" s="474"/>
      <c r="J50" s="474"/>
    </row>
    <row r="51" spans="1:10" ht="23.25" x14ac:dyDescent="0.35">
      <c r="A51" s="473"/>
      <c r="B51" s="476"/>
      <c r="C51" s="476"/>
      <c r="D51" s="476"/>
      <c r="E51" s="474"/>
      <c r="F51" s="474"/>
      <c r="G51" s="474"/>
      <c r="H51" s="474"/>
      <c r="I51" s="474"/>
      <c r="J51" s="474"/>
    </row>
    <row r="52" spans="1:10" ht="23.25" x14ac:dyDescent="0.35">
      <c r="A52" s="473"/>
      <c r="B52" s="476"/>
      <c r="C52" s="476"/>
      <c r="D52" s="476"/>
      <c r="E52" s="474"/>
      <c r="F52" s="474"/>
      <c r="G52" s="474"/>
      <c r="H52" s="474"/>
      <c r="I52" s="474"/>
      <c r="J52" s="474"/>
    </row>
    <row r="53" spans="1:10" ht="23.25" x14ac:dyDescent="0.35">
      <c r="A53" s="473"/>
      <c r="B53" s="476"/>
      <c r="C53" s="476"/>
      <c r="D53" s="476"/>
      <c r="E53" s="474"/>
      <c r="F53" s="474"/>
      <c r="G53" s="474"/>
      <c r="H53" s="474"/>
      <c r="I53" s="474"/>
      <c r="J53" s="474"/>
    </row>
    <row r="54" spans="1:10" ht="23.25" x14ac:dyDescent="0.35">
      <c r="A54" s="473"/>
      <c r="B54" s="476"/>
      <c r="C54" s="476"/>
      <c r="D54" s="476"/>
      <c r="E54" s="474"/>
      <c r="F54" s="474"/>
      <c r="G54" s="474"/>
      <c r="H54" s="474"/>
      <c r="I54" s="474"/>
      <c r="J54" s="474"/>
    </row>
    <row r="55" spans="1:10" ht="23.25" x14ac:dyDescent="0.35">
      <c r="A55" s="473"/>
      <c r="B55" s="476"/>
      <c r="C55" s="476"/>
      <c r="D55" s="476"/>
      <c r="E55" s="474"/>
      <c r="F55" s="474"/>
      <c r="G55" s="474"/>
      <c r="H55" s="474"/>
      <c r="I55" s="474"/>
      <c r="J55" s="474"/>
    </row>
    <row r="56" spans="1:10" ht="23.25" x14ac:dyDescent="0.35">
      <c r="A56" s="473"/>
      <c r="B56" s="476"/>
      <c r="C56" s="476"/>
      <c r="D56" s="476"/>
      <c r="E56" s="474"/>
      <c r="F56" s="474"/>
      <c r="G56" s="474"/>
      <c r="H56" s="474"/>
      <c r="I56" s="474"/>
      <c r="J56" s="474"/>
    </row>
    <row r="57" spans="1:10" ht="23.25" x14ac:dyDescent="0.35">
      <c r="A57" s="473"/>
      <c r="B57" s="476"/>
      <c r="C57" s="476"/>
      <c r="D57" s="476"/>
      <c r="E57" s="474"/>
      <c r="F57" s="474"/>
      <c r="G57" s="474"/>
      <c r="H57" s="474"/>
      <c r="I57" s="474"/>
      <c r="J57" s="474"/>
    </row>
    <row r="58" spans="1:10" ht="23.25" x14ac:dyDescent="0.35">
      <c r="A58" s="473"/>
      <c r="B58" s="476"/>
      <c r="C58" s="476"/>
      <c r="D58" s="476"/>
      <c r="E58" s="474"/>
      <c r="F58" s="474"/>
      <c r="G58" s="474"/>
      <c r="H58" s="474"/>
      <c r="I58" s="474"/>
      <c r="J58" s="474"/>
    </row>
    <row r="59" spans="1:10" ht="23.25" x14ac:dyDescent="0.35">
      <c r="A59" s="473"/>
      <c r="E59" s="474"/>
      <c r="F59" s="474"/>
      <c r="G59" s="474"/>
      <c r="H59" s="474"/>
      <c r="I59" s="474"/>
      <c r="J59" s="474"/>
    </row>
    <row r="60" spans="1:10" ht="23.25" x14ac:dyDescent="0.35">
      <c r="A60" s="473"/>
      <c r="E60" s="474"/>
      <c r="F60" s="474"/>
      <c r="G60" s="474"/>
      <c r="H60" s="474"/>
      <c r="I60" s="474"/>
      <c r="J60" s="474"/>
    </row>
    <row r="61" spans="1:10" ht="23.25" x14ac:dyDescent="0.35">
      <c r="A61" s="473"/>
      <c r="E61" s="474"/>
      <c r="F61" s="474"/>
      <c r="G61" s="474"/>
      <c r="H61" s="474"/>
      <c r="I61" s="474"/>
      <c r="J61" s="474"/>
    </row>
    <row r="62" spans="1:10" ht="23.25" x14ac:dyDescent="0.35">
      <c r="A62" s="473"/>
      <c r="E62" s="475"/>
      <c r="F62" s="474"/>
      <c r="G62" s="474"/>
      <c r="H62" s="474"/>
      <c r="I62" s="474"/>
      <c r="J62" s="474"/>
    </row>
    <row r="63" spans="1:10" ht="23.25" x14ac:dyDescent="0.35">
      <c r="A63" s="473"/>
      <c r="E63" s="474"/>
      <c r="F63" s="474"/>
      <c r="G63" s="474"/>
      <c r="H63" s="474"/>
      <c r="I63" s="474"/>
      <c r="J63" s="474"/>
    </row>
    <row r="64" spans="1:10" ht="23.25" x14ac:dyDescent="0.35">
      <c r="A64" s="473"/>
      <c r="E64" s="474"/>
      <c r="F64" s="474"/>
      <c r="G64" s="474"/>
      <c r="H64" s="474"/>
      <c r="I64" s="474"/>
      <c r="J64" s="474"/>
    </row>
    <row r="65" spans="1:10" ht="23.25" x14ac:dyDescent="0.35">
      <c r="A65" s="1950"/>
      <c r="B65" s="1946"/>
      <c r="C65" s="1946"/>
      <c r="E65" s="474"/>
      <c r="F65" s="474"/>
    </row>
    <row r="66" spans="1:10" ht="23.25" x14ac:dyDescent="0.35">
      <c r="A66" s="473"/>
      <c r="E66" s="474"/>
      <c r="F66" s="474"/>
      <c r="G66" s="474"/>
      <c r="H66" s="474"/>
      <c r="I66" s="474"/>
      <c r="J66" s="474"/>
    </row>
    <row r="67" spans="1:10" ht="23.25" x14ac:dyDescent="0.35">
      <c r="A67" s="473"/>
      <c r="E67" s="474"/>
      <c r="F67" s="474"/>
      <c r="G67" s="474"/>
      <c r="H67" s="474"/>
      <c r="I67" s="474"/>
      <c r="J67" s="474"/>
    </row>
    <row r="68" spans="1:10" ht="23.25" x14ac:dyDescent="0.35">
      <c r="A68" s="473"/>
      <c r="E68" s="474"/>
      <c r="F68" s="474"/>
      <c r="G68" s="474"/>
      <c r="H68" s="474"/>
      <c r="I68" s="474"/>
      <c r="J68" s="474"/>
    </row>
    <row r="69" spans="1:10" ht="23.25" x14ac:dyDescent="0.35">
      <c r="A69" s="473"/>
      <c r="E69" s="474"/>
      <c r="F69" s="474"/>
      <c r="G69" s="474"/>
      <c r="H69" s="474"/>
      <c r="I69" s="474"/>
      <c r="J69" s="474"/>
    </row>
    <row r="70" spans="1:10" ht="23.25" x14ac:dyDescent="0.35">
      <c r="A70" s="473"/>
      <c r="E70" s="474"/>
      <c r="F70" s="474"/>
      <c r="G70" s="474"/>
      <c r="H70" s="474"/>
      <c r="I70" s="474"/>
      <c r="J70" s="474"/>
    </row>
    <row r="71" spans="1:10" ht="23.25" x14ac:dyDescent="0.35">
      <c r="A71" s="473"/>
      <c r="E71" s="474"/>
      <c r="F71" s="474"/>
      <c r="G71" s="474"/>
      <c r="H71" s="474"/>
      <c r="I71" s="474"/>
      <c r="J71" s="474"/>
    </row>
    <row r="72" spans="1:10" ht="23.25" x14ac:dyDescent="0.35">
      <c r="A72" s="473"/>
      <c r="E72" s="474"/>
      <c r="F72" s="474"/>
      <c r="G72" s="474"/>
      <c r="H72" s="474"/>
      <c r="I72" s="474"/>
      <c r="J72" s="474"/>
    </row>
    <row r="73" spans="1:10" ht="23.25" x14ac:dyDescent="0.35">
      <c r="A73" s="473"/>
      <c r="E73" s="474"/>
      <c r="F73" s="474"/>
      <c r="G73" s="474"/>
      <c r="H73" s="474"/>
      <c r="I73" s="474"/>
      <c r="J73" s="474"/>
    </row>
    <row r="74" spans="1:10" ht="23.25" x14ac:dyDescent="0.35">
      <c r="A74" s="473"/>
      <c r="E74" s="474"/>
      <c r="F74" s="474"/>
      <c r="G74" s="474"/>
      <c r="H74" s="474"/>
      <c r="I74" s="474"/>
      <c r="J74" s="474"/>
    </row>
    <row r="75" spans="1:10" ht="23.25" x14ac:dyDescent="0.35">
      <c r="A75" s="473"/>
      <c r="E75" s="474"/>
      <c r="F75" s="474"/>
      <c r="G75" s="474"/>
      <c r="H75" s="474"/>
      <c r="I75" s="474"/>
      <c r="J75" s="474"/>
    </row>
    <row r="76" spans="1:10" ht="23.25" x14ac:dyDescent="0.35">
      <c r="A76" s="473"/>
      <c r="E76" s="474"/>
      <c r="F76" s="474"/>
      <c r="G76" s="474"/>
      <c r="H76" s="474"/>
      <c r="I76" s="474"/>
      <c r="J76" s="474"/>
    </row>
    <row r="77" spans="1:10" ht="23.25" x14ac:dyDescent="0.35">
      <c r="A77" s="473"/>
      <c r="E77" s="474"/>
      <c r="F77" s="474"/>
      <c r="G77" s="474"/>
      <c r="H77" s="474"/>
      <c r="I77" s="474"/>
      <c r="J77" s="474"/>
    </row>
    <row r="78" spans="1:10" ht="23.25" x14ac:dyDescent="0.35">
      <c r="A78" s="473"/>
      <c r="E78" s="474"/>
      <c r="F78" s="474"/>
      <c r="G78" s="474"/>
      <c r="H78" s="474"/>
      <c r="I78" s="474"/>
      <c r="J78" s="474"/>
    </row>
    <row r="79" spans="1:10" ht="23.25" x14ac:dyDescent="0.35">
      <c r="A79" s="473"/>
      <c r="E79" s="474"/>
      <c r="F79" s="474"/>
      <c r="G79" s="474"/>
      <c r="H79" s="474"/>
      <c r="I79" s="474"/>
      <c r="J79" s="474"/>
    </row>
    <row r="80" spans="1:10" ht="23.25" x14ac:dyDescent="0.35">
      <c r="A80" s="473"/>
      <c r="E80" s="474"/>
      <c r="F80" s="474"/>
      <c r="G80" s="474"/>
      <c r="H80" s="474"/>
      <c r="I80" s="474"/>
      <c r="J80" s="474"/>
    </row>
    <row r="81" spans="1:10" ht="23.25" x14ac:dyDescent="0.35">
      <c r="A81" s="473"/>
      <c r="E81" s="474"/>
      <c r="F81" s="474"/>
      <c r="G81" s="474"/>
      <c r="H81" s="474"/>
      <c r="I81" s="474"/>
      <c r="J81" s="474"/>
    </row>
    <row r="82" spans="1:10" ht="23.25" x14ac:dyDescent="0.35">
      <c r="A82" s="473"/>
      <c r="E82" s="474"/>
      <c r="F82" s="474"/>
      <c r="G82" s="474"/>
      <c r="H82" s="474"/>
      <c r="I82" s="474"/>
      <c r="J82" s="474"/>
    </row>
    <row r="83" spans="1:10" ht="23.25" x14ac:dyDescent="0.35">
      <c r="A83" s="473"/>
    </row>
    <row r="84" spans="1:10" ht="23.25" x14ac:dyDescent="0.35">
      <c r="A84" s="473"/>
    </row>
    <row r="85" spans="1:10" ht="23.25" x14ac:dyDescent="0.35">
      <c r="A85" s="473"/>
    </row>
    <row r="86" spans="1:10" ht="23.25" x14ac:dyDescent="0.35">
      <c r="A86" s="473"/>
    </row>
    <row r="87" spans="1:10" ht="23.25" x14ac:dyDescent="0.35">
      <c r="A87" s="473"/>
    </row>
    <row r="88" spans="1:10" ht="23.25" x14ac:dyDescent="0.35">
      <c r="A88" s="473"/>
    </row>
  </sheetData>
  <mergeCells count="1">
    <mergeCell ref="A65:C65"/>
  </mergeCells>
  <pageMargins left="0.5" right="0.5" top="0.5" bottom="0.5" header="0" footer="0"/>
  <pageSetup scale="5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D0F18-926C-4D7B-BA34-0918909ADEF9}">
  <dimension ref="A1:K65"/>
  <sheetViews>
    <sheetView workbookViewId="0"/>
  </sheetViews>
  <sheetFormatPr defaultColWidth="12.42578125" defaultRowHeight="15" x14ac:dyDescent="0.2"/>
  <cols>
    <col min="1" max="1" width="20.140625" style="491" customWidth="1"/>
    <col min="2" max="2" width="4.7109375" style="491" customWidth="1"/>
    <col min="3" max="3" width="20.140625" style="491" customWidth="1"/>
    <col min="4" max="4" width="13.7109375" style="491" customWidth="1"/>
    <col min="5" max="10" width="17.5703125" style="491" customWidth="1"/>
    <col min="11" max="254" width="12.42578125" style="491" customWidth="1"/>
    <col min="255" max="16384" width="12.42578125" style="491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0.100000000000001" customHeight="1" x14ac:dyDescent="0.35">
      <c r="A5" s="505" t="s">
        <v>218</v>
      </c>
      <c r="B5" s="505"/>
    </row>
    <row r="7" spans="1:11" ht="20.100000000000001" customHeight="1" x14ac:dyDescent="0.25">
      <c r="A7" s="504" t="s">
        <v>133</v>
      </c>
      <c r="B7" s="493"/>
      <c r="C7" s="493"/>
      <c r="D7" s="493"/>
      <c r="E7" s="503">
        <v>1</v>
      </c>
      <c r="F7" s="503">
        <v>2</v>
      </c>
      <c r="G7" s="503">
        <v>3</v>
      </c>
      <c r="H7" s="503">
        <v>4</v>
      </c>
      <c r="I7" s="503">
        <v>4.5</v>
      </c>
      <c r="J7" s="503">
        <v>5</v>
      </c>
      <c r="K7" s="503">
        <v>6</v>
      </c>
    </row>
    <row r="8" spans="1:11" ht="20.100000000000001" customHeight="1" x14ac:dyDescent="0.35">
      <c r="D8" s="497"/>
      <c r="E8" s="502"/>
      <c r="F8" s="502"/>
      <c r="G8" s="502"/>
      <c r="H8" s="502"/>
      <c r="I8" s="502"/>
      <c r="J8" s="502"/>
      <c r="K8" s="502"/>
    </row>
    <row r="9" spans="1:11" ht="20.100000000000001" customHeight="1" x14ac:dyDescent="0.35">
      <c r="A9" s="497" t="s">
        <v>235</v>
      </c>
      <c r="B9" s="493"/>
      <c r="C9" s="493" t="s">
        <v>664</v>
      </c>
      <c r="D9" s="497"/>
      <c r="E9" s="498" t="e">
        <f>#REF!</f>
        <v>#REF!</v>
      </c>
      <c r="F9" s="498" t="e">
        <f>#REF!</f>
        <v>#REF!</v>
      </c>
      <c r="G9" s="498" t="e">
        <f>#REF!</f>
        <v>#REF!</v>
      </c>
      <c r="H9" s="498" t="e">
        <f>#REF!</f>
        <v>#REF!</v>
      </c>
      <c r="I9" s="498" t="e">
        <f>#REF!</f>
        <v>#REF!</v>
      </c>
      <c r="J9" s="498" t="e">
        <f>#REF!</f>
        <v>#REF!</v>
      </c>
      <c r="K9" s="498" t="e">
        <f>#REF!</f>
        <v>#REF!</v>
      </c>
    </row>
    <row r="10" spans="1:11" ht="20.100000000000001" customHeight="1" x14ac:dyDescent="0.35">
      <c r="A10" s="497" t="s">
        <v>234</v>
      </c>
      <c r="B10" s="493"/>
      <c r="C10" s="493"/>
      <c r="D10" s="497"/>
      <c r="E10" s="498"/>
      <c r="F10" s="498"/>
      <c r="G10" s="498"/>
      <c r="H10" s="498"/>
      <c r="I10" s="498"/>
      <c r="J10" s="498"/>
      <c r="K10" s="498"/>
    </row>
    <row r="11" spans="1:11" ht="20.100000000000001" customHeight="1" x14ac:dyDescent="0.35">
      <c r="A11" s="497"/>
      <c r="B11" s="493"/>
      <c r="C11" s="493" t="s">
        <v>230</v>
      </c>
      <c r="D11" s="497"/>
      <c r="E11" s="494" t="e">
        <f t="shared" ref="E11:K11" si="0">$H$27</f>
        <v>#REF!</v>
      </c>
      <c r="F11" s="494" t="e">
        <f t="shared" si="0"/>
        <v>#REF!</v>
      </c>
      <c r="G11" s="494" t="e">
        <f t="shared" si="0"/>
        <v>#REF!</v>
      </c>
      <c r="H11" s="494" t="e">
        <f t="shared" si="0"/>
        <v>#REF!</v>
      </c>
      <c r="I11" s="494" t="e">
        <f t="shared" si="0"/>
        <v>#REF!</v>
      </c>
      <c r="J11" s="494" t="e">
        <f t="shared" si="0"/>
        <v>#REF!</v>
      </c>
      <c r="K11" s="494" t="e">
        <f t="shared" si="0"/>
        <v>#REF!</v>
      </c>
    </row>
    <row r="12" spans="1:11" ht="20.100000000000001" customHeight="1" x14ac:dyDescent="0.35">
      <c r="A12" s="497"/>
      <c r="B12" s="493"/>
      <c r="C12" s="493" t="s">
        <v>67</v>
      </c>
      <c r="D12" s="497"/>
      <c r="E12" s="498" t="e">
        <f>#REF!</f>
        <v>#REF!</v>
      </c>
      <c r="F12" s="498" t="e">
        <f>#REF!</f>
        <v>#REF!</v>
      </c>
      <c r="G12" s="498" t="e">
        <f>#REF!</f>
        <v>#REF!</v>
      </c>
      <c r="H12" s="498" t="e">
        <f>#REF!</f>
        <v>#REF!</v>
      </c>
      <c r="I12" s="498" t="e">
        <f>#REF!</f>
        <v>#REF!</v>
      </c>
      <c r="J12" s="498" t="e">
        <f>#REF!</f>
        <v>#REF!</v>
      </c>
      <c r="K12" s="498" t="e">
        <f>#REF!</f>
        <v>#REF!</v>
      </c>
    </row>
    <row r="13" spans="1:11" ht="20.100000000000001" customHeight="1" x14ac:dyDescent="0.35">
      <c r="A13" s="497"/>
      <c r="B13" s="493"/>
      <c r="C13" s="493" t="s">
        <v>159</v>
      </c>
      <c r="E13" s="494">
        <f>$H$30</f>
        <v>38</v>
      </c>
      <c r="F13" s="494">
        <f t="shared" ref="F13:K13" si="1">$H$30</f>
        <v>38</v>
      </c>
      <c r="G13" s="494">
        <f t="shared" si="1"/>
        <v>38</v>
      </c>
      <c r="H13" s="494">
        <f t="shared" si="1"/>
        <v>38</v>
      </c>
      <c r="I13" s="494">
        <f t="shared" si="1"/>
        <v>38</v>
      </c>
      <c r="J13" s="494">
        <f t="shared" si="1"/>
        <v>38</v>
      </c>
      <c r="K13" s="494">
        <f t="shared" si="1"/>
        <v>38</v>
      </c>
    </row>
    <row r="14" spans="1:11" ht="20.100000000000001" customHeight="1" x14ac:dyDescent="0.35">
      <c r="A14" s="497"/>
      <c r="B14" s="493"/>
      <c r="C14" s="493" t="s">
        <v>231</v>
      </c>
      <c r="D14" s="497"/>
      <c r="E14" s="498" t="e">
        <f>$H$29</f>
        <v>#REF!</v>
      </c>
      <c r="F14" s="498" t="e">
        <f t="shared" ref="F14:K14" si="2">$H$29</f>
        <v>#REF!</v>
      </c>
      <c r="G14" s="498" t="e">
        <f t="shared" si="2"/>
        <v>#REF!</v>
      </c>
      <c r="H14" s="498" t="e">
        <f t="shared" si="2"/>
        <v>#REF!</v>
      </c>
      <c r="I14" s="498" t="e">
        <f t="shared" si="2"/>
        <v>#REF!</v>
      </c>
      <c r="J14" s="498" t="e">
        <f t="shared" si="2"/>
        <v>#REF!</v>
      </c>
      <c r="K14" s="498" t="e">
        <f t="shared" si="2"/>
        <v>#REF!</v>
      </c>
    </row>
    <row r="15" spans="1:11" ht="20.100000000000001" customHeight="1" x14ac:dyDescent="0.35">
      <c r="A15" s="497"/>
      <c r="B15" s="493"/>
      <c r="C15" s="493" t="s">
        <v>230</v>
      </c>
      <c r="D15" s="497"/>
      <c r="E15" s="494" t="e">
        <f t="shared" ref="E15:K15" si="3">$H$31</f>
        <v>#REF!</v>
      </c>
      <c r="F15" s="494" t="e">
        <f t="shared" si="3"/>
        <v>#REF!</v>
      </c>
      <c r="G15" s="494" t="e">
        <f t="shared" si="3"/>
        <v>#REF!</v>
      </c>
      <c r="H15" s="494" t="e">
        <f t="shared" si="3"/>
        <v>#REF!</v>
      </c>
      <c r="I15" s="494" t="e">
        <f t="shared" si="3"/>
        <v>#REF!</v>
      </c>
      <c r="J15" s="494" t="e">
        <f t="shared" si="3"/>
        <v>#REF!</v>
      </c>
      <c r="K15" s="494" t="e">
        <f t="shared" si="3"/>
        <v>#REF!</v>
      </c>
    </row>
    <row r="16" spans="1:11" ht="20.100000000000001" customHeight="1" x14ac:dyDescent="0.35">
      <c r="A16" s="497"/>
      <c r="B16" s="493"/>
      <c r="C16" s="493"/>
      <c r="D16" s="497"/>
      <c r="E16" s="501"/>
      <c r="F16" s="501"/>
      <c r="G16" s="501"/>
      <c r="H16" s="501"/>
      <c r="I16" s="501"/>
      <c r="J16" s="501"/>
      <c r="K16" s="501"/>
    </row>
    <row r="17" spans="1:11" ht="20.100000000000001" customHeight="1" thickBot="1" x14ac:dyDescent="0.4">
      <c r="A17" s="497"/>
      <c r="B17" s="493"/>
      <c r="C17" s="493" t="s">
        <v>158</v>
      </c>
      <c r="D17" s="497"/>
      <c r="E17" s="500" t="e">
        <f t="shared" ref="E17:K17" si="4">SUM(E9:E16)</f>
        <v>#REF!</v>
      </c>
      <c r="F17" s="500" t="e">
        <f t="shared" si="4"/>
        <v>#REF!</v>
      </c>
      <c r="G17" s="500" t="e">
        <f t="shared" si="4"/>
        <v>#REF!</v>
      </c>
      <c r="H17" s="500" t="e">
        <f t="shared" si="4"/>
        <v>#REF!</v>
      </c>
      <c r="I17" s="500" t="e">
        <f t="shared" si="4"/>
        <v>#REF!</v>
      </c>
      <c r="J17" s="500" t="e">
        <f t="shared" si="4"/>
        <v>#REF!</v>
      </c>
      <c r="K17" s="500" t="e">
        <f t="shared" si="4"/>
        <v>#REF!</v>
      </c>
    </row>
    <row r="18" spans="1:11" ht="20.100000000000001" customHeight="1" thickTop="1" x14ac:dyDescent="0.35">
      <c r="A18" s="497"/>
      <c r="B18" s="493"/>
      <c r="C18" s="493"/>
      <c r="D18" s="497"/>
      <c r="E18" s="497"/>
      <c r="F18" s="497"/>
      <c r="G18" s="497"/>
      <c r="H18" s="497"/>
      <c r="I18" s="497"/>
      <c r="J18" s="497"/>
    </row>
    <row r="19" spans="1:11" ht="20.100000000000001" customHeight="1" x14ac:dyDescent="0.35">
      <c r="A19" s="497"/>
      <c r="B19" s="493"/>
      <c r="C19" s="493"/>
      <c r="J19" s="497"/>
    </row>
    <row r="20" spans="1:11" ht="20.100000000000001" customHeight="1" x14ac:dyDescent="0.35">
      <c r="A20" s="497"/>
      <c r="B20" s="493"/>
      <c r="C20" s="493"/>
      <c r="J20" s="497"/>
    </row>
    <row r="21" spans="1:11" ht="20.100000000000001" customHeight="1" x14ac:dyDescent="0.35">
      <c r="A21" s="497"/>
      <c r="B21" s="493"/>
      <c r="C21" s="493"/>
      <c r="J21" s="497"/>
    </row>
    <row r="22" spans="1:11" ht="20.100000000000001" customHeight="1" x14ac:dyDescent="0.35">
      <c r="A22" s="497"/>
      <c r="B22" s="493"/>
      <c r="C22" s="493"/>
      <c r="J22" s="497"/>
    </row>
    <row r="23" spans="1:11" ht="20.100000000000001" customHeight="1" x14ac:dyDescent="0.35">
      <c r="A23" s="497"/>
      <c r="B23" s="493"/>
      <c r="C23" s="493"/>
      <c r="J23" s="497"/>
    </row>
    <row r="24" spans="1:11" ht="20.100000000000001" customHeight="1" x14ac:dyDescent="0.35">
      <c r="A24" s="497"/>
      <c r="B24" s="493"/>
      <c r="C24" s="493"/>
      <c r="J24" s="497"/>
    </row>
    <row r="25" spans="1:11" ht="20.100000000000001" customHeight="1" x14ac:dyDescent="0.35">
      <c r="A25" s="497"/>
      <c r="B25" s="493"/>
      <c r="C25" s="493"/>
      <c r="D25" s="497"/>
      <c r="E25" s="496"/>
      <c r="F25" s="494"/>
      <c r="G25" s="495"/>
      <c r="H25" s="498"/>
      <c r="I25" s="498"/>
      <c r="J25" s="497"/>
    </row>
    <row r="26" spans="1:11" ht="20.100000000000001" customHeight="1" x14ac:dyDescent="0.35">
      <c r="A26" s="497"/>
      <c r="B26" s="493"/>
      <c r="C26" s="493"/>
      <c r="D26" s="497"/>
      <c r="E26" s="496"/>
      <c r="F26" s="494"/>
      <c r="G26" s="494"/>
      <c r="H26" s="498"/>
      <c r="I26" s="498"/>
      <c r="J26" s="497"/>
    </row>
    <row r="27" spans="1:11" ht="20.100000000000001" customHeight="1" x14ac:dyDescent="0.35">
      <c r="A27" s="493"/>
      <c r="B27" s="493"/>
      <c r="C27" s="493"/>
      <c r="D27" s="493"/>
      <c r="E27" s="496" t="s">
        <v>230</v>
      </c>
      <c r="F27" s="494">
        <v>2</v>
      </c>
      <c r="G27" s="495" t="e">
        <f>#REF!</f>
        <v>#REF!</v>
      </c>
      <c r="H27" s="494" t="e">
        <f>F27*G27</f>
        <v>#REF!</v>
      </c>
      <c r="I27" s="494"/>
      <c r="J27" s="497"/>
    </row>
    <row r="28" spans="1:11" ht="20.100000000000001" customHeight="1" x14ac:dyDescent="0.35">
      <c r="A28" s="493"/>
      <c r="B28" s="493"/>
      <c r="C28" s="493"/>
      <c r="D28" s="497"/>
      <c r="E28" s="497"/>
      <c r="F28" s="497"/>
      <c r="G28" s="497"/>
      <c r="H28" s="497"/>
      <c r="I28" s="497"/>
      <c r="J28" s="497"/>
    </row>
    <row r="29" spans="1:11" ht="20.100000000000001" customHeight="1" x14ac:dyDescent="0.35">
      <c r="A29" s="493"/>
      <c r="B29" s="493"/>
      <c r="C29" s="499"/>
      <c r="D29" s="497" t="s">
        <v>232</v>
      </c>
      <c r="E29" s="496" t="s">
        <v>231</v>
      </c>
      <c r="F29" s="494">
        <v>3.3330000000000002</v>
      </c>
      <c r="G29" s="498" t="e">
        <f>#REF!</f>
        <v>#REF!</v>
      </c>
      <c r="H29" s="498" t="e">
        <f>F29*G29</f>
        <v>#REF!</v>
      </c>
      <c r="I29" s="494"/>
      <c r="J29" s="493"/>
    </row>
    <row r="30" spans="1:11" ht="20.100000000000001" customHeight="1" x14ac:dyDescent="0.35">
      <c r="A30" s="493"/>
      <c r="B30" s="493"/>
      <c r="C30" s="493"/>
      <c r="D30" s="497"/>
      <c r="E30" s="496" t="s">
        <v>157</v>
      </c>
      <c r="F30" s="494"/>
      <c r="G30" s="494">
        <v>1</v>
      </c>
      <c r="H30" s="494">
        <v>38</v>
      </c>
      <c r="I30" s="494"/>
      <c r="J30" s="493"/>
    </row>
    <row r="31" spans="1:11" ht="20.100000000000001" customHeight="1" x14ac:dyDescent="0.35">
      <c r="A31" s="493"/>
      <c r="B31" s="493"/>
      <c r="C31" s="493"/>
      <c r="D31" s="497"/>
      <c r="E31" s="496" t="s">
        <v>230</v>
      </c>
      <c r="F31" s="494">
        <v>2</v>
      </c>
      <c r="G31" s="495" t="e">
        <f>$G$27</f>
        <v>#REF!</v>
      </c>
      <c r="H31" s="494" t="e">
        <f>F31*G31</f>
        <v>#REF!</v>
      </c>
      <c r="I31" s="494"/>
      <c r="J31" s="493"/>
    </row>
    <row r="32" spans="1:11" ht="20.100000000000001" customHeight="1" x14ac:dyDescent="0.25">
      <c r="A32" s="493"/>
      <c r="B32" s="493"/>
      <c r="C32" s="493"/>
      <c r="D32" s="493"/>
      <c r="H32" s="1436" t="e">
        <f>SUM(H29:H31)</f>
        <v>#REF!</v>
      </c>
      <c r="J32" s="493"/>
    </row>
    <row r="33" spans="1:10" ht="20.100000000000001" customHeight="1" x14ac:dyDescent="0.25">
      <c r="A33" s="493"/>
      <c r="B33" s="493"/>
      <c r="C33" s="493"/>
      <c r="D33" s="493"/>
      <c r="E33" s="493"/>
      <c r="F33" s="493"/>
      <c r="G33" s="493"/>
      <c r="H33" s="493"/>
      <c r="I33" s="493"/>
      <c r="J33" s="493"/>
    </row>
    <row r="34" spans="1:10" ht="20.100000000000001" customHeight="1" x14ac:dyDescent="0.25">
      <c r="A34" s="493"/>
      <c r="B34" s="493"/>
      <c r="C34" s="493"/>
      <c r="D34" s="493"/>
      <c r="E34" s="493"/>
      <c r="F34" s="493"/>
      <c r="G34" s="493"/>
      <c r="H34" s="493"/>
      <c r="I34" s="493"/>
      <c r="J34" s="493"/>
    </row>
    <row r="35" spans="1:10" ht="18" x14ac:dyDescent="0.25">
      <c r="A35" s="493"/>
      <c r="B35" s="493"/>
      <c r="C35" s="493"/>
      <c r="D35" s="493"/>
      <c r="E35" s="493"/>
      <c r="F35" s="493"/>
      <c r="G35" s="493"/>
      <c r="H35" s="493"/>
      <c r="I35" s="493"/>
      <c r="J35" s="493"/>
    </row>
    <row r="36" spans="1:10" ht="18" x14ac:dyDescent="0.25">
      <c r="A36" s="493"/>
      <c r="B36" s="493"/>
      <c r="C36" s="493"/>
      <c r="D36" s="493"/>
      <c r="E36" s="493"/>
      <c r="F36" s="493"/>
      <c r="G36" s="493"/>
      <c r="H36" s="493"/>
      <c r="I36" s="493"/>
      <c r="J36" s="493"/>
    </row>
    <row r="37" spans="1:10" ht="18" x14ac:dyDescent="0.25">
      <c r="A37" s="493"/>
      <c r="B37" s="493"/>
      <c r="C37" s="493"/>
      <c r="D37" s="493"/>
      <c r="E37" s="493"/>
      <c r="F37" s="493"/>
      <c r="G37" s="493"/>
      <c r="H37" s="493"/>
      <c r="I37" s="493"/>
      <c r="J37" s="493"/>
    </row>
    <row r="38" spans="1:10" ht="18" x14ac:dyDescent="0.25">
      <c r="A38" s="493"/>
      <c r="B38" s="493"/>
      <c r="C38" s="493"/>
      <c r="D38" s="493"/>
      <c r="E38" s="493"/>
      <c r="F38" s="493"/>
      <c r="G38" s="493"/>
      <c r="H38" s="493"/>
      <c r="I38" s="493"/>
      <c r="J38" s="493"/>
    </row>
    <row r="39" spans="1:10" ht="18" x14ac:dyDescent="0.25">
      <c r="A39" s="493"/>
      <c r="B39" s="493"/>
      <c r="C39" s="493"/>
      <c r="D39" s="493"/>
      <c r="E39" s="493"/>
      <c r="F39" s="493"/>
      <c r="G39" s="493"/>
      <c r="H39" s="493"/>
      <c r="I39" s="493"/>
      <c r="J39" s="493"/>
    </row>
    <row r="40" spans="1:10" ht="18" x14ac:dyDescent="0.25">
      <c r="A40" s="493"/>
      <c r="B40" s="493"/>
      <c r="C40" s="493"/>
      <c r="D40" s="493"/>
      <c r="E40" s="493"/>
      <c r="F40" s="493"/>
      <c r="G40" s="493"/>
      <c r="H40" s="493"/>
      <c r="I40" s="493"/>
      <c r="J40" s="493"/>
    </row>
    <row r="41" spans="1:10" ht="18" x14ac:dyDescent="0.25">
      <c r="A41" s="493"/>
      <c r="B41" s="493"/>
      <c r="C41" s="493"/>
      <c r="D41" s="493"/>
      <c r="E41" s="493"/>
      <c r="F41" s="493"/>
      <c r="G41" s="493"/>
      <c r="H41" s="493"/>
      <c r="I41" s="493"/>
      <c r="J41" s="493"/>
    </row>
    <row r="42" spans="1:10" ht="18" x14ac:dyDescent="0.25">
      <c r="A42" s="493"/>
      <c r="B42" s="493"/>
      <c r="C42" s="493"/>
      <c r="D42" s="493"/>
      <c r="E42" s="493"/>
      <c r="F42" s="493"/>
      <c r="G42" s="493"/>
      <c r="H42" s="493"/>
      <c r="I42" s="493"/>
      <c r="J42" s="493"/>
    </row>
    <row r="43" spans="1:10" ht="18" x14ac:dyDescent="0.25">
      <c r="A43" s="493"/>
      <c r="B43" s="493"/>
      <c r="C43" s="493"/>
      <c r="D43" s="493"/>
      <c r="E43" s="493"/>
      <c r="F43" s="493"/>
      <c r="G43" s="493"/>
      <c r="H43" s="493"/>
      <c r="I43" s="493"/>
      <c r="J43" s="493"/>
    </row>
    <row r="44" spans="1:10" ht="18" x14ac:dyDescent="0.25">
      <c r="A44" s="493"/>
      <c r="B44" s="493"/>
      <c r="C44" s="493"/>
      <c r="D44" s="493"/>
      <c r="E44" s="493"/>
      <c r="F44" s="493"/>
      <c r="G44" s="493"/>
      <c r="H44" s="493"/>
      <c r="I44" s="493"/>
      <c r="J44" s="493"/>
    </row>
    <row r="45" spans="1:10" ht="18" x14ac:dyDescent="0.25">
      <c r="A45" s="493"/>
      <c r="B45" s="493"/>
      <c r="C45" s="493"/>
      <c r="D45" s="493"/>
      <c r="E45" s="493"/>
      <c r="F45" s="493"/>
      <c r="G45" s="493"/>
      <c r="H45" s="493"/>
      <c r="I45" s="493"/>
      <c r="J45" s="493"/>
    </row>
    <row r="46" spans="1:10" ht="18" x14ac:dyDescent="0.25">
      <c r="A46" s="493"/>
      <c r="B46" s="493"/>
      <c r="C46" s="493"/>
      <c r="D46" s="493"/>
      <c r="E46" s="493"/>
      <c r="F46" s="493"/>
      <c r="G46" s="493"/>
      <c r="H46" s="493"/>
      <c r="I46" s="493"/>
      <c r="J46" s="493"/>
    </row>
    <row r="47" spans="1:10" ht="18" x14ac:dyDescent="0.25">
      <c r="A47" s="493"/>
      <c r="B47" s="493"/>
      <c r="C47" s="493"/>
      <c r="D47" s="493"/>
      <c r="E47" s="493"/>
      <c r="F47" s="493"/>
      <c r="G47" s="493"/>
      <c r="H47" s="493"/>
      <c r="I47" s="493"/>
      <c r="J47" s="493"/>
    </row>
    <row r="48" spans="1:10" ht="18" x14ac:dyDescent="0.25">
      <c r="A48" s="493"/>
      <c r="B48" s="493"/>
      <c r="C48" s="493"/>
      <c r="D48" s="493"/>
      <c r="E48" s="493"/>
      <c r="F48" s="493"/>
      <c r="G48" s="493"/>
      <c r="H48" s="493"/>
      <c r="I48" s="493"/>
      <c r="J48" s="493"/>
    </row>
    <row r="49" spans="1:10" ht="18" x14ac:dyDescent="0.25">
      <c r="A49" s="493"/>
      <c r="B49" s="493"/>
      <c r="C49" s="493"/>
      <c r="D49" s="493"/>
      <c r="E49" s="493"/>
      <c r="F49" s="493"/>
      <c r="G49" s="493"/>
      <c r="H49" s="493"/>
      <c r="I49" s="493"/>
      <c r="J49" s="493"/>
    </row>
    <row r="50" spans="1:10" ht="18" x14ac:dyDescent="0.25">
      <c r="A50" s="493"/>
      <c r="B50" s="493"/>
      <c r="C50" s="493"/>
      <c r="D50" s="493"/>
      <c r="E50" s="493"/>
      <c r="F50" s="493"/>
      <c r="G50" s="493"/>
      <c r="H50" s="493"/>
      <c r="I50" s="493"/>
      <c r="J50" s="493"/>
    </row>
    <row r="51" spans="1:10" ht="18" x14ac:dyDescent="0.25">
      <c r="A51" s="493"/>
      <c r="B51" s="493"/>
      <c r="C51" s="493"/>
      <c r="D51" s="493"/>
      <c r="E51" s="493"/>
      <c r="F51" s="493"/>
      <c r="G51" s="493"/>
      <c r="H51" s="493"/>
      <c r="I51" s="493"/>
      <c r="J51" s="493"/>
    </row>
    <row r="52" spans="1:10" ht="18" x14ac:dyDescent="0.25">
      <c r="A52" s="493"/>
      <c r="B52" s="493"/>
      <c r="C52" s="493"/>
      <c r="D52" s="493"/>
      <c r="E52" s="493"/>
      <c r="F52" s="493"/>
      <c r="G52" s="493"/>
      <c r="H52" s="493"/>
      <c r="I52" s="493"/>
      <c r="J52" s="493"/>
    </row>
    <row r="53" spans="1:10" ht="18" x14ac:dyDescent="0.25">
      <c r="A53" s="493"/>
      <c r="B53" s="493"/>
      <c r="C53" s="493"/>
      <c r="D53" s="493"/>
      <c r="E53" s="493"/>
      <c r="F53" s="493"/>
      <c r="G53" s="493"/>
      <c r="H53" s="493"/>
      <c r="I53" s="493"/>
      <c r="J53" s="493"/>
    </row>
    <row r="54" spans="1:10" ht="18" x14ac:dyDescent="0.25">
      <c r="A54" s="493"/>
      <c r="B54" s="493"/>
      <c r="C54" s="493"/>
      <c r="D54" s="493"/>
      <c r="E54" s="493"/>
      <c r="F54" s="493"/>
      <c r="G54" s="493"/>
      <c r="H54" s="493"/>
      <c r="I54" s="493"/>
      <c r="J54" s="493"/>
    </row>
    <row r="62" spans="1:10" x14ac:dyDescent="0.2">
      <c r="E62" s="492" t="s">
        <v>229</v>
      </c>
    </row>
    <row r="65" spans="1:3" x14ac:dyDescent="0.2">
      <c r="A65" s="1951" t="s">
        <v>228</v>
      </c>
      <c r="B65" s="1951"/>
      <c r="C65" s="1951"/>
    </row>
  </sheetData>
  <mergeCells count="1">
    <mergeCell ref="A65:C65"/>
  </mergeCells>
  <pageMargins left="0.5" right="0.5" top="0.5" bottom="0.5" header="0" footer="0"/>
  <pageSetup scale="51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DDD8A-4561-4F38-A837-E622AD0FABC4}">
  <dimension ref="A1:K88"/>
  <sheetViews>
    <sheetView workbookViewId="0"/>
  </sheetViews>
  <sheetFormatPr defaultColWidth="12.42578125" defaultRowHeight="15" x14ac:dyDescent="0.2"/>
  <cols>
    <col min="1" max="1" width="20.140625" style="506" customWidth="1"/>
    <col min="2" max="2" width="4.7109375" style="506" customWidth="1"/>
    <col min="3" max="3" width="20.140625" style="506" customWidth="1"/>
    <col min="4" max="4" width="13.7109375" style="506" customWidth="1"/>
    <col min="5" max="10" width="17.5703125" style="506" customWidth="1"/>
    <col min="11" max="11" width="13.85546875" style="506" bestFit="1" customWidth="1"/>
    <col min="12" max="16384" width="12.42578125" style="506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524" t="s">
        <v>239</v>
      </c>
      <c r="B5" s="524"/>
    </row>
    <row r="7" spans="1:11" ht="20.100000000000001" customHeight="1" x14ac:dyDescent="0.25">
      <c r="A7" s="523" t="s">
        <v>133</v>
      </c>
      <c r="B7" s="510"/>
      <c r="C7" s="510"/>
      <c r="D7" s="510"/>
      <c r="E7" s="522">
        <v>1</v>
      </c>
      <c r="F7" s="522">
        <v>2</v>
      </c>
      <c r="G7" s="522">
        <v>3</v>
      </c>
      <c r="H7" s="522">
        <v>4</v>
      </c>
      <c r="I7" s="522">
        <v>4.5</v>
      </c>
      <c r="J7" s="522">
        <v>5</v>
      </c>
      <c r="K7" s="522">
        <v>6</v>
      </c>
    </row>
    <row r="8" spans="1:11" ht="20.100000000000001" customHeight="1" x14ac:dyDescent="0.2">
      <c r="E8" s="521"/>
      <c r="F8" s="521"/>
      <c r="G8" s="521"/>
      <c r="H8" s="521"/>
      <c r="I8" s="521"/>
      <c r="J8" s="521"/>
      <c r="K8" s="521"/>
    </row>
    <row r="9" spans="1:11" ht="20.100000000000001" customHeight="1" x14ac:dyDescent="0.35">
      <c r="A9" s="507" t="s">
        <v>246</v>
      </c>
      <c r="B9" s="510"/>
      <c r="C9" s="510" t="s">
        <v>67</v>
      </c>
      <c r="D9" s="510"/>
      <c r="E9" s="517" t="e">
        <f>#REF!</f>
        <v>#REF!</v>
      </c>
      <c r="F9" s="517" t="e">
        <f>#REF!</f>
        <v>#REF!</v>
      </c>
      <c r="G9" s="517" t="e">
        <f>#REF!</f>
        <v>#REF!</v>
      </c>
      <c r="H9" s="517" t="e">
        <f>#REF!</f>
        <v>#REF!</v>
      </c>
      <c r="I9" s="517" t="e">
        <f>#REF!</f>
        <v>#REF!</v>
      </c>
      <c r="J9" s="517" t="e">
        <f>#REF!</f>
        <v>#REF!</v>
      </c>
      <c r="K9" s="517" t="e">
        <f>#REF!</f>
        <v>#REF!</v>
      </c>
    </row>
    <row r="10" spans="1:11" ht="20.100000000000001" customHeight="1" x14ac:dyDescent="0.35">
      <c r="A10" s="507" t="s">
        <v>211</v>
      </c>
      <c r="B10" s="510"/>
      <c r="C10" s="510" t="s">
        <v>159</v>
      </c>
      <c r="D10" s="510"/>
      <c r="E10" s="518" t="e">
        <f t="shared" ref="E10:K10" si="0">$H$50</f>
        <v>#REF!</v>
      </c>
      <c r="F10" s="518" t="e">
        <f t="shared" si="0"/>
        <v>#REF!</v>
      </c>
      <c r="G10" s="518" t="e">
        <f t="shared" si="0"/>
        <v>#REF!</v>
      </c>
      <c r="H10" s="518" t="e">
        <f t="shared" si="0"/>
        <v>#REF!</v>
      </c>
      <c r="I10" s="518" t="e">
        <f t="shared" si="0"/>
        <v>#REF!</v>
      </c>
      <c r="J10" s="518" t="e">
        <f t="shared" si="0"/>
        <v>#REF!</v>
      </c>
      <c r="K10" s="518" t="e">
        <f t="shared" si="0"/>
        <v>#REF!</v>
      </c>
    </row>
    <row r="11" spans="1:11" ht="20.100000000000001" customHeight="1" x14ac:dyDescent="0.35">
      <c r="A11" s="507"/>
      <c r="B11" s="510"/>
      <c r="C11" s="510" t="s">
        <v>170</v>
      </c>
      <c r="D11" s="510"/>
      <c r="E11" s="517" t="e">
        <f>#REF!</f>
        <v>#REF!</v>
      </c>
      <c r="F11" s="517" t="e">
        <f>#REF!</f>
        <v>#REF!</v>
      </c>
      <c r="G11" s="517" t="e">
        <f>#REF!</f>
        <v>#REF!</v>
      </c>
      <c r="H11" s="517" t="e">
        <f>#REF!</f>
        <v>#REF!</v>
      </c>
      <c r="I11" s="517" t="e">
        <f>#REF!</f>
        <v>#REF!</v>
      </c>
      <c r="J11" s="517" t="e">
        <f>#REF!</f>
        <v>#REF!</v>
      </c>
      <c r="K11" s="517" t="e">
        <f>#REF!</f>
        <v>#REF!</v>
      </c>
    </row>
    <row r="12" spans="1:11" ht="20.100000000000001" customHeight="1" x14ac:dyDescent="0.35">
      <c r="A12" s="507"/>
      <c r="B12" s="510"/>
      <c r="C12" s="510"/>
      <c r="D12" s="510"/>
      <c r="E12" s="516"/>
      <c r="F12" s="516"/>
      <c r="G12" s="516"/>
      <c r="H12" s="516"/>
      <c r="I12" s="516"/>
      <c r="J12" s="516"/>
      <c r="K12" s="516"/>
    </row>
    <row r="13" spans="1:11" ht="20.100000000000001" customHeight="1" thickBot="1" x14ac:dyDescent="0.4">
      <c r="A13" s="507"/>
      <c r="B13" s="510"/>
      <c r="C13" s="510" t="s">
        <v>158</v>
      </c>
      <c r="D13" s="510"/>
      <c r="E13" s="515" t="e">
        <f t="shared" ref="E13:K13" si="1">SUM(E9:E12)</f>
        <v>#REF!</v>
      </c>
      <c r="F13" s="515" t="e">
        <f t="shared" si="1"/>
        <v>#REF!</v>
      </c>
      <c r="G13" s="515" t="e">
        <f t="shared" si="1"/>
        <v>#REF!</v>
      </c>
      <c r="H13" s="515" t="e">
        <f t="shared" si="1"/>
        <v>#REF!</v>
      </c>
      <c r="I13" s="515" t="e">
        <f t="shared" si="1"/>
        <v>#REF!</v>
      </c>
      <c r="J13" s="515" t="e">
        <f t="shared" si="1"/>
        <v>#REF!</v>
      </c>
      <c r="K13" s="515" t="e">
        <f t="shared" si="1"/>
        <v>#REF!</v>
      </c>
    </row>
    <row r="14" spans="1:11" ht="20.100000000000001" customHeight="1" thickTop="1" x14ac:dyDescent="0.35">
      <c r="A14" s="507"/>
      <c r="B14" s="510"/>
      <c r="C14" s="510"/>
      <c r="D14" s="510"/>
      <c r="E14" s="513"/>
      <c r="F14" s="513"/>
      <c r="G14" s="513"/>
      <c r="H14" s="513"/>
      <c r="I14" s="513"/>
      <c r="J14" s="513"/>
      <c r="K14" s="513"/>
    </row>
    <row r="15" spans="1:11" ht="20.100000000000001" customHeight="1" x14ac:dyDescent="0.35">
      <c r="A15" s="507"/>
      <c r="B15" s="510"/>
      <c r="C15" s="510"/>
      <c r="D15" s="510"/>
      <c r="E15" s="518"/>
      <c r="F15" s="518"/>
      <c r="G15" s="518"/>
      <c r="H15" s="518"/>
      <c r="I15" s="518"/>
      <c r="J15" s="518"/>
      <c r="K15" s="518"/>
    </row>
    <row r="16" spans="1:11" ht="20.100000000000001" customHeight="1" x14ac:dyDescent="0.35">
      <c r="A16" s="507"/>
      <c r="B16" s="510"/>
      <c r="C16" s="510"/>
      <c r="D16" s="510"/>
      <c r="E16" s="518"/>
      <c r="F16" s="518"/>
      <c r="G16" s="518"/>
      <c r="H16" s="518"/>
      <c r="I16" s="518"/>
      <c r="J16" s="518"/>
      <c r="K16" s="518"/>
    </row>
    <row r="17" spans="1:11" ht="20.100000000000001" customHeight="1" x14ac:dyDescent="0.35">
      <c r="A17" s="507"/>
      <c r="B17" s="510"/>
      <c r="C17" s="510"/>
      <c r="D17" s="510"/>
      <c r="E17" s="518"/>
      <c r="F17" s="518"/>
      <c r="G17" s="518"/>
      <c r="H17" s="518"/>
      <c r="I17" s="518"/>
      <c r="J17" s="518"/>
      <c r="K17" s="518"/>
    </row>
    <row r="18" spans="1:11" ht="20.100000000000001" customHeight="1" x14ac:dyDescent="0.35">
      <c r="A18" s="507"/>
      <c r="B18" s="510"/>
      <c r="C18" s="510"/>
      <c r="D18" s="510"/>
      <c r="E18" s="518"/>
      <c r="F18" s="518"/>
      <c r="G18" s="518"/>
      <c r="H18" s="518"/>
      <c r="I18" s="518"/>
      <c r="J18" s="518"/>
      <c r="K18" s="518"/>
    </row>
    <row r="19" spans="1:11" ht="20.100000000000001" customHeight="1" x14ac:dyDescent="0.35">
      <c r="A19" s="507" t="s">
        <v>245</v>
      </c>
      <c r="B19" s="510"/>
      <c r="C19" s="510" t="s">
        <v>67</v>
      </c>
      <c r="D19" s="510"/>
      <c r="E19" s="517" t="e">
        <f>#REF!</f>
        <v>#REF!</v>
      </c>
      <c r="F19" s="517" t="e">
        <f>#REF!</f>
        <v>#REF!</v>
      </c>
      <c r="G19" s="517" t="e">
        <f>#REF!</f>
        <v>#REF!</v>
      </c>
      <c r="H19" s="517" t="e">
        <f>#REF!</f>
        <v>#REF!</v>
      </c>
      <c r="I19" s="517" t="e">
        <f>#REF!</f>
        <v>#REF!</v>
      </c>
      <c r="J19" s="517" t="e">
        <f>#REF!</f>
        <v>#REF!</v>
      </c>
      <c r="K19" s="517" t="e">
        <f>#REF!</f>
        <v>#REF!</v>
      </c>
    </row>
    <row r="20" spans="1:11" ht="20.100000000000001" customHeight="1" x14ac:dyDescent="0.35">
      <c r="A20" s="507" t="s">
        <v>209</v>
      </c>
      <c r="B20" s="510"/>
      <c r="C20" s="510" t="s">
        <v>159</v>
      </c>
      <c r="D20" s="510"/>
      <c r="E20" s="518" t="e">
        <f t="shared" ref="E20:K20" si="2">$H$50</f>
        <v>#REF!</v>
      </c>
      <c r="F20" s="518" t="e">
        <f t="shared" si="2"/>
        <v>#REF!</v>
      </c>
      <c r="G20" s="518" t="e">
        <f t="shared" si="2"/>
        <v>#REF!</v>
      </c>
      <c r="H20" s="518" t="e">
        <f t="shared" si="2"/>
        <v>#REF!</v>
      </c>
      <c r="I20" s="518" t="e">
        <f t="shared" si="2"/>
        <v>#REF!</v>
      </c>
      <c r="J20" s="518" t="e">
        <f t="shared" si="2"/>
        <v>#REF!</v>
      </c>
      <c r="K20" s="518" t="e">
        <f t="shared" si="2"/>
        <v>#REF!</v>
      </c>
    </row>
    <row r="21" spans="1:11" ht="20.100000000000001" customHeight="1" x14ac:dyDescent="0.35">
      <c r="A21" s="507"/>
      <c r="B21" s="510"/>
      <c r="C21" s="510" t="s">
        <v>170</v>
      </c>
      <c r="D21" s="510"/>
      <c r="E21" s="517" t="e">
        <f>#REF!</f>
        <v>#REF!</v>
      </c>
      <c r="F21" s="517" t="e">
        <f>#REF!</f>
        <v>#REF!</v>
      </c>
      <c r="G21" s="517" t="e">
        <f>#REF!</f>
        <v>#REF!</v>
      </c>
      <c r="H21" s="517" t="e">
        <f>#REF!</f>
        <v>#REF!</v>
      </c>
      <c r="I21" s="517" t="e">
        <f>#REF!</f>
        <v>#REF!</v>
      </c>
      <c r="J21" s="517" t="e">
        <f>#REF!</f>
        <v>#REF!</v>
      </c>
      <c r="K21" s="517" t="e">
        <f>#REF!</f>
        <v>#REF!</v>
      </c>
    </row>
    <row r="22" spans="1:11" ht="20.100000000000001" customHeight="1" x14ac:dyDescent="0.35">
      <c r="A22" s="507"/>
      <c r="B22" s="510"/>
      <c r="C22" s="510"/>
      <c r="D22" s="510"/>
      <c r="E22" s="516"/>
      <c r="F22" s="516"/>
      <c r="G22" s="516"/>
      <c r="H22" s="516"/>
      <c r="I22" s="516"/>
      <c r="J22" s="516"/>
      <c r="K22" s="516"/>
    </row>
    <row r="23" spans="1:11" ht="20.100000000000001" customHeight="1" thickBot="1" x14ac:dyDescent="0.4">
      <c r="A23" s="507"/>
      <c r="B23" s="510"/>
      <c r="C23" s="510" t="s">
        <v>158</v>
      </c>
      <c r="D23" s="510"/>
      <c r="E23" s="515" t="e">
        <f>SUM(E19:E21)</f>
        <v>#REF!</v>
      </c>
      <c r="F23" s="515" t="e">
        <f>SUM(F19:F21)</f>
        <v>#REF!</v>
      </c>
      <c r="G23" s="515" t="e">
        <f>SUM(G19:G21)</f>
        <v>#REF!</v>
      </c>
      <c r="H23" s="515" t="e">
        <f>SUM(H19:H21)</f>
        <v>#REF!</v>
      </c>
      <c r="I23" s="515" t="e">
        <f>SUM(I19:I22)</f>
        <v>#REF!</v>
      </c>
      <c r="J23" s="515" t="e">
        <f>SUM(J19:J21)</f>
        <v>#REF!</v>
      </c>
      <c r="K23" s="515" t="e">
        <f>SUM(K19:K21)</f>
        <v>#REF!</v>
      </c>
    </row>
    <row r="24" spans="1:11" ht="20.100000000000001" customHeight="1" thickTop="1" x14ac:dyDescent="0.35">
      <c r="A24" s="507"/>
      <c r="B24" s="510"/>
      <c r="C24" s="510"/>
      <c r="D24" s="510"/>
      <c r="E24" s="520"/>
      <c r="F24" s="520"/>
      <c r="G24" s="520"/>
      <c r="H24" s="520"/>
      <c r="I24" s="520"/>
      <c r="J24" s="520"/>
      <c r="K24" s="520"/>
    </row>
    <row r="25" spans="1:11" ht="20.100000000000001" customHeight="1" x14ac:dyDescent="0.35">
      <c r="A25" s="507"/>
      <c r="B25" s="510"/>
      <c r="C25" s="510"/>
      <c r="D25" s="510"/>
      <c r="E25" s="507"/>
      <c r="F25" s="507"/>
      <c r="G25" s="507"/>
      <c r="H25" s="507"/>
      <c r="I25" s="507"/>
      <c r="J25" s="507"/>
      <c r="K25" s="507"/>
    </row>
    <row r="26" spans="1:11" ht="20.100000000000001" customHeight="1" x14ac:dyDescent="0.35">
      <c r="A26" s="507"/>
      <c r="B26" s="510"/>
      <c r="C26" s="519"/>
      <c r="D26" s="510"/>
      <c r="E26" s="507"/>
      <c r="F26" s="507"/>
      <c r="G26" s="507"/>
      <c r="H26" s="507"/>
      <c r="I26" s="507"/>
      <c r="J26" s="507"/>
      <c r="K26" s="507"/>
    </row>
    <row r="27" spans="1:11" ht="20.100000000000001" customHeight="1" x14ac:dyDescent="0.35">
      <c r="A27" s="507"/>
      <c r="B27" s="510"/>
      <c r="C27" s="510"/>
      <c r="D27" s="510"/>
      <c r="E27" s="507"/>
      <c r="F27" s="507"/>
      <c r="G27" s="507"/>
      <c r="H27" s="507"/>
      <c r="I27" s="507"/>
      <c r="J27" s="507"/>
      <c r="K27" s="507"/>
    </row>
    <row r="28" spans="1:11" ht="20.100000000000001" customHeight="1" x14ac:dyDescent="0.35">
      <c r="A28" s="507"/>
      <c r="B28" s="510"/>
      <c r="C28" s="510"/>
      <c r="D28" s="512"/>
      <c r="E28" s="518"/>
      <c r="F28" s="518"/>
      <c r="G28" s="507"/>
      <c r="H28" s="507"/>
      <c r="I28" s="507"/>
      <c r="J28" s="507"/>
      <c r="K28" s="507"/>
    </row>
    <row r="29" spans="1:11" ht="20.100000000000001" customHeight="1" x14ac:dyDescent="0.35">
      <c r="A29" s="507" t="s">
        <v>244</v>
      </c>
      <c r="B29" s="510"/>
      <c r="C29" s="510" t="s">
        <v>67</v>
      </c>
      <c r="D29" s="512"/>
      <c r="E29" s="517" t="e">
        <f>#REF!</f>
        <v>#REF!</v>
      </c>
      <c r="F29" s="517" t="e">
        <f>#REF!</f>
        <v>#REF!</v>
      </c>
      <c r="G29" s="517" t="e">
        <f>#REF!</f>
        <v>#REF!</v>
      </c>
      <c r="H29" s="517" t="e">
        <f>#REF!</f>
        <v>#REF!</v>
      </c>
      <c r="I29" s="517" t="e">
        <f>#REF!</f>
        <v>#REF!</v>
      </c>
      <c r="J29" s="517" t="e">
        <f>#REF!</f>
        <v>#REF!</v>
      </c>
      <c r="K29" s="517" t="e">
        <f>#REF!</f>
        <v>#REF!</v>
      </c>
    </row>
    <row r="30" spans="1:11" ht="20.100000000000001" customHeight="1" x14ac:dyDescent="0.35">
      <c r="A30" s="507" t="s">
        <v>180</v>
      </c>
      <c r="B30" s="510"/>
      <c r="C30" s="510" t="s">
        <v>159</v>
      </c>
      <c r="D30" s="511"/>
      <c r="E30" s="518" t="e">
        <f t="shared" ref="E30:K30" si="3">$H$54</f>
        <v>#REF!</v>
      </c>
      <c r="F30" s="518" t="e">
        <f t="shared" si="3"/>
        <v>#REF!</v>
      </c>
      <c r="G30" s="518" t="e">
        <f t="shared" si="3"/>
        <v>#REF!</v>
      </c>
      <c r="H30" s="518" t="e">
        <f t="shared" si="3"/>
        <v>#REF!</v>
      </c>
      <c r="I30" s="518" t="e">
        <f t="shared" si="3"/>
        <v>#REF!</v>
      </c>
      <c r="J30" s="518" t="e">
        <f t="shared" si="3"/>
        <v>#REF!</v>
      </c>
      <c r="K30" s="518" t="e">
        <f t="shared" si="3"/>
        <v>#REF!</v>
      </c>
    </row>
    <row r="31" spans="1:11" ht="20.100000000000001" customHeight="1" x14ac:dyDescent="0.35">
      <c r="A31" s="507"/>
      <c r="B31" s="510"/>
      <c r="C31" s="510" t="s">
        <v>170</v>
      </c>
      <c r="D31" s="511"/>
      <c r="E31" s="517" t="e">
        <f>#REF!</f>
        <v>#REF!</v>
      </c>
      <c r="F31" s="517" t="e">
        <f>#REF!</f>
        <v>#REF!</v>
      </c>
      <c r="G31" s="517" t="e">
        <f>#REF!</f>
        <v>#REF!</v>
      </c>
      <c r="H31" s="517" t="e">
        <f>#REF!</f>
        <v>#REF!</v>
      </c>
      <c r="I31" s="517" t="e">
        <f>#REF!</f>
        <v>#REF!</v>
      </c>
      <c r="J31" s="517" t="e">
        <f>#REF!</f>
        <v>#REF!</v>
      </c>
      <c r="K31" s="517" t="e">
        <f>#REF!</f>
        <v>#REF!</v>
      </c>
    </row>
    <row r="32" spans="1:11" ht="23.25" x14ac:dyDescent="0.35">
      <c r="A32" s="507"/>
      <c r="B32" s="510"/>
      <c r="C32" s="510"/>
      <c r="D32" s="510"/>
      <c r="E32" s="516"/>
      <c r="F32" s="516"/>
      <c r="G32" s="516"/>
      <c r="H32" s="516"/>
      <c r="I32" s="516"/>
      <c r="J32" s="516"/>
      <c r="K32" s="516"/>
    </row>
    <row r="33" spans="1:11" ht="24" thickBot="1" x14ac:dyDescent="0.4">
      <c r="A33" s="507"/>
      <c r="B33" s="510"/>
      <c r="C33" s="510" t="s">
        <v>158</v>
      </c>
      <c r="D33" s="510"/>
      <c r="E33" s="515" t="e">
        <f>SUM(E29:E31)</f>
        <v>#REF!</v>
      </c>
      <c r="F33" s="515" t="e">
        <f>SUM(F29:F31)</f>
        <v>#REF!</v>
      </c>
      <c r="G33" s="515" t="e">
        <f>SUM(G29:G31)</f>
        <v>#REF!</v>
      </c>
      <c r="H33" s="515" t="e">
        <f>SUM(H29:H31)</f>
        <v>#REF!</v>
      </c>
      <c r="I33" s="515" t="e">
        <f>SUM(I29:I32)</f>
        <v>#REF!</v>
      </c>
      <c r="J33" s="515" t="e">
        <f>SUM(J29:J31)</f>
        <v>#REF!</v>
      </c>
      <c r="K33" s="515" t="e">
        <f>SUM(K29:K31)</f>
        <v>#REF!</v>
      </c>
    </row>
    <row r="34" spans="1:11" ht="24" thickTop="1" x14ac:dyDescent="0.35">
      <c r="A34" s="507"/>
      <c r="B34" s="510"/>
      <c r="C34" s="510"/>
      <c r="D34" s="510"/>
      <c r="E34" s="513"/>
      <c r="F34" s="513"/>
      <c r="G34" s="513"/>
      <c r="H34" s="513"/>
      <c r="I34" s="513"/>
      <c r="J34" s="513"/>
      <c r="K34" s="513"/>
    </row>
    <row r="35" spans="1:11" ht="23.25" x14ac:dyDescent="0.35">
      <c r="A35" s="507"/>
      <c r="B35" s="510"/>
      <c r="C35" s="510"/>
      <c r="D35" s="510"/>
      <c r="E35" s="518"/>
      <c r="F35" s="518"/>
      <c r="G35" s="518"/>
      <c r="H35" s="518"/>
      <c r="I35" s="518"/>
      <c r="J35" s="518"/>
      <c r="K35" s="518"/>
    </row>
    <row r="36" spans="1:11" ht="23.25" x14ac:dyDescent="0.35">
      <c r="A36" s="507"/>
      <c r="B36" s="510"/>
      <c r="C36" s="510"/>
      <c r="D36" s="510"/>
      <c r="E36" s="518"/>
      <c r="F36" s="518"/>
      <c r="G36" s="518"/>
      <c r="H36" s="518"/>
      <c r="I36" s="518"/>
      <c r="J36" s="518"/>
      <c r="K36" s="518"/>
    </row>
    <row r="37" spans="1:11" ht="23.25" x14ac:dyDescent="0.35">
      <c r="A37" s="507"/>
      <c r="B37" s="510"/>
      <c r="C37" s="510"/>
      <c r="D37" s="510"/>
      <c r="E37" s="518"/>
      <c r="F37" s="518"/>
      <c r="G37" s="518"/>
      <c r="H37" s="518"/>
      <c r="I37" s="518"/>
      <c r="J37" s="518"/>
      <c r="K37" s="518"/>
    </row>
    <row r="38" spans="1:11" ht="23.25" x14ac:dyDescent="0.35">
      <c r="A38" s="507" t="s">
        <v>243</v>
      </c>
      <c r="B38" s="510"/>
      <c r="C38" s="510" t="s">
        <v>67</v>
      </c>
      <c r="D38" s="512"/>
      <c r="E38" s="517" t="e">
        <f>#REF!</f>
        <v>#REF!</v>
      </c>
      <c r="F38" s="517" t="e">
        <f>#REF!</f>
        <v>#REF!</v>
      </c>
      <c r="G38" s="517" t="e">
        <f>#REF!</f>
        <v>#REF!</v>
      </c>
      <c r="H38" s="517" t="e">
        <f>#REF!</f>
        <v>#REF!</v>
      </c>
      <c r="I38" s="517" t="e">
        <f>#REF!</f>
        <v>#REF!</v>
      </c>
      <c r="J38" s="517" t="e">
        <f>#REF!</f>
        <v>#REF!</v>
      </c>
      <c r="K38" s="517" t="e">
        <f>#REF!</f>
        <v>#REF!</v>
      </c>
    </row>
    <row r="39" spans="1:11" ht="23.25" x14ac:dyDescent="0.35">
      <c r="A39" s="507" t="s">
        <v>178</v>
      </c>
      <c r="B39" s="510"/>
      <c r="C39" s="510" t="s">
        <v>159</v>
      </c>
      <c r="D39" s="511"/>
      <c r="E39" s="518" t="e">
        <f t="shared" ref="E39:K39" si="4">$H$54</f>
        <v>#REF!</v>
      </c>
      <c r="F39" s="518" t="e">
        <f t="shared" si="4"/>
        <v>#REF!</v>
      </c>
      <c r="G39" s="518" t="e">
        <f t="shared" si="4"/>
        <v>#REF!</v>
      </c>
      <c r="H39" s="518" t="e">
        <f t="shared" si="4"/>
        <v>#REF!</v>
      </c>
      <c r="I39" s="518" t="e">
        <f t="shared" si="4"/>
        <v>#REF!</v>
      </c>
      <c r="J39" s="518" t="e">
        <f t="shared" si="4"/>
        <v>#REF!</v>
      </c>
      <c r="K39" s="518" t="e">
        <f t="shared" si="4"/>
        <v>#REF!</v>
      </c>
    </row>
    <row r="40" spans="1:11" ht="23.25" x14ac:dyDescent="0.35">
      <c r="A40" s="507"/>
      <c r="B40" s="510"/>
      <c r="C40" s="510" t="s">
        <v>170</v>
      </c>
      <c r="D40" s="511"/>
      <c r="E40" s="517" t="e">
        <f>#REF!</f>
        <v>#REF!</v>
      </c>
      <c r="F40" s="517" t="e">
        <f>#REF!</f>
        <v>#REF!</v>
      </c>
      <c r="G40" s="517" t="e">
        <f>#REF!</f>
        <v>#REF!</v>
      </c>
      <c r="H40" s="517" t="e">
        <f>#REF!</f>
        <v>#REF!</v>
      </c>
      <c r="I40" s="517" t="e">
        <f>#REF!</f>
        <v>#REF!</v>
      </c>
      <c r="J40" s="517" t="e">
        <f>#REF!</f>
        <v>#REF!</v>
      </c>
      <c r="K40" s="517" t="e">
        <f>#REF!</f>
        <v>#REF!</v>
      </c>
    </row>
    <row r="41" spans="1:11" ht="23.25" x14ac:dyDescent="0.35">
      <c r="A41" s="507"/>
      <c r="B41" s="510"/>
      <c r="C41" s="510"/>
      <c r="D41" s="510"/>
      <c r="E41" s="516"/>
      <c r="F41" s="516"/>
      <c r="G41" s="516"/>
      <c r="H41" s="516"/>
      <c r="I41" s="516"/>
      <c r="J41" s="516"/>
      <c r="K41" s="516"/>
    </row>
    <row r="42" spans="1:11" ht="24" thickBot="1" x14ac:dyDescent="0.4">
      <c r="A42" s="507"/>
      <c r="B42" s="510"/>
      <c r="C42" s="510" t="s">
        <v>158</v>
      </c>
      <c r="D42" s="510"/>
      <c r="E42" s="515" t="e">
        <f>SUM(E38:E40)</f>
        <v>#REF!</v>
      </c>
      <c r="F42" s="515" t="e">
        <f>SUM(F38:F40)</f>
        <v>#REF!</v>
      </c>
      <c r="G42" s="515" t="e">
        <f>SUM(G38:G40)</f>
        <v>#REF!</v>
      </c>
      <c r="H42" s="515" t="e">
        <f>SUM(H38:H40)</f>
        <v>#REF!</v>
      </c>
      <c r="I42" s="515" t="e">
        <f>SUM(I38:I41)</f>
        <v>#REF!</v>
      </c>
      <c r="J42" s="515" t="e">
        <f>SUM(J38:J40)</f>
        <v>#REF!</v>
      </c>
      <c r="K42" s="514" t="e">
        <f>SUM(K38:K40)</f>
        <v>#REF!</v>
      </c>
    </row>
    <row r="43" spans="1:11" ht="24" thickTop="1" x14ac:dyDescent="0.35">
      <c r="A43" s="507"/>
      <c r="B43" s="510"/>
      <c r="C43" s="510"/>
      <c r="D43" s="510"/>
      <c r="E43" s="513"/>
      <c r="F43" s="513"/>
      <c r="G43" s="513"/>
      <c r="H43" s="513"/>
      <c r="I43" s="513"/>
      <c r="J43" s="513"/>
    </row>
    <row r="44" spans="1:11" ht="23.25" x14ac:dyDescent="0.35">
      <c r="A44" s="507"/>
      <c r="B44" s="510"/>
      <c r="C44" s="510"/>
      <c r="D44" s="510"/>
      <c r="H44" s="508"/>
      <c r="I44" s="508"/>
      <c r="J44" s="508"/>
    </row>
    <row r="45" spans="1:11" ht="23.25" x14ac:dyDescent="0.35">
      <c r="A45" s="507"/>
      <c r="B45" s="510"/>
      <c r="C45" s="510"/>
      <c r="D45" s="510"/>
      <c r="H45" s="508"/>
      <c r="I45" s="508"/>
      <c r="J45" s="508"/>
    </row>
    <row r="46" spans="1:11" ht="23.25" x14ac:dyDescent="0.35">
      <c r="A46" s="507"/>
      <c r="B46" s="510"/>
      <c r="C46" s="510"/>
      <c r="D46" s="510"/>
      <c r="E46" s="508"/>
      <c r="F46" s="508"/>
      <c r="G46" s="508"/>
      <c r="H46" s="508"/>
      <c r="I46" s="508"/>
      <c r="J46" s="508"/>
    </row>
    <row r="47" spans="1:11" ht="23.25" x14ac:dyDescent="0.35">
      <c r="A47" s="507"/>
      <c r="B47" s="508"/>
      <c r="C47" s="508"/>
      <c r="D47" s="510" t="s">
        <v>242</v>
      </c>
      <c r="E47" s="512"/>
      <c r="F47" s="512" t="s">
        <v>165</v>
      </c>
      <c r="G47" s="512" t="s">
        <v>164</v>
      </c>
      <c r="H47" s="512" t="s">
        <v>241</v>
      </c>
      <c r="I47" s="512"/>
      <c r="J47" s="508"/>
    </row>
    <row r="48" spans="1:11" ht="23.25" x14ac:dyDescent="0.35">
      <c r="A48" s="507"/>
      <c r="B48" s="510"/>
      <c r="C48" s="510"/>
      <c r="D48" s="510"/>
      <c r="E48" s="511" t="s">
        <v>168</v>
      </c>
      <c r="F48" s="511">
        <v>5</v>
      </c>
      <c r="G48" s="511" t="e">
        <f>#REF!</f>
        <v>#REF!</v>
      </c>
      <c r="H48" s="511" t="e">
        <f>SUM(F48*G48)</f>
        <v>#REF!</v>
      </c>
      <c r="I48" s="511"/>
      <c r="J48" s="508"/>
    </row>
    <row r="49" spans="1:10" ht="23.25" x14ac:dyDescent="0.35">
      <c r="A49" s="507"/>
      <c r="B49" s="510"/>
      <c r="C49" s="510"/>
      <c r="D49" s="510"/>
      <c r="E49" s="511" t="s">
        <v>168</v>
      </c>
      <c r="F49" s="511">
        <v>1</v>
      </c>
      <c r="G49" s="511" t="e">
        <f>#REF!</f>
        <v>#REF!</v>
      </c>
      <c r="H49" s="511" t="e">
        <f>SUM(F49*G49)</f>
        <v>#REF!</v>
      </c>
      <c r="I49" s="511"/>
      <c r="J49" s="508"/>
    </row>
    <row r="50" spans="1:10" ht="23.25" x14ac:dyDescent="0.35">
      <c r="A50" s="507"/>
      <c r="B50" s="510"/>
      <c r="C50" s="510"/>
      <c r="D50" s="510"/>
      <c r="E50" s="508"/>
      <c r="F50" s="508"/>
      <c r="G50" s="508"/>
      <c r="H50" s="511" t="e">
        <f>H48+H49</f>
        <v>#REF!</v>
      </c>
      <c r="I50" s="511"/>
      <c r="J50" s="508"/>
    </row>
    <row r="51" spans="1:10" ht="23.25" x14ac:dyDescent="0.35">
      <c r="A51" s="507"/>
      <c r="B51" s="510"/>
      <c r="C51" s="510"/>
      <c r="D51" s="510" t="s">
        <v>240</v>
      </c>
      <c r="E51" s="512"/>
      <c r="F51" s="508"/>
      <c r="G51" s="508"/>
      <c r="H51" s="508"/>
      <c r="I51" s="508"/>
      <c r="J51" s="508"/>
    </row>
    <row r="52" spans="1:10" ht="23.25" x14ac:dyDescent="0.35">
      <c r="A52" s="507"/>
      <c r="B52" s="510"/>
      <c r="C52" s="510"/>
      <c r="D52" s="510"/>
      <c r="E52" s="511" t="s">
        <v>167</v>
      </c>
      <c r="F52" s="511">
        <v>5</v>
      </c>
      <c r="G52" s="272" t="e">
        <f>#REF!</f>
        <v>#REF!</v>
      </c>
      <c r="H52" s="511" t="e">
        <f>SUM(F52*G52)</f>
        <v>#REF!</v>
      </c>
      <c r="I52" s="511"/>
      <c r="J52" s="508"/>
    </row>
    <row r="53" spans="1:10" ht="23.25" x14ac:dyDescent="0.35">
      <c r="A53" s="507"/>
      <c r="B53" s="510"/>
      <c r="C53" s="510"/>
      <c r="D53" s="510"/>
      <c r="E53" s="511" t="s">
        <v>167</v>
      </c>
      <c r="F53" s="511">
        <v>1</v>
      </c>
      <c r="G53" s="272" t="e">
        <f>#REF!</f>
        <v>#REF!</v>
      </c>
      <c r="H53" s="511" t="e">
        <f>SUM(F53*G53)</f>
        <v>#REF!</v>
      </c>
      <c r="I53" s="511"/>
      <c r="J53" s="508"/>
    </row>
    <row r="54" spans="1:10" ht="23.25" x14ac:dyDescent="0.35">
      <c r="A54" s="507"/>
      <c r="B54" s="510"/>
      <c r="C54" s="510"/>
      <c r="D54" s="510"/>
      <c r="H54" s="511" t="e">
        <f>H52+H53</f>
        <v>#REF!</v>
      </c>
      <c r="I54" s="511"/>
      <c r="J54" s="508"/>
    </row>
    <row r="55" spans="1:10" ht="23.25" x14ac:dyDescent="0.35">
      <c r="A55" s="507"/>
      <c r="B55" s="510"/>
      <c r="C55" s="510"/>
      <c r="D55" s="510"/>
      <c r="E55" s="508"/>
      <c r="F55" s="508"/>
      <c r="G55" s="508"/>
      <c r="H55" s="508"/>
      <c r="I55" s="508"/>
      <c r="J55" s="508"/>
    </row>
    <row r="56" spans="1:10" ht="23.25" x14ac:dyDescent="0.35">
      <c r="A56" s="507"/>
      <c r="B56" s="510"/>
      <c r="C56" s="510"/>
      <c r="D56" s="510"/>
      <c r="E56" s="508"/>
      <c r="F56" s="508"/>
      <c r="G56" s="508"/>
      <c r="H56" s="508"/>
      <c r="I56" s="508"/>
      <c r="J56" s="508"/>
    </row>
    <row r="57" spans="1:10" ht="23.25" x14ac:dyDescent="0.35">
      <c r="A57" s="507"/>
      <c r="B57" s="510"/>
      <c r="C57" s="510"/>
      <c r="D57" s="510"/>
      <c r="E57" s="508"/>
      <c r="F57" s="508"/>
      <c r="G57" s="508"/>
      <c r="H57" s="508"/>
      <c r="I57" s="508"/>
      <c r="J57" s="508"/>
    </row>
    <row r="58" spans="1:10" ht="23.25" x14ac:dyDescent="0.35">
      <c r="A58" s="507"/>
      <c r="B58" s="510"/>
      <c r="C58" s="510"/>
      <c r="D58" s="510"/>
      <c r="E58" s="508"/>
      <c r="F58" s="508"/>
      <c r="G58" s="508"/>
      <c r="H58" s="508"/>
      <c r="I58" s="508"/>
      <c r="J58" s="508"/>
    </row>
    <row r="59" spans="1:10" ht="23.25" x14ac:dyDescent="0.35">
      <c r="A59" s="507"/>
      <c r="E59" s="508"/>
      <c r="F59" s="508"/>
      <c r="G59" s="508"/>
      <c r="H59" s="508"/>
      <c r="I59" s="508"/>
      <c r="J59" s="508"/>
    </row>
    <row r="60" spans="1:10" ht="23.25" x14ac:dyDescent="0.35">
      <c r="A60" s="507"/>
      <c r="E60" s="508"/>
      <c r="F60" s="508"/>
      <c r="G60" s="508"/>
      <c r="H60" s="508"/>
      <c r="I60" s="508"/>
      <c r="J60" s="508"/>
    </row>
    <row r="61" spans="1:10" ht="23.25" x14ac:dyDescent="0.35">
      <c r="A61" s="507"/>
      <c r="E61" s="508"/>
      <c r="F61" s="508"/>
      <c r="G61" s="508"/>
      <c r="H61" s="508"/>
      <c r="I61" s="508"/>
      <c r="J61" s="508"/>
    </row>
    <row r="62" spans="1:10" ht="23.25" x14ac:dyDescent="0.35">
      <c r="A62" s="507"/>
      <c r="E62" s="509"/>
      <c r="F62" s="508"/>
      <c r="G62" s="508"/>
      <c r="H62" s="508"/>
      <c r="I62" s="508"/>
      <c r="J62" s="508"/>
    </row>
    <row r="63" spans="1:10" ht="23.25" x14ac:dyDescent="0.35">
      <c r="A63" s="507"/>
      <c r="E63" s="508"/>
      <c r="F63" s="508"/>
      <c r="G63" s="508"/>
      <c r="H63" s="508"/>
      <c r="I63" s="508"/>
      <c r="J63" s="508"/>
    </row>
    <row r="64" spans="1:10" ht="23.25" x14ac:dyDescent="0.35">
      <c r="A64" s="507"/>
      <c r="E64" s="508"/>
      <c r="F64" s="508"/>
      <c r="G64" s="508"/>
      <c r="H64" s="508"/>
      <c r="I64" s="508"/>
      <c r="J64" s="508"/>
    </row>
    <row r="65" spans="1:10" ht="23.25" x14ac:dyDescent="0.35">
      <c r="A65" s="507"/>
      <c r="E65" s="508"/>
      <c r="F65" s="508"/>
      <c r="G65" s="508"/>
      <c r="H65" s="508"/>
      <c r="I65" s="508"/>
      <c r="J65" s="508"/>
    </row>
    <row r="66" spans="1:10" ht="23.25" x14ac:dyDescent="0.35">
      <c r="A66" s="507"/>
      <c r="E66" s="508"/>
      <c r="F66" s="508"/>
      <c r="G66" s="508"/>
      <c r="H66" s="508"/>
      <c r="I66" s="508"/>
      <c r="J66" s="508"/>
    </row>
    <row r="67" spans="1:10" ht="23.25" x14ac:dyDescent="0.35">
      <c r="A67" s="507"/>
      <c r="E67" s="508"/>
      <c r="F67" s="508"/>
      <c r="G67" s="508"/>
      <c r="H67" s="508"/>
      <c r="I67" s="508"/>
      <c r="J67" s="508"/>
    </row>
    <row r="68" spans="1:10" ht="23.25" x14ac:dyDescent="0.35">
      <c r="A68" s="507"/>
      <c r="E68" s="508"/>
      <c r="F68" s="508"/>
      <c r="G68" s="508"/>
      <c r="H68" s="508"/>
      <c r="I68" s="508"/>
      <c r="J68" s="508"/>
    </row>
    <row r="69" spans="1:10" ht="23.25" x14ac:dyDescent="0.35">
      <c r="A69" s="507"/>
      <c r="E69" s="508"/>
      <c r="F69" s="508"/>
      <c r="G69" s="508"/>
      <c r="H69" s="508"/>
      <c r="I69" s="508"/>
      <c r="J69" s="508"/>
    </row>
    <row r="70" spans="1:10" ht="23.25" x14ac:dyDescent="0.35">
      <c r="A70" s="507"/>
      <c r="E70" s="508"/>
      <c r="F70" s="508"/>
      <c r="G70" s="508"/>
      <c r="H70" s="508"/>
      <c r="I70" s="508"/>
      <c r="J70" s="508"/>
    </row>
    <row r="71" spans="1:10" ht="23.25" x14ac:dyDescent="0.35">
      <c r="A71" s="507"/>
      <c r="E71" s="508"/>
      <c r="F71" s="508"/>
      <c r="G71" s="508"/>
      <c r="H71" s="508"/>
      <c r="I71" s="508"/>
      <c r="J71" s="508"/>
    </row>
    <row r="72" spans="1:10" ht="23.25" x14ac:dyDescent="0.35">
      <c r="A72" s="507"/>
      <c r="E72" s="508"/>
      <c r="F72" s="508"/>
      <c r="G72" s="508"/>
      <c r="H72" s="508"/>
      <c r="I72" s="508"/>
      <c r="J72" s="508"/>
    </row>
    <row r="73" spans="1:10" ht="23.25" x14ac:dyDescent="0.35">
      <c r="A73" s="507"/>
      <c r="E73" s="508"/>
      <c r="F73" s="508"/>
      <c r="G73" s="508"/>
      <c r="H73" s="508"/>
      <c r="I73" s="508"/>
      <c r="J73" s="508"/>
    </row>
    <row r="74" spans="1:10" ht="23.25" x14ac:dyDescent="0.35">
      <c r="A74" s="507"/>
      <c r="E74" s="508"/>
      <c r="F74" s="508"/>
      <c r="G74" s="508"/>
      <c r="H74" s="508"/>
      <c r="I74" s="508"/>
      <c r="J74" s="508"/>
    </row>
    <row r="75" spans="1:10" ht="23.25" x14ac:dyDescent="0.35">
      <c r="A75" s="507"/>
      <c r="E75" s="508"/>
      <c r="F75" s="508"/>
      <c r="G75" s="508"/>
      <c r="H75" s="508"/>
      <c r="I75" s="508"/>
      <c r="J75" s="508"/>
    </row>
    <row r="76" spans="1:10" ht="23.25" x14ac:dyDescent="0.35">
      <c r="A76" s="507"/>
      <c r="E76" s="508"/>
      <c r="F76" s="508"/>
      <c r="G76" s="508"/>
      <c r="H76" s="508"/>
      <c r="I76" s="508"/>
      <c r="J76" s="508"/>
    </row>
    <row r="77" spans="1:10" ht="23.25" x14ac:dyDescent="0.35">
      <c r="A77" s="507"/>
      <c r="E77" s="508"/>
      <c r="F77" s="508"/>
      <c r="G77" s="508"/>
      <c r="H77" s="508"/>
      <c r="I77" s="508"/>
      <c r="J77" s="508"/>
    </row>
    <row r="78" spans="1:10" ht="23.25" x14ac:dyDescent="0.35">
      <c r="A78" s="507"/>
      <c r="E78" s="508"/>
      <c r="F78" s="508"/>
      <c r="G78" s="508"/>
      <c r="H78" s="508"/>
      <c r="I78" s="508"/>
      <c r="J78" s="508"/>
    </row>
    <row r="79" spans="1:10" ht="23.25" x14ac:dyDescent="0.35">
      <c r="A79" s="507"/>
      <c r="E79" s="508"/>
      <c r="F79" s="508"/>
      <c r="G79" s="508"/>
      <c r="H79" s="508"/>
      <c r="I79" s="508"/>
      <c r="J79" s="508"/>
    </row>
    <row r="80" spans="1:10" ht="23.25" x14ac:dyDescent="0.35">
      <c r="A80" s="507"/>
      <c r="E80" s="508"/>
      <c r="F80" s="508"/>
      <c r="G80" s="508"/>
      <c r="H80" s="508"/>
      <c r="I80" s="508"/>
      <c r="J80" s="508"/>
    </row>
    <row r="81" spans="1:10" ht="23.25" x14ac:dyDescent="0.35">
      <c r="A81" s="507"/>
      <c r="E81" s="508"/>
      <c r="F81" s="508"/>
      <c r="G81" s="508"/>
      <c r="H81" s="508"/>
      <c r="I81" s="508"/>
      <c r="J81" s="508"/>
    </row>
    <row r="82" spans="1:10" ht="23.25" x14ac:dyDescent="0.35">
      <c r="A82" s="507"/>
      <c r="E82" s="508"/>
      <c r="F82" s="508"/>
      <c r="G82" s="508"/>
      <c r="H82" s="508"/>
      <c r="I82" s="508"/>
      <c r="J82" s="508"/>
    </row>
    <row r="83" spans="1:10" ht="23.25" x14ac:dyDescent="0.35">
      <c r="A83" s="507"/>
    </row>
    <row r="84" spans="1:10" ht="23.25" x14ac:dyDescent="0.35">
      <c r="A84" s="507"/>
    </row>
    <row r="85" spans="1:10" ht="23.25" x14ac:dyDescent="0.35">
      <c r="A85" s="507"/>
    </row>
    <row r="86" spans="1:10" ht="23.25" x14ac:dyDescent="0.35">
      <c r="A86" s="507"/>
    </row>
    <row r="87" spans="1:10" ht="23.25" x14ac:dyDescent="0.35">
      <c r="A87" s="507"/>
    </row>
    <row r="88" spans="1:10" ht="23.25" x14ac:dyDescent="0.35">
      <c r="A88" s="507"/>
    </row>
  </sheetData>
  <pageMargins left="0.5" right="0.5" top="0.5" bottom="0.5" header="0" footer="0"/>
  <pageSetup scale="5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CA1B3-F2F4-4E94-BAEA-40884079EFF6}">
  <dimension ref="B1:AO55"/>
  <sheetViews>
    <sheetView showGridLines="0" showRowColHeaders="0" workbookViewId="0">
      <selection activeCell="P22" sqref="P22"/>
    </sheetView>
  </sheetViews>
  <sheetFormatPr defaultRowHeight="15" x14ac:dyDescent="0.25"/>
  <cols>
    <col min="1" max="2" width="9.140625" style="1"/>
    <col min="3" max="3" width="2.7109375" style="65" customWidth="1"/>
    <col min="4" max="4" width="1" style="65" customWidth="1"/>
    <col min="5" max="5" width="2.7109375" style="1648" customWidth="1"/>
    <col min="6" max="6" width="1.140625" style="1648" customWidth="1"/>
    <col min="7" max="7" width="2.7109375" style="1648" customWidth="1"/>
    <col min="8" max="8" width="1" style="65" customWidth="1"/>
    <col min="9" max="9" width="2.7109375" style="1648" customWidth="1"/>
    <col min="10" max="10" width="1.140625" style="1648" customWidth="1"/>
    <col min="11" max="11" width="2.7109375" style="1648" customWidth="1"/>
    <col min="12" max="12" width="1" style="8" customWidth="1"/>
    <col min="13" max="13" width="2.7109375" style="1648" customWidth="1"/>
    <col min="14" max="14" width="12.7109375" style="1" customWidth="1"/>
    <col min="15" max="15" width="13.42578125" style="1" customWidth="1"/>
    <col min="16" max="16" width="11.7109375" style="1" customWidth="1"/>
    <col min="17" max="17" width="14.7109375" style="19" customWidth="1"/>
    <col min="18" max="19" width="10.28515625" style="1" customWidth="1"/>
    <col min="20" max="20" width="13.7109375" style="1" customWidth="1"/>
    <col min="21" max="21" width="4.5703125" style="1" customWidth="1"/>
    <col min="22" max="22" width="4.28515625" style="1" hidden="1" customWidth="1"/>
    <col min="23" max="26" width="6.28515625" style="1" hidden="1" customWidth="1"/>
    <col min="27" max="27" width="5.42578125" style="1" hidden="1" customWidth="1"/>
    <col min="28" max="32" width="4.7109375" style="1" hidden="1" customWidth="1"/>
    <col min="33" max="34" width="5" style="1" hidden="1" customWidth="1"/>
    <col min="35" max="41" width="9.140625" style="1" hidden="1" customWidth="1"/>
    <col min="42" max="16384" width="9.140625" style="1"/>
  </cols>
  <sheetData>
    <row r="1" spans="3:40" s="11" customFormat="1" ht="29.25" customHeight="1" x14ac:dyDescent="0.2">
      <c r="C1" s="1819" t="s">
        <v>2</v>
      </c>
      <c r="D1" s="1819"/>
      <c r="E1" s="1819"/>
      <c r="F1" s="1819"/>
      <c r="G1" s="1819"/>
      <c r="H1" s="1819"/>
      <c r="I1" s="1819"/>
      <c r="J1" s="1819"/>
      <c r="K1" s="1819"/>
      <c r="L1" s="1819"/>
      <c r="M1" s="1819"/>
      <c r="N1" s="1820"/>
      <c r="O1" s="1820"/>
      <c r="P1" s="1821"/>
      <c r="Q1" s="1822"/>
      <c r="R1" s="1822"/>
      <c r="S1" s="1822"/>
      <c r="T1" s="1822"/>
    </row>
    <row r="2" spans="3:40" ht="12.75" customHeight="1" thickBot="1" x14ac:dyDescent="0.25">
      <c r="C2" s="1648"/>
      <c r="D2" s="1648"/>
      <c r="H2" s="1648"/>
      <c r="L2" s="1648"/>
      <c r="N2" s="1651"/>
      <c r="O2" s="1651"/>
      <c r="P2" s="1649"/>
      <c r="Q2" s="1650"/>
      <c r="R2" s="1650"/>
      <c r="S2" s="1650"/>
      <c r="T2" s="1650"/>
      <c r="U2" s="11"/>
      <c r="V2" s="11"/>
      <c r="W2" s="11"/>
    </row>
    <row r="3" spans="3:40" ht="34.5" customHeight="1" x14ac:dyDescent="0.25">
      <c r="C3" s="1823" t="s">
        <v>852</v>
      </c>
      <c r="D3" s="1824"/>
      <c r="E3" s="1824"/>
      <c r="F3" s="1824"/>
      <c r="G3" s="1824"/>
      <c r="H3" s="1824"/>
      <c r="I3" s="1824"/>
      <c r="J3" s="1824"/>
      <c r="K3" s="1824"/>
      <c r="L3" s="1824"/>
      <c r="M3" s="1825"/>
      <c r="N3" s="1832" t="s">
        <v>811</v>
      </c>
      <c r="O3" s="1835" t="s">
        <v>812</v>
      </c>
      <c r="P3" s="1835" t="s">
        <v>813</v>
      </c>
      <c r="Q3" s="1835" t="s">
        <v>814</v>
      </c>
      <c r="R3" s="1835" t="s">
        <v>717</v>
      </c>
      <c r="S3" s="1835" t="s">
        <v>815</v>
      </c>
      <c r="T3" s="1838" t="s">
        <v>816</v>
      </c>
      <c r="U3" s="10"/>
      <c r="V3" s="11"/>
      <c r="W3" s="11"/>
      <c r="AB3" s="1802" t="s">
        <v>51</v>
      </c>
      <c r="AC3" s="1802"/>
      <c r="AD3" s="1802"/>
      <c r="AE3" s="1802"/>
      <c r="AF3" s="1802"/>
      <c r="AG3" s="1802"/>
      <c r="AH3" s="1802"/>
    </row>
    <row r="4" spans="3:40" s="4" customFormat="1" ht="13.5" customHeight="1" x14ac:dyDescent="0.25">
      <c r="C4" s="1826"/>
      <c r="D4" s="1827"/>
      <c r="E4" s="1827"/>
      <c r="F4" s="1827"/>
      <c r="G4" s="1827"/>
      <c r="H4" s="1827"/>
      <c r="I4" s="1827"/>
      <c r="J4" s="1827"/>
      <c r="K4" s="1827"/>
      <c r="L4" s="1827"/>
      <c r="M4" s="1828"/>
      <c r="N4" s="1833"/>
      <c r="O4" s="1836"/>
      <c r="P4" s="1836"/>
      <c r="Q4" s="1836"/>
      <c r="R4" s="1836"/>
      <c r="S4" s="1836"/>
      <c r="T4" s="1839"/>
      <c r="W4" s="4" t="s">
        <v>11</v>
      </c>
      <c r="X4" s="4" t="s">
        <v>9</v>
      </c>
      <c r="Y4" s="4" t="s">
        <v>17</v>
      </c>
      <c r="Z4" s="4" t="s">
        <v>10</v>
      </c>
      <c r="AB4" s="1802" t="s">
        <v>11</v>
      </c>
      <c r="AC4" s="1802"/>
      <c r="AD4" s="1802"/>
      <c r="AE4" s="1802"/>
      <c r="AF4" s="1802"/>
      <c r="AG4" s="1802"/>
      <c r="AH4" s="1802"/>
      <c r="AI4" s="4" t="s">
        <v>12</v>
      </c>
      <c r="AJ4" s="4" t="s">
        <v>13</v>
      </c>
      <c r="AK4" s="4" t="s">
        <v>14</v>
      </c>
      <c r="AL4" s="4" t="s">
        <v>15</v>
      </c>
      <c r="AM4" s="4" t="s">
        <v>16</v>
      </c>
    </row>
    <row r="5" spans="3:40" ht="18.75" customHeight="1" thickBot="1" x14ac:dyDescent="0.3">
      <c r="C5" s="1829"/>
      <c r="D5" s="1830"/>
      <c r="E5" s="1830"/>
      <c r="F5" s="1830"/>
      <c r="G5" s="1830"/>
      <c r="H5" s="1830"/>
      <c r="I5" s="1830"/>
      <c r="J5" s="1830"/>
      <c r="K5" s="1830"/>
      <c r="L5" s="1830"/>
      <c r="M5" s="1831"/>
      <c r="N5" s="1834"/>
      <c r="O5" s="1837"/>
      <c r="P5" s="1837"/>
      <c r="Q5" s="1837"/>
      <c r="R5" s="1837"/>
      <c r="S5" s="1837"/>
      <c r="T5" s="1840"/>
      <c r="AB5" s="44">
        <v>1</v>
      </c>
      <c r="AC5" s="46">
        <v>2</v>
      </c>
      <c r="AD5" s="48">
        <v>3</v>
      </c>
      <c r="AE5" s="50">
        <v>4</v>
      </c>
      <c r="AF5" s="52">
        <v>5</v>
      </c>
      <c r="AG5" s="54">
        <v>6</v>
      </c>
      <c r="AH5" s="56">
        <v>7</v>
      </c>
    </row>
    <row r="6" spans="3:40" ht="11.25" hidden="1" customHeight="1" x14ac:dyDescent="0.25">
      <c r="C6" s="65">
        <v>2</v>
      </c>
      <c r="D6" s="65" t="s">
        <v>0</v>
      </c>
      <c r="E6" s="1648">
        <v>0</v>
      </c>
      <c r="F6" s="1648" t="s">
        <v>1</v>
      </c>
      <c r="G6" s="1648">
        <v>0</v>
      </c>
      <c r="H6" s="65" t="s">
        <v>0</v>
      </c>
      <c r="I6" s="1648">
        <v>4</v>
      </c>
      <c r="J6" s="1648" t="s">
        <v>1</v>
      </c>
      <c r="K6" s="1648">
        <v>1</v>
      </c>
      <c r="L6" s="8" t="s">
        <v>0</v>
      </c>
      <c r="M6" s="1648">
        <v>6</v>
      </c>
      <c r="W6" s="2">
        <f t="shared" ref="W6" si="0">((C6+(E6/12))*(G6+I6/12))*(K6+M6/12)</f>
        <v>1</v>
      </c>
      <c r="X6" s="2">
        <f t="shared" ref="X6" si="1">((K6+(M6/12))*(C6+E6/12))</f>
        <v>3</v>
      </c>
      <c r="Y6" s="3">
        <f t="shared" ref="Y6" si="2">K6+(M6/12)</f>
        <v>1.5</v>
      </c>
      <c r="Z6" s="1">
        <f t="shared" ref="Z6" si="3">C6+E6/12</f>
        <v>2</v>
      </c>
      <c r="AB6" s="44"/>
      <c r="AC6" s="46"/>
      <c r="AD6" s="48"/>
      <c r="AE6" s="50"/>
      <c r="AF6" s="52"/>
      <c r="AG6" s="54"/>
      <c r="AH6" s="56"/>
      <c r="AI6" s="1">
        <f>(X6*Price!C15)*2</f>
        <v>194.67000000000002</v>
      </c>
      <c r="AJ6" s="1">
        <f>(Y6*Price!C6)*2</f>
        <v>9.7334999999999994</v>
      </c>
      <c r="AK6" s="1">
        <f>Z6*Price!C6</f>
        <v>6.4889999999999999</v>
      </c>
      <c r="AL6" s="1">
        <f>Z6*Price!F6</f>
        <v>23.1</v>
      </c>
      <c r="AM6" s="1">
        <f>Price!E15</f>
        <v>40.015500000000003</v>
      </c>
      <c r="AN6" s="1">
        <f>SUM(AI6:AM6)</f>
        <v>274.00800000000004</v>
      </c>
    </row>
    <row r="7" spans="3:40" s="201" customFormat="1" ht="6.75" customHeight="1" x14ac:dyDescent="0.25">
      <c r="C7" s="1803"/>
      <c r="D7" s="1804"/>
      <c r="E7" s="1804"/>
      <c r="F7" s="1804"/>
      <c r="G7" s="1804"/>
      <c r="H7" s="1804"/>
      <c r="I7" s="1804"/>
      <c r="J7" s="1804"/>
      <c r="K7" s="1804"/>
      <c r="L7" s="1804"/>
      <c r="M7" s="1804"/>
      <c r="N7" s="1684"/>
      <c r="O7" s="1684"/>
      <c r="P7" s="1684"/>
      <c r="Q7" s="1685"/>
      <c r="R7" s="1684"/>
      <c r="S7" s="1684"/>
      <c r="T7" s="1686"/>
      <c r="W7" s="1707"/>
      <c r="X7" s="1707"/>
      <c r="Y7" s="1708"/>
      <c r="AB7" s="1709"/>
      <c r="AC7" s="1710"/>
      <c r="AD7" s="1711"/>
      <c r="AE7" s="1712"/>
      <c r="AF7" s="1713"/>
      <c r="AG7" s="1714"/>
      <c r="AH7" s="1715"/>
    </row>
    <row r="8" spans="3:40" ht="25.5" customHeight="1" x14ac:dyDescent="0.25">
      <c r="C8" s="1687">
        <v>3</v>
      </c>
      <c r="D8" s="1675" t="s">
        <v>0</v>
      </c>
      <c r="E8" s="1687">
        <v>6</v>
      </c>
      <c r="F8" s="1676" t="s">
        <v>1</v>
      </c>
      <c r="G8" s="1677">
        <v>0</v>
      </c>
      <c r="H8" s="1675" t="s">
        <v>0</v>
      </c>
      <c r="I8" s="1677">
        <v>8</v>
      </c>
      <c r="J8" s="1676" t="s">
        <v>1</v>
      </c>
      <c r="K8" s="1687">
        <v>2</v>
      </c>
      <c r="L8" s="1675" t="s">
        <v>0</v>
      </c>
      <c r="M8" s="1687">
        <v>0</v>
      </c>
      <c r="N8" s="1652"/>
      <c r="O8" s="1653"/>
      <c r="P8" s="1653"/>
      <c r="Q8" s="1653"/>
      <c r="R8" s="1653"/>
      <c r="S8" s="1653"/>
      <c r="T8" s="1654"/>
      <c r="W8" s="1726">
        <f>(($C$8+($E$8/12))*($G$8+$I$8/12))*($K$8+$M$8/12)</f>
        <v>4.6666666666666661</v>
      </c>
      <c r="X8" s="1726">
        <f>(($K$8+($M$8/12))*($C$8+$E$8/12))</f>
        <v>7</v>
      </c>
      <c r="Y8" s="1727">
        <f>$K$8+($M$8/12)</f>
        <v>2</v>
      </c>
      <c r="Z8" s="1728">
        <f>$C$8+$E$8/12</f>
        <v>3.5</v>
      </c>
      <c r="AA8" s="1728"/>
      <c r="AB8" s="1730">
        <f>W8*Price!$L$7</f>
        <v>293.99999999999994</v>
      </c>
      <c r="AC8" s="1731">
        <f>W8*Price!$M$7</f>
        <v>349.99999999999994</v>
      </c>
      <c r="AD8" s="1732">
        <f>W8*Price!$N$7</f>
        <v>499.33333333333326</v>
      </c>
      <c r="AE8" s="1733">
        <f>W8*Price!$O$7</f>
        <v>545.99999999999989</v>
      </c>
      <c r="AF8" s="1734">
        <f>W8*Price!$P$7</f>
        <v>727.99999999999989</v>
      </c>
      <c r="AG8" s="1735">
        <f>W8*Price!$Q$7</f>
        <v>1096.6666666666665</v>
      </c>
      <c r="AH8" s="1736">
        <f>W8*Price!$R$7</f>
        <v>1385.9999999999998</v>
      </c>
      <c r="AI8" s="1737">
        <f>(X8*Price!$C$15)*2</f>
        <v>454.23</v>
      </c>
      <c r="AJ8" s="1737">
        <f>(Y8*Price!$C$8)*2</f>
        <v>17.304000000000002</v>
      </c>
      <c r="AK8" s="1737">
        <f>Z8*Price!$C$8</f>
        <v>15.141000000000002</v>
      </c>
      <c r="AL8" s="1737">
        <f>Z8*Price!$F$8</f>
        <v>98.416500000000013</v>
      </c>
      <c r="AM8" s="1737">
        <f>Price!$H$8</f>
        <v>9.7334999999999994</v>
      </c>
      <c r="AN8" s="1737">
        <f>SUM(AI8:AM8)</f>
        <v>594.82500000000005</v>
      </c>
    </row>
    <row r="9" spans="3:40" ht="18" customHeight="1" x14ac:dyDescent="0.25">
      <c r="C9" s="1678"/>
      <c r="D9" s="1672"/>
      <c r="E9" s="1673"/>
      <c r="F9" s="1674"/>
      <c r="G9" s="1673"/>
      <c r="H9" s="1672"/>
      <c r="I9" s="1673"/>
      <c r="J9" s="1786" t="s">
        <v>67</v>
      </c>
      <c r="K9" s="1787"/>
      <c r="L9" s="1787"/>
      <c r="M9" s="1788"/>
      <c r="N9" s="219">
        <f>AB9+AN9</f>
        <v>888.82500000000005</v>
      </c>
      <c r="O9" s="219">
        <f t="shared" ref="O9:O11" si="4">AC9+AN9</f>
        <v>944.82500000000005</v>
      </c>
      <c r="P9" s="219">
        <f t="shared" ref="P9:P11" si="5">AD9+AN9</f>
        <v>1094.1583333333333</v>
      </c>
      <c r="Q9" s="219">
        <f t="shared" ref="Q9:Q11" si="6">AE9+AN9</f>
        <v>1140.8249999999998</v>
      </c>
      <c r="R9" s="219">
        <f t="shared" ref="R9:R11" si="7">AF9+AN9</f>
        <v>1322.8249999999998</v>
      </c>
      <c r="S9" s="219">
        <f t="shared" ref="S9:S11" si="8">AG9+AN9</f>
        <v>1691.4916666666666</v>
      </c>
      <c r="T9" s="219">
        <f t="shared" ref="T9:T11" si="9">AH9+AN9</f>
        <v>1980.8249999999998</v>
      </c>
      <c r="W9" s="2">
        <f>(($C$8+($E$8/12))*($G$8+$I$8/12))*($K$8+$M$8/12)</f>
        <v>4.6666666666666661</v>
      </c>
      <c r="X9" s="2">
        <f>(($K$8+($M$8/12))*($C$8+$E$8/12))</f>
        <v>7</v>
      </c>
      <c r="Y9" s="3">
        <f>$K$8+($M$8/12)</f>
        <v>2</v>
      </c>
      <c r="Z9" s="1">
        <f>$C$8+$E$8/12</f>
        <v>3.5</v>
      </c>
      <c r="AB9" s="45">
        <f>W9*Price!$L$7</f>
        <v>293.99999999999994</v>
      </c>
      <c r="AC9" s="47">
        <f>W9*Price!$M$7</f>
        <v>349.99999999999994</v>
      </c>
      <c r="AD9" s="49">
        <f>W9*Price!$N$7</f>
        <v>499.33333333333326</v>
      </c>
      <c r="AE9" s="51">
        <f>W9*Price!$O$7</f>
        <v>545.99999999999989</v>
      </c>
      <c r="AF9" s="53">
        <f>W9*Price!$P$7</f>
        <v>727.99999999999989</v>
      </c>
      <c r="AG9" s="55">
        <f>W9*Price!$Q$7</f>
        <v>1096.6666666666665</v>
      </c>
      <c r="AH9" s="57">
        <f>W9*Price!$R$7</f>
        <v>1385.9999999999998</v>
      </c>
      <c r="AI9" s="7">
        <f>(X9*Price!$C$15)*2</f>
        <v>454.23</v>
      </c>
      <c r="AJ9" s="7">
        <f>(Y9*Price!$C$8)*2</f>
        <v>17.304000000000002</v>
      </c>
      <c r="AK9" s="7">
        <f>Z9*Price!$C$8</f>
        <v>15.141000000000002</v>
      </c>
      <c r="AL9" s="7">
        <f>Z9*Price!$F$8</f>
        <v>98.416500000000013</v>
      </c>
      <c r="AM9" s="7">
        <f>Price!$H$8</f>
        <v>9.7334999999999994</v>
      </c>
      <c r="AN9" s="7">
        <f t="shared" ref="AN9:AN11" si="10">SUM(AI9:AM9)</f>
        <v>594.82500000000005</v>
      </c>
    </row>
    <row r="10" spans="3:40" ht="18" customHeight="1" x14ac:dyDescent="0.25">
      <c r="C10" s="230"/>
      <c r="D10" s="228"/>
      <c r="E10" s="1670"/>
      <c r="F10" s="229"/>
      <c r="G10" s="1670"/>
      <c r="H10" s="228"/>
      <c r="I10" s="1670"/>
      <c r="J10" s="1786" t="s">
        <v>68</v>
      </c>
      <c r="K10" s="1787"/>
      <c r="L10" s="1787"/>
      <c r="M10" s="1788"/>
      <c r="N10" s="245">
        <f t="shared" ref="N10:N11" si="11">AB10+AN10</f>
        <v>1127.29575</v>
      </c>
      <c r="O10" s="245">
        <f t="shared" si="4"/>
        <v>1183.29575</v>
      </c>
      <c r="P10" s="245">
        <f t="shared" si="5"/>
        <v>1332.6290833333333</v>
      </c>
      <c r="Q10" s="245">
        <f t="shared" si="6"/>
        <v>1379.29575</v>
      </c>
      <c r="R10" s="245">
        <f t="shared" si="7"/>
        <v>1561.29575</v>
      </c>
      <c r="S10" s="245">
        <f t="shared" si="8"/>
        <v>1929.9624166666667</v>
      </c>
      <c r="T10" s="245">
        <f t="shared" si="9"/>
        <v>2219.2957499999998</v>
      </c>
      <c r="W10" s="2">
        <f>(($C$8+($E$8/12))*($G$8+$I$8/12))*($K$8+$M$8/12)</f>
        <v>4.6666666666666661</v>
      </c>
      <c r="X10" s="2">
        <f t="shared" ref="X10:X11" si="12">(($K$8+($M$8/12))*($C$8+$E$8/12))</f>
        <v>7</v>
      </c>
      <c r="Y10" s="3">
        <f t="shared" ref="Y10:Y11" si="13">$K$8+($M$8/12)</f>
        <v>2</v>
      </c>
      <c r="Z10" s="1">
        <f t="shared" ref="Z10:Z11" si="14">$C$8+$E$8/12</f>
        <v>3.5</v>
      </c>
      <c r="AB10" s="45">
        <f>W10*Price!$L$7</f>
        <v>293.99999999999994</v>
      </c>
      <c r="AC10" s="47">
        <f>W10*Price!$M$7</f>
        <v>349.99999999999994</v>
      </c>
      <c r="AD10" s="49">
        <f>W10*Price!$N$7</f>
        <v>499.33333333333326</v>
      </c>
      <c r="AE10" s="51">
        <f>W10*Price!$O$7</f>
        <v>545.99999999999989</v>
      </c>
      <c r="AF10" s="53">
        <f>W10*Price!$P$7</f>
        <v>727.99999999999989</v>
      </c>
      <c r="AG10" s="55">
        <f>W10*Price!$Q$7</f>
        <v>1096.6666666666665</v>
      </c>
      <c r="AH10" s="57">
        <f>W10*Price!$R$7</f>
        <v>1385.9999999999998</v>
      </c>
      <c r="AI10" s="7">
        <f>(X10*Price!$C$15)*2</f>
        <v>454.23</v>
      </c>
      <c r="AJ10" s="7">
        <f>(Y10*Price!$C$8)*2</f>
        <v>17.304000000000002</v>
      </c>
      <c r="AK10" s="7">
        <f>Z10*Price!$E$8</f>
        <v>253.61175000000003</v>
      </c>
      <c r="AL10" s="7">
        <f>Z10*Price!$F$8</f>
        <v>98.416500000000013</v>
      </c>
      <c r="AM10" s="7">
        <f>Price!$H$8</f>
        <v>9.7334999999999994</v>
      </c>
      <c r="AN10" s="7">
        <f t="shared" si="10"/>
        <v>833.29575000000011</v>
      </c>
    </row>
    <row r="11" spans="3:40" ht="18" customHeight="1" x14ac:dyDescent="0.25">
      <c r="C11" s="230"/>
      <c r="D11" s="228"/>
      <c r="E11" s="1670"/>
      <c r="F11" s="229"/>
      <c r="G11" s="1670"/>
      <c r="H11" s="228"/>
      <c r="I11" s="1670"/>
      <c r="J11" s="1789" t="s">
        <v>69</v>
      </c>
      <c r="K11" s="1790"/>
      <c r="L11" s="1790"/>
      <c r="M11" s="1791"/>
      <c r="N11" s="219">
        <f t="shared" si="11"/>
        <v>1321.9657500000001</v>
      </c>
      <c r="O11" s="219">
        <f t="shared" si="4"/>
        <v>1377.9657500000001</v>
      </c>
      <c r="P11" s="219">
        <f t="shared" si="5"/>
        <v>1527.2990833333333</v>
      </c>
      <c r="Q11" s="219">
        <f t="shared" si="6"/>
        <v>1573.9657499999998</v>
      </c>
      <c r="R11" s="219">
        <f t="shared" si="7"/>
        <v>1755.9657499999998</v>
      </c>
      <c r="S11" s="219">
        <f t="shared" si="8"/>
        <v>2124.6324166666664</v>
      </c>
      <c r="T11" s="219">
        <f t="shared" si="9"/>
        <v>2413.9657499999998</v>
      </c>
      <c r="W11" s="2">
        <f>(($C$8+($E$8/12))*($G$8+$I$8/12))*($K$8+$M$8/12)</f>
        <v>4.6666666666666661</v>
      </c>
      <c r="X11" s="2">
        <f t="shared" si="12"/>
        <v>7</v>
      </c>
      <c r="Y11" s="3">
        <f t="shared" si="13"/>
        <v>2</v>
      </c>
      <c r="Z11" s="1">
        <f t="shared" si="14"/>
        <v>3.5</v>
      </c>
      <c r="AB11" s="45">
        <f>W11*Price!$L$7</f>
        <v>293.99999999999994</v>
      </c>
      <c r="AC11" s="47">
        <f>W11*Price!$M$7</f>
        <v>349.99999999999994</v>
      </c>
      <c r="AD11" s="49">
        <f>W11*Price!$N$7</f>
        <v>499.33333333333326</v>
      </c>
      <c r="AE11" s="51">
        <f>W11*Price!$O$7</f>
        <v>545.99999999999989</v>
      </c>
      <c r="AF11" s="53">
        <f>W11*Price!$P$7</f>
        <v>727.99999999999989</v>
      </c>
      <c r="AG11" s="55">
        <f>W11*Price!$Q$7</f>
        <v>1096.6666666666665</v>
      </c>
      <c r="AH11" s="57">
        <f>W11*Price!$R$7</f>
        <v>1385.9999999999998</v>
      </c>
      <c r="AI11" s="7">
        <f>(X11*Price!$C$15)*2</f>
        <v>454.23</v>
      </c>
      <c r="AJ11" s="7">
        <f>(Y11*Price!$D$8)*2</f>
        <v>211.97400000000002</v>
      </c>
      <c r="AK11" s="7">
        <f>Z11*Price!$E$8</f>
        <v>253.61175000000003</v>
      </c>
      <c r="AL11" s="7">
        <f>Z11*Price!$F$8</f>
        <v>98.416500000000013</v>
      </c>
      <c r="AM11" s="7">
        <f>Price!$H$8</f>
        <v>9.7334999999999994</v>
      </c>
      <c r="AN11" s="7">
        <f t="shared" si="10"/>
        <v>1027.9657500000001</v>
      </c>
    </row>
    <row r="12" spans="3:40" s="201" customFormat="1" ht="8.25" customHeight="1" thickBot="1" x14ac:dyDescent="0.3">
      <c r="C12" s="1699"/>
      <c r="D12" s="1700"/>
      <c r="E12" s="1701"/>
      <c r="F12" s="1702"/>
      <c r="G12" s="1701"/>
      <c r="H12" s="1700"/>
      <c r="I12" s="1701"/>
      <c r="J12" s="1702"/>
      <c r="K12" s="1703"/>
      <c r="L12" s="1704"/>
      <c r="M12" s="1705"/>
      <c r="N12" s="1706"/>
      <c r="O12" s="1706"/>
      <c r="P12" s="1706"/>
      <c r="Q12" s="1706"/>
      <c r="R12" s="1706"/>
      <c r="S12" s="1706"/>
      <c r="T12" s="1706"/>
      <c r="U12" s="1243"/>
      <c r="W12" s="2"/>
      <c r="X12" s="2"/>
      <c r="Y12" s="3"/>
      <c r="Z12" s="1"/>
      <c r="AB12" s="45"/>
      <c r="AC12" s="47"/>
      <c r="AD12" s="49"/>
      <c r="AE12" s="51"/>
      <c r="AF12" s="53"/>
      <c r="AG12" s="55"/>
      <c r="AH12" s="57"/>
      <c r="AI12" s="7"/>
      <c r="AJ12" s="7"/>
      <c r="AK12" s="7"/>
      <c r="AL12" s="7"/>
      <c r="AM12" s="7"/>
      <c r="AN12" s="7"/>
    </row>
    <row r="13" spans="3:40" s="1243" customFormat="1" ht="8.25" customHeight="1" x14ac:dyDescent="0.25">
      <c r="C13" s="231"/>
      <c r="D13" s="232"/>
      <c r="E13" s="1665"/>
      <c r="F13" s="233"/>
      <c r="G13" s="1665"/>
      <c r="H13" s="232"/>
      <c r="I13" s="1665"/>
      <c r="J13" s="233"/>
      <c r="K13" s="1665"/>
      <c r="L13" s="232"/>
      <c r="M13" s="1669"/>
      <c r="N13" s="1655"/>
      <c r="O13" s="1655"/>
      <c r="P13" s="1655"/>
      <c r="Q13" s="1655"/>
      <c r="R13" s="1655"/>
      <c r="S13" s="1655"/>
      <c r="T13" s="1655"/>
      <c r="W13" s="2"/>
      <c r="X13" s="2"/>
      <c r="Y13" s="3"/>
      <c r="Z13" s="1"/>
      <c r="AB13" s="45"/>
      <c r="AC13" s="47"/>
      <c r="AD13" s="49"/>
      <c r="AE13" s="51"/>
      <c r="AF13" s="53"/>
      <c r="AG13" s="55"/>
      <c r="AH13" s="57"/>
      <c r="AI13" s="7"/>
      <c r="AJ13" s="7"/>
      <c r="AK13" s="7"/>
      <c r="AL13" s="7"/>
      <c r="AM13" s="7"/>
      <c r="AN13" s="7"/>
    </row>
    <row r="14" spans="3:40" s="1243" customFormat="1" ht="25.5" customHeight="1" x14ac:dyDescent="0.25">
      <c r="C14" s="1687">
        <v>4</v>
      </c>
      <c r="D14" s="1688" t="s">
        <v>0</v>
      </c>
      <c r="E14" s="1687">
        <v>0</v>
      </c>
      <c r="F14" s="1680" t="s">
        <v>1</v>
      </c>
      <c r="G14" s="1687">
        <v>1</v>
      </c>
      <c r="H14" s="1688" t="s">
        <v>0</v>
      </c>
      <c r="I14" s="1687">
        <v>0</v>
      </c>
      <c r="J14" s="1681" t="s">
        <v>1</v>
      </c>
      <c r="K14" s="1682">
        <v>0</v>
      </c>
      <c r="L14" s="1679" t="s">
        <v>0</v>
      </c>
      <c r="M14" s="1683">
        <v>8</v>
      </c>
      <c r="N14" s="1652"/>
      <c r="O14" s="1653"/>
      <c r="P14" s="1653"/>
      <c r="Q14" s="1653"/>
      <c r="R14" s="1653"/>
      <c r="S14" s="1653"/>
      <c r="T14" s="1653"/>
      <c r="W14" s="1726">
        <f>(($C$14+($E$14/12))*($G$14+$I$14/12))*($K$14+$M$14/12)</f>
        <v>2.6666666666666665</v>
      </c>
      <c r="X14" s="1726">
        <f>(($G$14+($I$14/12))*($C$14+$E$14/12))</f>
        <v>4</v>
      </c>
      <c r="Y14" s="1727">
        <f>$G$14+($I$14/12)</f>
        <v>1</v>
      </c>
      <c r="Z14" s="1728">
        <f>$C$14+$E$14/12</f>
        <v>4</v>
      </c>
      <c r="AA14" s="1729"/>
      <c r="AB14" s="1730">
        <f>W14*Price!$L$7</f>
        <v>168</v>
      </c>
      <c r="AC14" s="1731">
        <f>W14*Price!$M$7</f>
        <v>200</v>
      </c>
      <c r="AD14" s="1732">
        <f>W14*Price!$N$7</f>
        <v>285.33333333333331</v>
      </c>
      <c r="AE14" s="1733">
        <f>W14*Price!$O$7</f>
        <v>312</v>
      </c>
      <c r="AF14" s="1734">
        <f>W14*Price!$P$7</f>
        <v>416</v>
      </c>
      <c r="AG14" s="1735">
        <f>W14*Price!$Q$7</f>
        <v>626.66666666666663</v>
      </c>
      <c r="AH14" s="1736">
        <f>W14*Price!$R$7</f>
        <v>792</v>
      </c>
      <c r="AI14" s="1737">
        <f>(X14*Price!$C$15)</f>
        <v>129.78</v>
      </c>
      <c r="AJ14" s="1737">
        <f>(Y14*Price!$C$22)*2</f>
        <v>6.4889999999999999</v>
      </c>
      <c r="AK14" s="1737">
        <f>(Z14*Price!$C$22)*2</f>
        <v>25.956</v>
      </c>
      <c r="AL14" s="1737">
        <f>X14*Price!$H$15</f>
        <v>60.564</v>
      </c>
      <c r="AM14" s="1737">
        <f>Price!$H$22</f>
        <v>19.466999999999999</v>
      </c>
      <c r="AN14" s="1737">
        <f t="shared" ref="AN14:AN17" si="15">SUM(AI14:AM14)</f>
        <v>242.25599999999997</v>
      </c>
    </row>
    <row r="15" spans="3:40" s="1243" customFormat="1" ht="18" customHeight="1" x14ac:dyDescent="0.25">
      <c r="C15" s="1792" t="s">
        <v>843</v>
      </c>
      <c r="D15" s="1792"/>
      <c r="E15" s="1792"/>
      <c r="F15" s="1792"/>
      <c r="G15" s="1792"/>
      <c r="H15" s="1792"/>
      <c r="I15" s="1792"/>
      <c r="J15" s="1792"/>
      <c r="K15" s="1792"/>
      <c r="L15" s="1792"/>
      <c r="M15" s="1792"/>
      <c r="N15" s="219">
        <f t="shared" ref="N15:N17" si="16">AB15+AN15</f>
        <v>410.25599999999997</v>
      </c>
      <c r="O15" s="219">
        <f t="shared" ref="O15:O17" si="17">AC15+AN15</f>
        <v>442.25599999999997</v>
      </c>
      <c r="P15" s="219">
        <f t="shared" ref="P15:P17" si="18">AD15+AN15</f>
        <v>527.58933333333334</v>
      </c>
      <c r="Q15" s="219">
        <f t="shared" ref="Q15:Q17" si="19">AE15+AN15</f>
        <v>554.25599999999997</v>
      </c>
      <c r="R15" s="219">
        <f t="shared" ref="R15:R17" si="20">AF15+AN15</f>
        <v>658.25599999999997</v>
      </c>
      <c r="S15" s="219">
        <f t="shared" ref="S15:S17" si="21">AG15+AN15</f>
        <v>868.9226666666666</v>
      </c>
      <c r="T15" s="219">
        <f t="shared" ref="T15:T17" si="22">AH15+AN15</f>
        <v>1034.2559999999999</v>
      </c>
      <c r="W15" s="2">
        <f>(($C$14+($E$14/12))*($G$14+$I$14/12))*($K$14+$M$14/12)</f>
        <v>2.6666666666666665</v>
      </c>
      <c r="X15" s="2">
        <f>(($G$14+($I$14/12))*($C$14+$E$14/12))</f>
        <v>4</v>
      </c>
      <c r="Y15" s="3">
        <f t="shared" ref="Y15:Y17" si="23">$G$14+($I$14/12)</f>
        <v>1</v>
      </c>
      <c r="Z15" s="1">
        <f t="shared" ref="Z15:Z17" si="24">$C$14+$E$14/12</f>
        <v>4</v>
      </c>
      <c r="AB15" s="45">
        <f>W15*Price!$L$7</f>
        <v>168</v>
      </c>
      <c r="AC15" s="47">
        <f>W15*Price!$M$7</f>
        <v>200</v>
      </c>
      <c r="AD15" s="49">
        <f>W15*Price!$N$7</f>
        <v>285.33333333333331</v>
      </c>
      <c r="AE15" s="51">
        <f>W15*Price!$O$7</f>
        <v>312</v>
      </c>
      <c r="AF15" s="53">
        <f>W15*Price!$P$7</f>
        <v>416</v>
      </c>
      <c r="AG15" s="55">
        <f>W15*Price!$Q$7</f>
        <v>626.66666666666663</v>
      </c>
      <c r="AH15" s="57">
        <f>W15*Price!$R$7</f>
        <v>792</v>
      </c>
      <c r="AI15" s="7">
        <f>(X15*Price!$C$15)</f>
        <v>129.78</v>
      </c>
      <c r="AJ15" s="7">
        <f>(Y15*Price!$C$22)*2</f>
        <v>6.4889999999999999</v>
      </c>
      <c r="AK15" s="7">
        <f>(Z15*Price!$C$22)*2</f>
        <v>25.956</v>
      </c>
      <c r="AL15" s="7">
        <f>X15*Price!$H$15</f>
        <v>60.564</v>
      </c>
      <c r="AM15" s="7">
        <f>Price!$H$22</f>
        <v>19.466999999999999</v>
      </c>
      <c r="AN15" s="7">
        <f t="shared" si="15"/>
        <v>242.25599999999997</v>
      </c>
    </row>
    <row r="16" spans="3:40" s="1243" customFormat="1" ht="18" customHeight="1" x14ac:dyDescent="0.25">
      <c r="C16" s="1792" t="s">
        <v>844</v>
      </c>
      <c r="D16" s="1792"/>
      <c r="E16" s="1792"/>
      <c r="F16" s="1792"/>
      <c r="G16" s="1792"/>
      <c r="H16" s="1792"/>
      <c r="I16" s="1792"/>
      <c r="J16" s="1792"/>
      <c r="K16" s="1792"/>
      <c r="L16" s="1792"/>
      <c r="M16" s="1792"/>
      <c r="N16" s="245">
        <f t="shared" si="16"/>
        <v>799.596</v>
      </c>
      <c r="O16" s="245">
        <f t="shared" si="17"/>
        <v>831.596</v>
      </c>
      <c r="P16" s="245">
        <f t="shared" si="18"/>
        <v>916.92933333333326</v>
      </c>
      <c r="Q16" s="245">
        <f t="shared" si="19"/>
        <v>943.596</v>
      </c>
      <c r="R16" s="245">
        <f t="shared" si="20"/>
        <v>1047.596</v>
      </c>
      <c r="S16" s="245">
        <f t="shared" si="21"/>
        <v>1258.2626666666665</v>
      </c>
      <c r="T16" s="245">
        <f t="shared" si="22"/>
        <v>1423.596</v>
      </c>
      <c r="W16" s="2">
        <f>(($C$14+($E$14/12))*($G$14+$I$14/12))*($K$14+$M$14/12)</f>
        <v>2.6666666666666665</v>
      </c>
      <c r="X16" s="2">
        <f>(($G$14+($I$14/12))*($C$14+$E$14/12))</f>
        <v>4</v>
      </c>
      <c r="Y16" s="3">
        <f t="shared" si="23"/>
        <v>1</v>
      </c>
      <c r="Z16" s="1">
        <f t="shared" si="24"/>
        <v>4</v>
      </c>
      <c r="AB16" s="45">
        <f>W16*Price!$L$7</f>
        <v>168</v>
      </c>
      <c r="AC16" s="47">
        <f>W16*Price!$M$7</f>
        <v>200</v>
      </c>
      <c r="AD16" s="49">
        <f>W16*Price!$N$7</f>
        <v>285.33333333333331</v>
      </c>
      <c r="AE16" s="51">
        <f>W16*Price!$O$7</f>
        <v>312</v>
      </c>
      <c r="AF16" s="53">
        <f>W16*Price!$P$7</f>
        <v>416</v>
      </c>
      <c r="AG16" s="55">
        <f>W16*Price!$Q$7</f>
        <v>626.66666666666663</v>
      </c>
      <c r="AH16" s="57">
        <f>W16*Price!$R$7</f>
        <v>792</v>
      </c>
      <c r="AI16" s="7">
        <f>(X16*Price!$C$15)</f>
        <v>129.78</v>
      </c>
      <c r="AJ16" s="7">
        <f>(Y16*Price!$E$22)*2</f>
        <v>84.357000000000014</v>
      </c>
      <c r="AK16" s="7">
        <f>(Z16*Price!$E$22)*2</f>
        <v>337.42800000000005</v>
      </c>
      <c r="AL16" s="7">
        <f>X16*Price!$H$15</f>
        <v>60.564</v>
      </c>
      <c r="AM16" s="7">
        <f>Price!$H$22</f>
        <v>19.466999999999999</v>
      </c>
      <c r="AN16" s="7">
        <f t="shared" si="15"/>
        <v>631.596</v>
      </c>
    </row>
    <row r="17" spans="2:40" s="1243" customFormat="1" ht="18" customHeight="1" x14ac:dyDescent="0.25">
      <c r="C17" s="1792" t="s">
        <v>845</v>
      </c>
      <c r="D17" s="1792"/>
      <c r="E17" s="1792"/>
      <c r="F17" s="1792"/>
      <c r="G17" s="1792"/>
      <c r="H17" s="1792"/>
      <c r="I17" s="1792"/>
      <c r="J17" s="1792"/>
      <c r="K17" s="1792"/>
      <c r="L17" s="1792"/>
      <c r="M17" s="1792"/>
      <c r="N17" s="219">
        <f t="shared" si="16"/>
        <v>907.74599999999998</v>
      </c>
      <c r="O17" s="219">
        <f t="shared" si="17"/>
        <v>939.74599999999998</v>
      </c>
      <c r="P17" s="219">
        <f t="shared" si="18"/>
        <v>1025.0793333333334</v>
      </c>
      <c r="Q17" s="219">
        <f t="shared" si="19"/>
        <v>1051.7460000000001</v>
      </c>
      <c r="R17" s="219">
        <f t="shared" si="20"/>
        <v>1155.7460000000001</v>
      </c>
      <c r="S17" s="219">
        <f t="shared" si="21"/>
        <v>1366.4126666666666</v>
      </c>
      <c r="T17" s="219">
        <f t="shared" si="22"/>
        <v>1531.7460000000001</v>
      </c>
      <c r="W17" s="2">
        <f>(($C$14+($E$14/12))*($G$14+$I$14/12))*($K$14+$M$14/12)</f>
        <v>2.6666666666666665</v>
      </c>
      <c r="X17" s="2">
        <f>(($G$14+($I$14/12))*($C$14+$E$14/12))</f>
        <v>4</v>
      </c>
      <c r="Y17" s="3">
        <f t="shared" si="23"/>
        <v>1</v>
      </c>
      <c r="Z17" s="1">
        <f t="shared" si="24"/>
        <v>4</v>
      </c>
      <c r="AB17" s="45">
        <f>W17*Price!$L$7</f>
        <v>168</v>
      </c>
      <c r="AC17" s="47">
        <f>W17*Price!$M$7</f>
        <v>200</v>
      </c>
      <c r="AD17" s="49">
        <f>W17*Price!$N$7</f>
        <v>285.33333333333331</v>
      </c>
      <c r="AE17" s="51">
        <f>W17*Price!$O$7</f>
        <v>312</v>
      </c>
      <c r="AF17" s="53">
        <f>W17*Price!$P$7</f>
        <v>416</v>
      </c>
      <c r="AG17" s="55">
        <f>W17*Price!$Q$7</f>
        <v>626.66666666666663</v>
      </c>
      <c r="AH17" s="57">
        <f>W17*Price!$R$7</f>
        <v>792</v>
      </c>
      <c r="AI17" s="7">
        <f>(X17*Price!$C$15)</f>
        <v>129.78</v>
      </c>
      <c r="AJ17" s="7">
        <f>(Y17*Price!$D$22)*2</f>
        <v>105.98700000000001</v>
      </c>
      <c r="AK17" s="7">
        <f>(Z17*Price!$D$22)*2</f>
        <v>423.94800000000004</v>
      </c>
      <c r="AL17" s="7">
        <f>X17*Price!$H$15</f>
        <v>60.564</v>
      </c>
      <c r="AM17" s="7">
        <f>Price!$H$22</f>
        <v>19.466999999999999</v>
      </c>
      <c r="AN17" s="7">
        <f t="shared" si="15"/>
        <v>739.74599999999998</v>
      </c>
    </row>
    <row r="18" spans="2:40" s="1243" customFormat="1" ht="5.25" customHeight="1" x14ac:dyDescent="0.25">
      <c r="C18" s="231"/>
      <c r="D18" s="232"/>
      <c r="E18" s="1665"/>
      <c r="F18" s="233"/>
      <c r="G18" s="1665"/>
      <c r="H18" s="232"/>
      <c r="I18" s="1665"/>
      <c r="J18" s="233"/>
      <c r="K18" s="1665"/>
      <c r="L18" s="232"/>
      <c r="M18" s="1665"/>
      <c r="N18" s="1655"/>
      <c r="O18" s="1655"/>
      <c r="P18" s="1655"/>
      <c r="Q18" s="1655"/>
      <c r="R18" s="1655"/>
      <c r="S18" s="1655"/>
      <c r="T18" s="1655"/>
      <c r="W18" s="2"/>
      <c r="X18" s="2"/>
      <c r="Y18" s="1657"/>
      <c r="Z18" s="1656"/>
      <c r="AB18" s="1658"/>
      <c r="AC18" s="1659"/>
      <c r="AD18" s="1660"/>
      <c r="AE18" s="1661"/>
      <c r="AF18" s="1662"/>
      <c r="AG18" s="1663"/>
      <c r="AH18" s="1664"/>
      <c r="AI18" s="1656"/>
      <c r="AL18" s="1656"/>
      <c r="AN18" s="1245"/>
    </row>
    <row r="19" spans="2:40" ht="4.5" customHeight="1" x14ac:dyDescent="0.25">
      <c r="B19" s="1243"/>
      <c r="C19" s="231"/>
      <c r="D19" s="232"/>
      <c r="E19" s="1665"/>
      <c r="F19" s="233"/>
      <c r="G19" s="1665"/>
      <c r="H19" s="232"/>
      <c r="I19" s="1665"/>
      <c r="J19" s="233"/>
      <c r="K19" s="1665"/>
      <c r="L19" s="232"/>
      <c r="M19" s="1665"/>
      <c r="N19" s="1655"/>
      <c r="O19" s="1655"/>
      <c r="P19" s="1655"/>
      <c r="Q19" s="1655"/>
      <c r="R19" s="1655"/>
      <c r="S19" s="1655"/>
      <c r="T19" s="1655"/>
      <c r="U19" s="1243"/>
      <c r="V19" s="1243"/>
      <c r="W19" s="2"/>
      <c r="X19" s="2"/>
      <c r="Y19" s="1657"/>
      <c r="Z19" s="1656"/>
      <c r="AA19" s="1243"/>
      <c r="AB19" s="1658"/>
      <c r="AC19" s="1659"/>
      <c r="AD19" s="1660"/>
      <c r="AE19" s="1661"/>
      <c r="AF19" s="1662"/>
      <c r="AG19" s="1663"/>
      <c r="AH19" s="1664"/>
      <c r="AI19" s="1656"/>
      <c r="AJ19" s="1243"/>
      <c r="AK19" s="1243"/>
      <c r="AL19" s="1656"/>
      <c r="AM19" s="1243"/>
      <c r="AN19" s="1245"/>
    </row>
    <row r="20" spans="2:40" x14ac:dyDescent="0.25">
      <c r="B20" s="1243"/>
      <c r="C20" s="230"/>
      <c r="D20" s="228"/>
      <c r="E20" s="1670"/>
      <c r="F20" s="229"/>
      <c r="G20" s="1670"/>
      <c r="H20" s="228"/>
      <c r="I20" s="1670"/>
      <c r="J20" s="229"/>
      <c r="K20" s="1665"/>
      <c r="L20" s="232"/>
      <c r="M20" s="1665"/>
      <c r="N20" s="1668" t="s">
        <v>846</v>
      </c>
      <c r="O20" s="1691">
        <v>1333</v>
      </c>
      <c r="P20" s="1655"/>
      <c r="Q20" s="1655"/>
      <c r="R20" s="1655"/>
      <c r="S20" s="1655"/>
      <c r="T20" s="1655"/>
      <c r="U20" s="1243"/>
      <c r="V20" s="1243"/>
      <c r="W20" s="2"/>
      <c r="X20" s="2"/>
      <c r="Y20" s="1657"/>
      <c r="Z20" s="1656"/>
      <c r="AA20" s="1243"/>
      <c r="AB20" s="1658"/>
      <c r="AC20" s="1659"/>
      <c r="AD20" s="1660"/>
      <c r="AE20" s="1661"/>
      <c r="AF20" s="1662"/>
      <c r="AG20" s="1663"/>
      <c r="AH20" s="1664"/>
      <c r="AI20" s="1656"/>
      <c r="AJ20" s="1243"/>
      <c r="AK20" s="1243"/>
      <c r="AL20" s="1656"/>
      <c r="AM20" s="1243"/>
      <c r="AN20" s="1245"/>
    </row>
    <row r="21" spans="2:40" x14ac:dyDescent="0.25">
      <c r="B21" s="1243"/>
      <c r="C21" s="230"/>
      <c r="D21" s="228"/>
      <c r="E21" s="1670"/>
      <c r="F21" s="229"/>
      <c r="G21" s="1670"/>
      <c r="H21" s="228"/>
      <c r="I21" s="1670"/>
      <c r="J21" s="229"/>
      <c r="K21" s="1665"/>
      <c r="L21" s="232"/>
      <c r="M21" s="1665"/>
      <c r="N21" s="1668" t="s">
        <v>847</v>
      </c>
      <c r="O21" s="1691">
        <v>917</v>
      </c>
      <c r="P21" s="1655"/>
      <c r="Q21" s="1655"/>
      <c r="R21" s="1655"/>
      <c r="S21" s="1655"/>
      <c r="T21" s="1655"/>
      <c r="U21" s="1243"/>
      <c r="V21" s="1243"/>
      <c r="W21" s="2"/>
      <c r="X21" s="2"/>
      <c r="Y21" s="1657"/>
      <c r="Z21" s="1656"/>
      <c r="AA21" s="1243"/>
      <c r="AB21" s="1658"/>
      <c r="AC21" s="1659"/>
      <c r="AD21" s="1660"/>
      <c r="AE21" s="1661"/>
      <c r="AF21" s="1662"/>
      <c r="AG21" s="1663"/>
      <c r="AH21" s="1664"/>
      <c r="AI21" s="1656"/>
      <c r="AJ21" s="1243"/>
      <c r="AK21" s="1243"/>
      <c r="AL21" s="1656"/>
      <c r="AM21" s="1243"/>
      <c r="AN21" s="1245"/>
    </row>
    <row r="22" spans="2:40" ht="26.25" customHeight="1" x14ac:dyDescent="0.25">
      <c r="B22" s="1243"/>
      <c r="C22" s="230"/>
      <c r="D22" s="228"/>
      <c r="E22" s="1670"/>
      <c r="F22" s="229"/>
      <c r="G22" s="1670"/>
      <c r="H22" s="228"/>
      <c r="I22" s="1670"/>
      <c r="J22" s="229"/>
      <c r="K22" s="1665"/>
      <c r="L22" s="232"/>
      <c r="M22" s="1665"/>
      <c r="N22" s="1655"/>
      <c r="O22" s="1694">
        <f>O20+O21</f>
        <v>2250</v>
      </c>
      <c r="P22" s="1692">
        <v>2.5</v>
      </c>
      <c r="Q22" s="1694">
        <f>O22*P22</f>
        <v>5625</v>
      </c>
      <c r="R22" s="1655"/>
      <c r="S22" s="1655"/>
      <c r="T22" s="1655"/>
      <c r="U22" s="1243"/>
      <c r="V22" s="1243"/>
      <c r="W22" s="2"/>
      <c r="X22" s="2"/>
      <c r="Y22" s="1657"/>
      <c r="Z22" s="1656"/>
      <c r="AA22" s="1243"/>
      <c r="AB22" s="1658"/>
      <c r="AC22" s="1659"/>
      <c r="AD22" s="1660"/>
      <c r="AE22" s="1661"/>
      <c r="AF22" s="1662"/>
      <c r="AG22" s="1663"/>
      <c r="AH22" s="1664"/>
      <c r="AI22" s="1656"/>
      <c r="AJ22" s="1243"/>
      <c r="AK22" s="1243"/>
      <c r="AL22" s="1656"/>
      <c r="AM22" s="1243"/>
      <c r="AN22" s="1245"/>
    </row>
    <row r="23" spans="2:40" ht="14.25" customHeight="1" x14ac:dyDescent="0.25">
      <c r="B23" s="1243"/>
      <c r="C23" s="230"/>
      <c r="D23" s="228"/>
      <c r="E23" s="1670"/>
      <c r="F23" s="229"/>
      <c r="G23" s="1670"/>
      <c r="H23" s="228"/>
      <c r="I23" s="1670"/>
      <c r="J23" s="229"/>
      <c r="K23" s="1665"/>
      <c r="L23" s="232"/>
      <c r="M23" s="1665"/>
      <c r="N23" s="1655"/>
      <c r="O23" s="1690" t="s">
        <v>848</v>
      </c>
      <c r="P23" s="1655"/>
      <c r="Q23" s="1690" t="s">
        <v>849</v>
      </c>
      <c r="R23" s="1655"/>
      <c r="S23" s="1655"/>
      <c r="T23" s="1655"/>
      <c r="U23" s="1243"/>
      <c r="V23" s="1243"/>
      <c r="W23" s="2"/>
      <c r="X23" s="2"/>
      <c r="Y23" s="1657"/>
      <c r="Z23" s="1656"/>
      <c r="AA23" s="1243"/>
      <c r="AB23" s="1658"/>
      <c r="AC23" s="1659"/>
      <c r="AD23" s="1660"/>
      <c r="AE23" s="1661"/>
      <c r="AF23" s="1662"/>
      <c r="AG23" s="1663"/>
      <c r="AH23" s="1664"/>
      <c r="AI23" s="1656"/>
      <c r="AJ23" s="1243"/>
      <c r="AK23" s="1243"/>
      <c r="AL23" s="1656"/>
      <c r="AM23" s="1243"/>
      <c r="AN23" s="1245"/>
    </row>
    <row r="24" spans="2:40" ht="3" customHeight="1" x14ac:dyDescent="0.25">
      <c r="B24" s="1243"/>
      <c r="C24" s="231"/>
      <c r="D24" s="232"/>
      <c r="E24" s="1665"/>
      <c r="F24" s="233"/>
      <c r="G24" s="1665"/>
      <c r="H24" s="232"/>
      <c r="I24" s="1665"/>
      <c r="J24" s="233"/>
      <c r="K24" s="1665"/>
      <c r="L24" s="232"/>
      <c r="M24" s="1665"/>
      <c r="N24" s="1655"/>
      <c r="O24" s="1655"/>
      <c r="P24" s="1689"/>
      <c r="Q24" s="1655"/>
      <c r="R24" s="1655"/>
      <c r="S24" s="1655"/>
      <c r="T24" s="1655"/>
      <c r="U24" s="1243"/>
      <c r="V24" s="1243"/>
      <c r="W24" s="2"/>
      <c r="X24" s="2"/>
      <c r="Y24" s="1657"/>
      <c r="Z24" s="1656"/>
      <c r="AA24" s="1243"/>
      <c r="AB24" s="1658"/>
      <c r="AC24" s="1659"/>
      <c r="AD24" s="1660"/>
      <c r="AE24" s="1661"/>
      <c r="AF24" s="1662"/>
      <c r="AG24" s="1663"/>
      <c r="AH24" s="1664"/>
      <c r="AI24" s="1656"/>
      <c r="AJ24" s="1243"/>
      <c r="AK24" s="1243"/>
      <c r="AL24" s="1656"/>
      <c r="AM24" s="1243"/>
      <c r="AN24" s="1245"/>
    </row>
    <row r="25" spans="2:40" ht="11.25" customHeight="1" thickBot="1" x14ac:dyDescent="0.3">
      <c r="B25" s="1243"/>
      <c r="C25" s="230"/>
      <c r="D25" s="228"/>
      <c r="E25" s="1670"/>
      <c r="F25" s="229"/>
      <c r="G25" s="1670"/>
      <c r="H25" s="228"/>
      <c r="I25" s="1670"/>
      <c r="J25" s="229"/>
      <c r="K25" s="1665"/>
      <c r="L25" s="232"/>
      <c r="M25" s="1665"/>
      <c r="N25" s="1655"/>
      <c r="O25" s="1655"/>
      <c r="P25" s="1655"/>
      <c r="Q25" s="1655"/>
      <c r="R25" s="1655"/>
      <c r="S25" s="1655"/>
      <c r="T25" s="1655"/>
      <c r="U25" s="1243"/>
      <c r="V25" s="1243"/>
      <c r="W25" s="2"/>
      <c r="X25" s="2"/>
      <c r="Y25" s="1657"/>
      <c r="Z25" s="1656"/>
      <c r="AA25" s="1243"/>
      <c r="AB25" s="1658"/>
      <c r="AC25" s="1659"/>
      <c r="AD25" s="1660"/>
      <c r="AE25" s="1661"/>
      <c r="AF25" s="1662"/>
      <c r="AG25" s="1663"/>
      <c r="AH25" s="1664"/>
      <c r="AI25" s="1656"/>
      <c r="AJ25" s="1243"/>
      <c r="AK25" s="1243"/>
      <c r="AL25" s="1656"/>
      <c r="AM25" s="1243"/>
      <c r="AN25" s="1245"/>
    </row>
    <row r="26" spans="2:40" ht="15" customHeight="1" x14ac:dyDescent="0.25">
      <c r="B26" s="1243"/>
      <c r="C26" s="1808" t="s">
        <v>851</v>
      </c>
      <c r="D26" s="1809"/>
      <c r="E26" s="1809"/>
      <c r="F26" s="1809"/>
      <c r="G26" s="1809"/>
      <c r="H26" s="1809"/>
      <c r="I26" s="1809"/>
      <c r="J26" s="1809"/>
      <c r="K26" s="1809"/>
      <c r="L26" s="1809"/>
      <c r="M26" s="1810"/>
      <c r="N26" s="1793" t="s">
        <v>715</v>
      </c>
      <c r="O26" s="1796" t="s">
        <v>850</v>
      </c>
      <c r="P26" s="1799" t="s">
        <v>827</v>
      </c>
      <c r="Q26" s="1799" t="s">
        <v>828</v>
      </c>
      <c r="R26" s="1799" t="s">
        <v>150</v>
      </c>
      <c r="S26" s="1799" t="s">
        <v>830</v>
      </c>
      <c r="T26" s="1805" t="s">
        <v>54</v>
      </c>
      <c r="U26" s="1243"/>
      <c r="V26" s="1243"/>
      <c r="W26" s="2"/>
      <c r="X26" s="2"/>
      <c r="Y26" s="1657"/>
      <c r="Z26" s="1656"/>
      <c r="AA26" s="1243"/>
      <c r="AB26" s="1658"/>
      <c r="AC26" s="1659"/>
      <c r="AD26" s="1660"/>
      <c r="AE26" s="1661"/>
      <c r="AF26" s="1662"/>
      <c r="AG26" s="1663"/>
      <c r="AH26" s="1664"/>
      <c r="AI26" s="1656"/>
      <c r="AJ26" s="1243"/>
      <c r="AK26" s="1243"/>
      <c r="AL26" s="1656"/>
      <c r="AM26" s="1243"/>
      <c r="AN26" s="1245"/>
    </row>
    <row r="27" spans="2:40" ht="15" customHeight="1" x14ac:dyDescent="0.25">
      <c r="B27" s="1243"/>
      <c r="C27" s="1811"/>
      <c r="D27" s="1812"/>
      <c r="E27" s="1812"/>
      <c r="F27" s="1812"/>
      <c r="G27" s="1812"/>
      <c r="H27" s="1812"/>
      <c r="I27" s="1812"/>
      <c r="J27" s="1812"/>
      <c r="K27" s="1812"/>
      <c r="L27" s="1812"/>
      <c r="M27" s="1813"/>
      <c r="N27" s="1794"/>
      <c r="O27" s="1797"/>
      <c r="P27" s="1800"/>
      <c r="Q27" s="1800"/>
      <c r="R27" s="1800"/>
      <c r="S27" s="1800"/>
      <c r="T27" s="1806"/>
      <c r="U27" s="1243"/>
      <c r="V27" s="1243"/>
      <c r="W27" s="2"/>
      <c r="X27" s="2"/>
      <c r="Y27" s="1657"/>
      <c r="Z27" s="1656"/>
      <c r="AA27" s="1243"/>
      <c r="AB27" s="1658"/>
      <c r="AC27" s="1659"/>
      <c r="AD27" s="1660"/>
      <c r="AE27" s="1661"/>
      <c r="AF27" s="1662"/>
      <c r="AG27" s="1663"/>
      <c r="AH27" s="1664"/>
      <c r="AI27" s="1656"/>
      <c r="AJ27" s="1243"/>
      <c r="AK27" s="1243"/>
      <c r="AL27" s="1656"/>
      <c r="AM27" s="1243"/>
      <c r="AN27" s="1245"/>
    </row>
    <row r="28" spans="2:40" ht="20.25" customHeight="1" thickBot="1" x14ac:dyDescent="0.3">
      <c r="B28" s="1243"/>
      <c r="C28" s="1814"/>
      <c r="D28" s="1815"/>
      <c r="E28" s="1815"/>
      <c r="F28" s="1815"/>
      <c r="G28" s="1815"/>
      <c r="H28" s="1815"/>
      <c r="I28" s="1815"/>
      <c r="J28" s="1815"/>
      <c r="K28" s="1815"/>
      <c r="L28" s="1815"/>
      <c r="M28" s="1816"/>
      <c r="N28" s="1795"/>
      <c r="O28" s="1798"/>
      <c r="P28" s="1801"/>
      <c r="Q28" s="1801"/>
      <c r="R28" s="1801"/>
      <c r="S28" s="1801"/>
      <c r="T28" s="1807"/>
      <c r="U28" s="1243"/>
      <c r="V28" s="1243"/>
      <c r="W28" s="2"/>
      <c r="X28" s="2"/>
      <c r="Y28" s="1657"/>
      <c r="Z28" s="1656"/>
      <c r="AA28" s="1243"/>
      <c r="AB28" s="1658"/>
      <c r="AC28" s="1659"/>
      <c r="AD28" s="1660"/>
      <c r="AE28" s="1661"/>
      <c r="AF28" s="1662"/>
      <c r="AG28" s="1663"/>
      <c r="AH28" s="1664"/>
      <c r="AI28" s="1656"/>
      <c r="AJ28" s="1243"/>
      <c r="AK28" s="1243"/>
      <c r="AL28" s="1656"/>
      <c r="AM28" s="1243"/>
      <c r="AN28" s="1245"/>
    </row>
    <row r="29" spans="2:40" ht="7.5" customHeight="1" x14ac:dyDescent="0.25">
      <c r="B29" s="1243"/>
      <c r="C29" s="230"/>
      <c r="D29" s="228"/>
      <c r="E29" s="1670"/>
      <c r="F29" s="229"/>
      <c r="G29" s="1670"/>
      <c r="H29" s="228"/>
      <c r="I29" s="1670"/>
      <c r="J29" s="229"/>
      <c r="K29" s="1665"/>
      <c r="L29" s="232"/>
      <c r="M29" s="1665"/>
      <c r="N29" s="1655"/>
      <c r="O29" s="1655"/>
      <c r="P29" s="1655"/>
      <c r="Q29" s="1655"/>
      <c r="R29" s="1655"/>
      <c r="S29" s="1655"/>
      <c r="T29" s="1655"/>
      <c r="U29" s="1243"/>
      <c r="V29" s="1243"/>
      <c r="W29" s="2"/>
      <c r="X29" s="2"/>
      <c r="Y29" s="1657"/>
      <c r="Z29" s="1656"/>
      <c r="AA29" s="1243"/>
      <c r="AB29" s="1658"/>
      <c r="AC29" s="1659"/>
      <c r="AD29" s="1660"/>
      <c r="AE29" s="1661"/>
      <c r="AF29" s="1662"/>
      <c r="AG29" s="1663"/>
      <c r="AH29" s="1664"/>
      <c r="AI29" s="1656"/>
      <c r="AJ29" s="1243"/>
      <c r="AK29" s="1243"/>
      <c r="AL29" s="1656"/>
      <c r="AM29" s="1243"/>
      <c r="AN29" s="1245"/>
    </row>
    <row r="30" spans="2:40" ht="18" customHeight="1" x14ac:dyDescent="0.25">
      <c r="B30" s="1243"/>
      <c r="C30" s="1719"/>
      <c r="D30" s="1716"/>
      <c r="E30" s="1719"/>
      <c r="F30" s="1717"/>
      <c r="G30" s="1718"/>
      <c r="H30" s="1716"/>
      <c r="I30" s="1718"/>
      <c r="J30" s="1817" t="s">
        <v>67</v>
      </c>
      <c r="K30" s="1817"/>
      <c r="L30" s="1817"/>
      <c r="M30" s="1817"/>
      <c r="N30" s="219">
        <f>$X$8*Price!L17</f>
        <v>1043</v>
      </c>
      <c r="O30" s="1720">
        <f>$X$8*Price!M17</f>
        <v>0</v>
      </c>
      <c r="P30" s="219">
        <f>$X$8*Price!N17</f>
        <v>987</v>
      </c>
      <c r="Q30" s="219">
        <f>$X$8*Price!O17</f>
        <v>1078</v>
      </c>
      <c r="R30" s="219">
        <f>$X$8*Price!P17</f>
        <v>1351</v>
      </c>
      <c r="S30" s="219">
        <f>$X$8*Price!Q17</f>
        <v>1372</v>
      </c>
      <c r="T30" s="219">
        <f>$X$8*Price!R17</f>
        <v>1953</v>
      </c>
      <c r="U30" s="1243"/>
      <c r="V30" s="1243"/>
      <c r="W30" s="2"/>
      <c r="X30" s="2"/>
      <c r="Y30" s="1657"/>
      <c r="Z30" s="1656"/>
      <c r="AA30" s="1243"/>
      <c r="AB30" s="1658"/>
      <c r="AC30" s="1659"/>
      <c r="AD30" s="1660"/>
      <c r="AE30" s="1661"/>
      <c r="AF30" s="1662"/>
      <c r="AG30" s="1663"/>
      <c r="AH30" s="1664"/>
      <c r="AI30" s="1656"/>
      <c r="AJ30" s="1243"/>
      <c r="AK30" s="1243"/>
      <c r="AL30" s="1656"/>
      <c r="AM30" s="1243"/>
      <c r="AN30" s="1245"/>
    </row>
    <row r="31" spans="2:40" ht="18" customHeight="1" x14ac:dyDescent="0.25">
      <c r="B31" s="1243"/>
      <c r="C31" s="230"/>
      <c r="D31" s="228"/>
      <c r="E31" s="1670"/>
      <c r="F31" s="229"/>
      <c r="G31" s="1670"/>
      <c r="H31" s="228"/>
      <c r="I31" s="1670"/>
      <c r="J31" s="1817" t="s">
        <v>68</v>
      </c>
      <c r="K31" s="1817"/>
      <c r="L31" s="1817"/>
      <c r="M31" s="1817"/>
      <c r="N31" s="155">
        <f>$X$8*Price!L19</f>
        <v>1281</v>
      </c>
      <c r="O31" s="260">
        <f>$X$8*Price!M19</f>
        <v>0</v>
      </c>
      <c r="P31" s="155">
        <f>$X$8*Price!N19</f>
        <v>1029</v>
      </c>
      <c r="Q31" s="155">
        <f>$X$8*Price!O19</f>
        <v>1092</v>
      </c>
      <c r="R31" s="155">
        <f>$X$8*Price!P19</f>
        <v>1372</v>
      </c>
      <c r="S31" s="155">
        <f>$X$8*Price!Q19</f>
        <v>1407</v>
      </c>
      <c r="T31" s="155">
        <f>$X$8*Price!R19</f>
        <v>2065</v>
      </c>
      <c r="U31" s="1243"/>
      <c r="V31" s="1243"/>
      <c r="W31" s="2"/>
      <c r="X31" s="2"/>
      <c r="Y31" s="1657"/>
      <c r="Z31" s="1656"/>
      <c r="AA31" s="1243"/>
      <c r="AB31" s="1658"/>
      <c r="AC31" s="1659"/>
      <c r="AD31" s="1660"/>
      <c r="AE31" s="1661"/>
      <c r="AF31" s="1662"/>
      <c r="AG31" s="1663"/>
      <c r="AH31" s="1664"/>
      <c r="AI31" s="1656"/>
      <c r="AJ31" s="1243"/>
      <c r="AK31" s="1243"/>
      <c r="AL31" s="1656"/>
      <c r="AM31" s="1243"/>
      <c r="AN31" s="1245"/>
    </row>
    <row r="32" spans="2:40" ht="18" customHeight="1" x14ac:dyDescent="0.25">
      <c r="B32" s="1243"/>
      <c r="C32" s="1693"/>
      <c r="D32" s="1693"/>
      <c r="E32" s="1693"/>
      <c r="F32" s="1693"/>
      <c r="G32" s="1693"/>
      <c r="H32" s="1693"/>
      <c r="I32" s="1693"/>
      <c r="J32" s="1818" t="s">
        <v>69</v>
      </c>
      <c r="K32" s="1818"/>
      <c r="L32" s="1818"/>
      <c r="M32" s="1818"/>
      <c r="N32" s="254">
        <f>$X$8*Price!L21</f>
        <v>1981</v>
      </c>
      <c r="O32" s="1721">
        <f>$X$8*Price!M21</f>
        <v>0</v>
      </c>
      <c r="P32" s="254">
        <f>$X$8*Price!N21</f>
        <v>1092</v>
      </c>
      <c r="Q32" s="254">
        <f>$X$8*Price!O21</f>
        <v>1134</v>
      </c>
      <c r="R32" s="254">
        <f>$X$8*Price!P21</f>
        <v>1393</v>
      </c>
      <c r="S32" s="254">
        <f>$X$8*Price!Q21</f>
        <v>1421</v>
      </c>
      <c r="T32" s="254">
        <f>$X$8*Price!R21</f>
        <v>2233</v>
      </c>
      <c r="U32" s="1243"/>
      <c r="V32" s="1243"/>
      <c r="W32" s="2"/>
      <c r="X32" s="2"/>
      <c r="Y32" s="1657"/>
      <c r="Z32" s="1656"/>
      <c r="AA32" s="1243"/>
      <c r="AB32" s="1658"/>
      <c r="AC32" s="1659"/>
      <c r="AD32" s="1660"/>
      <c r="AE32" s="1661"/>
      <c r="AF32" s="1662"/>
      <c r="AG32" s="1663"/>
      <c r="AH32" s="1664"/>
      <c r="AI32" s="1656"/>
      <c r="AJ32" s="1243"/>
      <c r="AK32" s="1243"/>
      <c r="AL32" s="1656"/>
      <c r="AM32" s="1243"/>
      <c r="AN32" s="1245"/>
    </row>
    <row r="33" spans="2:40" ht="8.25" customHeight="1" thickBot="1" x14ac:dyDescent="0.3">
      <c r="B33" s="1243"/>
      <c r="C33" s="1724"/>
      <c r="D33" s="1704"/>
      <c r="E33" s="1703"/>
      <c r="F33" s="1725"/>
      <c r="G33" s="1703"/>
      <c r="H33" s="1704"/>
      <c r="I33" s="1703"/>
      <c r="J33" s="1722"/>
      <c r="K33" s="1705"/>
      <c r="L33" s="225"/>
      <c r="M33" s="1705"/>
      <c r="N33" s="1706"/>
      <c r="O33" s="1723"/>
      <c r="P33" s="1706"/>
      <c r="Q33" s="1706"/>
      <c r="R33" s="1706"/>
      <c r="S33" s="1706"/>
      <c r="T33" s="1706"/>
      <c r="U33" s="1243"/>
      <c r="V33" s="1243"/>
      <c r="W33" s="2"/>
      <c r="X33" s="2"/>
      <c r="Y33" s="1657"/>
      <c r="Z33" s="1656"/>
      <c r="AA33" s="1243"/>
      <c r="AB33" s="1658"/>
      <c r="AC33" s="1659"/>
      <c r="AD33" s="1660"/>
      <c r="AE33" s="1661"/>
      <c r="AF33" s="1662"/>
      <c r="AG33" s="1663"/>
      <c r="AH33" s="1664"/>
      <c r="AI33" s="1656"/>
      <c r="AJ33" s="1657"/>
      <c r="AK33" s="1243"/>
      <c r="AL33" s="1656"/>
      <c r="AM33" s="1243"/>
      <c r="AN33" s="1245"/>
    </row>
    <row r="34" spans="2:40" ht="8.25" customHeight="1" x14ac:dyDescent="0.25">
      <c r="B34" s="1243"/>
      <c r="C34" s="231"/>
      <c r="D34" s="232"/>
      <c r="E34" s="1665"/>
      <c r="F34" s="233"/>
      <c r="G34" s="1665"/>
      <c r="H34" s="232"/>
      <c r="I34" s="1665"/>
      <c r="J34" s="233"/>
      <c r="K34" s="1665"/>
      <c r="L34" s="232"/>
      <c r="M34" s="1665"/>
      <c r="N34" s="1655"/>
      <c r="O34" s="1655"/>
      <c r="P34" s="1655"/>
      <c r="Q34" s="1655"/>
      <c r="R34" s="1655"/>
      <c r="S34" s="1655"/>
      <c r="T34" s="1655"/>
      <c r="U34" s="1243"/>
      <c r="V34" s="1243"/>
      <c r="W34" s="2"/>
      <c r="X34" s="2"/>
      <c r="Y34" s="1657"/>
      <c r="Z34" s="1656"/>
      <c r="AA34" s="1243"/>
      <c r="AB34" s="1658"/>
      <c r="AC34" s="1659"/>
      <c r="AD34" s="1660"/>
      <c r="AE34" s="1661"/>
      <c r="AF34" s="1662"/>
      <c r="AG34" s="1663"/>
      <c r="AH34" s="1664"/>
      <c r="AI34" s="1656"/>
      <c r="AJ34" s="1657"/>
      <c r="AK34" s="1243"/>
      <c r="AL34" s="1656"/>
      <c r="AM34" s="1243"/>
      <c r="AN34" s="1245"/>
    </row>
    <row r="35" spans="2:40" x14ac:dyDescent="0.25">
      <c r="B35" s="1243"/>
      <c r="C35" s="1792" t="s">
        <v>843</v>
      </c>
      <c r="D35" s="1792"/>
      <c r="E35" s="1792"/>
      <c r="F35" s="1792"/>
      <c r="G35" s="1792"/>
      <c r="H35" s="1792"/>
      <c r="I35" s="1792"/>
      <c r="J35" s="1792"/>
      <c r="K35" s="1792"/>
      <c r="L35" s="1792"/>
      <c r="M35" s="1792"/>
      <c r="N35" s="219">
        <f>$X$14*Price!L26</f>
        <v>596</v>
      </c>
      <c r="O35" s="1720">
        <f>$X$14*Price!M26</f>
        <v>0</v>
      </c>
      <c r="P35" s="219">
        <f>$X$14*Price!N26</f>
        <v>540</v>
      </c>
      <c r="Q35" s="219">
        <f>$X$14*Price!O26</f>
        <v>688</v>
      </c>
      <c r="R35" s="219">
        <f>$X$14*Price!P26</f>
        <v>752</v>
      </c>
      <c r="S35" s="219">
        <f>$X$14*Price!Q26</f>
        <v>760</v>
      </c>
      <c r="T35" s="219">
        <f>$X$14*Price!R26</f>
        <v>1116</v>
      </c>
      <c r="U35" s="1243"/>
      <c r="V35" s="1243"/>
      <c r="W35" s="2"/>
      <c r="X35" s="2"/>
      <c r="Y35" s="1657"/>
      <c r="Z35" s="1656"/>
      <c r="AA35" s="1243"/>
      <c r="AB35" s="1658"/>
      <c r="AC35" s="1659"/>
      <c r="AD35" s="1660"/>
      <c r="AE35" s="1661"/>
      <c r="AF35" s="1662"/>
      <c r="AG35" s="1663"/>
      <c r="AH35" s="1664"/>
      <c r="AI35" s="1656"/>
      <c r="AJ35" s="1657"/>
      <c r="AK35" s="1243"/>
      <c r="AL35" s="1656"/>
      <c r="AM35" s="1243"/>
      <c r="AN35" s="1245"/>
    </row>
    <row r="36" spans="2:40" x14ac:dyDescent="0.25">
      <c r="B36" s="1243"/>
      <c r="C36" s="1792" t="s">
        <v>844</v>
      </c>
      <c r="D36" s="1792"/>
      <c r="E36" s="1792"/>
      <c r="F36" s="1792"/>
      <c r="G36" s="1792"/>
      <c r="H36" s="1792"/>
      <c r="I36" s="1792"/>
      <c r="J36" s="1792"/>
      <c r="K36" s="1792"/>
      <c r="L36" s="1792"/>
      <c r="M36" s="1792"/>
      <c r="N36" s="155">
        <f>$X$14*Price!L29</f>
        <v>656</v>
      </c>
      <c r="O36" s="260">
        <f>$X$14*Price!M29</f>
        <v>0</v>
      </c>
      <c r="P36" s="155">
        <f>$X$14*Price!N29</f>
        <v>608</v>
      </c>
      <c r="Q36" s="155">
        <f>$X$14*Price!O29</f>
        <v>796</v>
      </c>
      <c r="R36" s="155">
        <f>$X$14*Price!P29</f>
        <v>844</v>
      </c>
      <c r="S36" s="155">
        <f>$X$14*Price!Q29</f>
        <v>856</v>
      </c>
      <c r="T36" s="155">
        <f>$X$14*Price!R29</f>
        <v>1224</v>
      </c>
      <c r="U36" s="1243"/>
      <c r="V36" s="1243"/>
      <c r="W36" s="2"/>
      <c r="X36" s="2"/>
      <c r="Y36" s="1657"/>
      <c r="Z36" s="1656"/>
      <c r="AA36" s="1243"/>
      <c r="AB36" s="1658"/>
      <c r="AC36" s="1659"/>
      <c r="AD36" s="1660"/>
      <c r="AE36" s="1661"/>
      <c r="AF36" s="1662"/>
      <c r="AG36" s="1663"/>
      <c r="AH36" s="1664"/>
      <c r="AI36" s="1656"/>
      <c r="AJ36" s="1657"/>
      <c r="AK36" s="1243"/>
      <c r="AL36" s="1656"/>
      <c r="AM36" s="1243"/>
      <c r="AN36" s="1245"/>
    </row>
    <row r="37" spans="2:40" x14ac:dyDescent="0.25">
      <c r="B37" s="1243"/>
      <c r="C37" s="1792" t="s">
        <v>845</v>
      </c>
      <c r="D37" s="1792"/>
      <c r="E37" s="1792"/>
      <c r="F37" s="1792"/>
      <c r="G37" s="1792"/>
      <c r="H37" s="1792"/>
      <c r="I37" s="1792"/>
      <c r="J37" s="1792"/>
      <c r="K37" s="1792"/>
      <c r="L37" s="1792"/>
      <c r="M37" s="1792"/>
      <c r="N37" s="219">
        <f>$X$14*Price!L32</f>
        <v>756</v>
      </c>
      <c r="O37" s="1720">
        <f>$X$14*Price!M32</f>
        <v>0</v>
      </c>
      <c r="P37" s="219">
        <f>$X$14*Price!N32</f>
        <v>560</v>
      </c>
      <c r="Q37" s="219">
        <f>$X$14*Price!O32</f>
        <v>752</v>
      </c>
      <c r="R37" s="219">
        <f>$X$14*Price!P32</f>
        <v>780</v>
      </c>
      <c r="S37" s="219">
        <f>$X$14*Price!Q32</f>
        <v>792</v>
      </c>
      <c r="T37" s="219">
        <f>$X$14*Price!R32</f>
        <v>1348</v>
      </c>
      <c r="U37" s="1243"/>
      <c r="V37" s="1243"/>
      <c r="W37" s="1656"/>
      <c r="X37" s="1656"/>
      <c r="Y37" s="1657"/>
      <c r="Z37" s="1656"/>
      <c r="AA37" s="1243"/>
      <c r="AB37" s="1658"/>
      <c r="AC37" s="1659"/>
      <c r="AD37" s="1660"/>
      <c r="AE37" s="1661"/>
      <c r="AF37" s="1662"/>
      <c r="AG37" s="1663"/>
      <c r="AH37" s="1664"/>
      <c r="AI37" s="1656"/>
      <c r="AJ37" s="1657"/>
      <c r="AK37" s="1243"/>
      <c r="AL37" s="1656"/>
      <c r="AM37" s="1243"/>
      <c r="AN37" s="1245"/>
    </row>
    <row r="38" spans="2:40" x14ac:dyDescent="0.25">
      <c r="B38" s="1243"/>
      <c r="C38" s="230"/>
      <c r="D38" s="228"/>
      <c r="E38" s="1670"/>
      <c r="F38" s="229"/>
      <c r="G38" s="1670"/>
      <c r="H38" s="228"/>
      <c r="I38" s="1670"/>
      <c r="J38" s="229"/>
      <c r="K38" s="1665"/>
      <c r="L38" s="232"/>
      <c r="M38" s="1665"/>
      <c r="N38" s="1655"/>
      <c r="O38" s="1655"/>
      <c r="P38" s="1655"/>
      <c r="Q38" s="1655"/>
      <c r="R38" s="1655"/>
      <c r="S38" s="1655"/>
      <c r="T38" s="1655"/>
      <c r="U38" s="1243"/>
      <c r="V38" s="1243"/>
      <c r="W38" s="1656"/>
      <c r="X38" s="1656"/>
      <c r="Y38" s="1657"/>
      <c r="Z38" s="1656"/>
      <c r="AA38" s="1243"/>
      <c r="AB38" s="1658"/>
      <c r="AC38" s="1659"/>
      <c r="AD38" s="1660"/>
      <c r="AE38" s="1661"/>
      <c r="AF38" s="1662"/>
      <c r="AG38" s="1663"/>
      <c r="AH38" s="1664"/>
      <c r="AI38" s="1656"/>
      <c r="AJ38" s="1657"/>
      <c r="AK38" s="1243"/>
      <c r="AL38" s="1656"/>
      <c r="AM38" s="1243"/>
      <c r="AN38" s="1245"/>
    </row>
    <row r="39" spans="2:40" x14ac:dyDescent="0.25">
      <c r="B39" s="1243"/>
      <c r="C39" s="230"/>
      <c r="D39" s="228"/>
      <c r="E39" s="1670"/>
      <c r="F39" s="229"/>
      <c r="G39" s="1670"/>
      <c r="H39" s="228"/>
      <c r="I39" s="1670"/>
      <c r="J39" s="229"/>
      <c r="K39" s="1665"/>
      <c r="L39" s="232"/>
      <c r="M39" s="1665"/>
      <c r="N39" s="1655"/>
      <c r="O39" s="1655"/>
      <c r="P39" s="1655"/>
      <c r="Q39" s="1655"/>
      <c r="R39" s="1655"/>
      <c r="S39" s="1655"/>
      <c r="T39" s="1655"/>
      <c r="U39" s="1243"/>
      <c r="V39" s="1243"/>
      <c r="W39" s="1656"/>
      <c r="X39" s="1656"/>
      <c r="Y39" s="1657"/>
      <c r="Z39" s="1656"/>
      <c r="AA39" s="1243"/>
      <c r="AB39" s="1658"/>
      <c r="AC39" s="1659"/>
      <c r="AD39" s="1660"/>
      <c r="AE39" s="1661"/>
      <c r="AF39" s="1662"/>
      <c r="AG39" s="1663"/>
      <c r="AH39" s="1664"/>
      <c r="AI39" s="1656"/>
      <c r="AJ39" s="1657"/>
      <c r="AK39" s="1243"/>
      <c r="AL39" s="1656"/>
      <c r="AM39" s="1243"/>
      <c r="AN39" s="1245"/>
    </row>
    <row r="40" spans="2:40" x14ac:dyDescent="0.25">
      <c r="B40" s="1243"/>
      <c r="C40" s="230"/>
      <c r="D40" s="228"/>
      <c r="E40" s="1670"/>
      <c r="F40" s="229"/>
      <c r="G40" s="1670"/>
      <c r="H40" s="228"/>
      <c r="I40" s="1670"/>
      <c r="J40" s="229"/>
      <c r="K40" s="1665"/>
      <c r="L40" s="232"/>
      <c r="M40" s="1665"/>
      <c r="N40" s="1655"/>
      <c r="O40" s="1655"/>
      <c r="P40" s="1655"/>
      <c r="Q40" s="1655"/>
      <c r="R40" s="1655"/>
      <c r="S40" s="1655"/>
      <c r="T40" s="1655"/>
      <c r="U40" s="1243"/>
      <c r="V40" s="1243"/>
      <c r="W40" s="1656"/>
      <c r="X40" s="1656"/>
      <c r="Y40" s="1657"/>
      <c r="Z40" s="1656"/>
      <c r="AA40" s="1243"/>
      <c r="AB40" s="1658"/>
      <c r="AC40" s="1659"/>
      <c r="AD40" s="1660"/>
      <c r="AE40" s="1661"/>
      <c r="AF40" s="1662"/>
      <c r="AG40" s="1663"/>
      <c r="AH40" s="1664"/>
      <c r="AI40" s="1656"/>
      <c r="AJ40" s="1657"/>
      <c r="AK40" s="1243"/>
      <c r="AL40" s="1656"/>
      <c r="AM40" s="1243"/>
      <c r="AN40" s="1245"/>
    </row>
    <row r="41" spans="2:40" x14ac:dyDescent="0.25">
      <c r="B41" s="1243"/>
      <c r="C41" s="230"/>
      <c r="D41" s="228"/>
      <c r="E41" s="1670"/>
      <c r="F41" s="229"/>
      <c r="G41" s="1670"/>
      <c r="H41" s="228"/>
      <c r="I41" s="1670"/>
      <c r="J41" s="229"/>
      <c r="K41" s="1665"/>
      <c r="L41" s="232"/>
      <c r="M41" s="1665"/>
      <c r="N41" s="1655"/>
      <c r="O41" s="1655"/>
      <c r="P41" s="1655"/>
      <c r="Q41" s="1655"/>
      <c r="R41" s="1655"/>
      <c r="S41" s="1655"/>
      <c r="T41" s="1655"/>
      <c r="U41" s="1243"/>
      <c r="V41" s="1243"/>
      <c r="W41" s="1656"/>
      <c r="X41" s="1656"/>
      <c r="Y41" s="1657"/>
      <c r="Z41" s="1656"/>
      <c r="AA41" s="1243"/>
      <c r="AB41" s="1658"/>
      <c r="AC41" s="1659"/>
      <c r="AD41" s="1660"/>
      <c r="AE41" s="1661"/>
      <c r="AF41" s="1662"/>
      <c r="AG41" s="1663"/>
      <c r="AH41" s="1664"/>
      <c r="AI41" s="1656"/>
      <c r="AJ41" s="1657"/>
      <c r="AK41" s="1243"/>
      <c r="AL41" s="1656"/>
      <c r="AM41" s="1243"/>
      <c r="AN41" s="1245"/>
    </row>
    <row r="42" spans="2:40" x14ac:dyDescent="0.25">
      <c r="B42" s="1243"/>
      <c r="C42" s="231"/>
      <c r="D42" s="232"/>
      <c r="E42" s="1665"/>
      <c r="F42" s="233"/>
      <c r="G42" s="1665"/>
      <c r="H42" s="232"/>
      <c r="I42" s="1665"/>
      <c r="J42" s="233"/>
      <c r="K42" s="1665"/>
      <c r="L42" s="232"/>
      <c r="M42" s="1665"/>
      <c r="N42" s="1655"/>
      <c r="O42" s="1655"/>
      <c r="P42" s="1655"/>
      <c r="Q42" s="1655"/>
      <c r="R42" s="1655"/>
      <c r="S42" s="1655"/>
      <c r="T42" s="1655"/>
      <c r="U42" s="1243"/>
      <c r="V42" s="1243"/>
      <c r="W42" s="1656"/>
      <c r="X42" s="1656"/>
      <c r="Y42" s="1657"/>
      <c r="Z42" s="1656"/>
      <c r="AA42" s="1243"/>
      <c r="AB42" s="1658"/>
      <c r="AC42" s="1659"/>
      <c r="AD42" s="1660"/>
      <c r="AE42" s="1661"/>
      <c r="AF42" s="1662"/>
      <c r="AG42" s="1663"/>
      <c r="AH42" s="1664"/>
      <c r="AI42" s="1656"/>
      <c r="AJ42" s="1657"/>
      <c r="AK42" s="1243"/>
      <c r="AL42" s="1656"/>
      <c r="AM42" s="1243"/>
      <c r="AN42" s="1245"/>
    </row>
    <row r="43" spans="2:40" x14ac:dyDescent="0.25">
      <c r="B43" s="1243"/>
      <c r="C43" s="230"/>
      <c r="D43" s="228"/>
      <c r="E43" s="1670"/>
      <c r="F43" s="229"/>
      <c r="G43" s="1670"/>
      <c r="H43" s="228"/>
      <c r="I43" s="1670"/>
      <c r="J43" s="229"/>
      <c r="K43" s="1671"/>
      <c r="L43" s="1204"/>
      <c r="M43" s="1671"/>
      <c r="N43" s="1655"/>
      <c r="O43" s="1655"/>
      <c r="P43" s="1655"/>
      <c r="Q43" s="1655"/>
      <c r="R43" s="1655"/>
      <c r="S43" s="1655"/>
      <c r="T43" s="1655"/>
      <c r="U43" s="1243"/>
      <c r="V43" s="1243"/>
      <c r="W43" s="1656"/>
      <c r="X43" s="1656"/>
      <c r="Y43" s="1657"/>
      <c r="Z43" s="1656"/>
      <c r="AA43" s="1243"/>
      <c r="AB43" s="1658"/>
      <c r="AC43" s="1659"/>
      <c r="AD43" s="1660"/>
      <c r="AE43" s="1661"/>
      <c r="AF43" s="1662"/>
      <c r="AG43" s="1663"/>
      <c r="AH43" s="1664"/>
      <c r="AI43" s="1656"/>
      <c r="AJ43" s="1657"/>
      <c r="AK43" s="1243"/>
      <c r="AL43" s="1656"/>
      <c r="AM43" s="1243"/>
      <c r="AN43" s="1245"/>
    </row>
    <row r="44" spans="2:40" x14ac:dyDescent="0.25">
      <c r="B44" s="1243"/>
      <c r="C44" s="230"/>
      <c r="D44" s="228"/>
      <c r="E44" s="1670"/>
      <c r="F44" s="229"/>
      <c r="G44" s="1670"/>
      <c r="H44" s="228"/>
      <c r="I44" s="1670"/>
      <c r="J44" s="229"/>
      <c r="K44" s="1671"/>
      <c r="L44" s="1204"/>
      <c r="M44" s="1671"/>
      <c r="N44" s="1655"/>
      <c r="O44" s="1655"/>
      <c r="P44" s="1655"/>
      <c r="Q44" s="1655"/>
      <c r="R44" s="1655"/>
      <c r="S44" s="1655"/>
      <c r="T44" s="1655"/>
      <c r="U44" s="1243"/>
      <c r="V44" s="1243"/>
      <c r="W44" s="1656"/>
      <c r="X44" s="1656"/>
      <c r="Y44" s="1657"/>
      <c r="Z44" s="1656"/>
      <c r="AA44" s="1243"/>
      <c r="AB44" s="1658"/>
      <c r="AC44" s="1659"/>
      <c r="AD44" s="1660"/>
      <c r="AE44" s="1661"/>
      <c r="AF44" s="1662"/>
      <c r="AG44" s="1663"/>
      <c r="AH44" s="1664"/>
      <c r="AI44" s="1656"/>
      <c r="AJ44" s="1657"/>
      <c r="AK44" s="1243"/>
      <c r="AL44" s="1656"/>
      <c r="AM44" s="1243"/>
      <c r="AN44" s="1245"/>
    </row>
    <row r="45" spans="2:40" x14ac:dyDescent="0.25">
      <c r="B45" s="1243"/>
      <c r="C45" s="230"/>
      <c r="D45" s="228"/>
      <c r="E45" s="1670"/>
      <c r="F45" s="229"/>
      <c r="G45" s="1670"/>
      <c r="H45" s="228"/>
      <c r="I45" s="1670"/>
      <c r="J45" s="229"/>
      <c r="K45" s="1671"/>
      <c r="L45" s="1204"/>
      <c r="M45" s="1671"/>
      <c r="N45" s="1655"/>
      <c r="O45" s="1655"/>
      <c r="P45" s="1655"/>
      <c r="Q45" s="1655"/>
      <c r="R45" s="1655"/>
      <c r="S45" s="1655"/>
      <c r="T45" s="1655"/>
      <c r="U45" s="1243"/>
      <c r="V45" s="1243"/>
      <c r="W45" s="1656"/>
      <c r="X45" s="1656"/>
      <c r="Y45" s="1657"/>
      <c r="Z45" s="1656"/>
      <c r="AA45" s="1243"/>
      <c r="AB45" s="1658"/>
      <c r="AC45" s="1659"/>
      <c r="AD45" s="1660"/>
      <c r="AE45" s="1661"/>
      <c r="AF45" s="1662"/>
      <c r="AG45" s="1663"/>
      <c r="AH45" s="1664"/>
      <c r="AI45" s="1656"/>
      <c r="AJ45" s="1657"/>
      <c r="AK45" s="1243"/>
      <c r="AL45" s="1656"/>
      <c r="AM45" s="1243"/>
      <c r="AN45" s="1245"/>
    </row>
    <row r="46" spans="2:40" x14ac:dyDescent="0.25">
      <c r="B46" s="1243"/>
      <c r="C46" s="230"/>
      <c r="D46" s="228"/>
      <c r="E46" s="1670"/>
      <c r="F46" s="229"/>
      <c r="G46" s="1670"/>
      <c r="H46" s="228"/>
      <c r="I46" s="1670"/>
      <c r="J46" s="229"/>
      <c r="K46" s="1665"/>
      <c r="L46" s="232"/>
      <c r="M46" s="1665"/>
      <c r="N46" s="1655"/>
      <c r="O46" s="1655"/>
      <c r="P46" s="1655"/>
      <c r="Q46" s="1655"/>
      <c r="R46" s="1655"/>
      <c r="S46" s="1655"/>
      <c r="T46" s="1655"/>
      <c r="U46" s="1243"/>
      <c r="V46" s="1243"/>
      <c r="W46" s="1656"/>
      <c r="X46" s="1656"/>
      <c r="Y46" s="1657"/>
      <c r="Z46" s="1656"/>
      <c r="AA46" s="1243"/>
      <c r="AB46" s="1658"/>
      <c r="AC46" s="1659"/>
      <c r="AD46" s="1660"/>
      <c r="AE46" s="1661"/>
      <c r="AF46" s="1662"/>
      <c r="AG46" s="1663"/>
      <c r="AH46" s="1664"/>
      <c r="AI46" s="1656"/>
      <c r="AJ46" s="1657"/>
      <c r="AK46" s="1243"/>
      <c r="AL46" s="1656"/>
      <c r="AM46" s="1243"/>
      <c r="AN46" s="1245"/>
    </row>
    <row r="47" spans="2:40" x14ac:dyDescent="0.25">
      <c r="B47" s="1243"/>
      <c r="C47" s="230"/>
      <c r="D47" s="228"/>
      <c r="E47" s="1670"/>
      <c r="F47" s="229"/>
      <c r="G47" s="1670"/>
      <c r="H47" s="228"/>
      <c r="I47" s="1670"/>
      <c r="J47" s="229"/>
      <c r="K47" s="1665"/>
      <c r="L47" s="232"/>
      <c r="M47" s="1665"/>
      <c r="N47" s="1655"/>
      <c r="O47" s="1655"/>
      <c r="P47" s="1655"/>
      <c r="Q47" s="1655"/>
      <c r="R47" s="1655"/>
      <c r="S47" s="1655"/>
      <c r="T47" s="1655"/>
      <c r="U47" s="1243"/>
      <c r="V47" s="1243"/>
      <c r="W47" s="1656"/>
      <c r="X47" s="1656"/>
      <c r="Y47" s="1657"/>
      <c r="Z47" s="1656"/>
      <c r="AA47" s="1243"/>
      <c r="AB47" s="1658"/>
      <c r="AC47" s="1659"/>
      <c r="AD47" s="1660"/>
      <c r="AE47" s="1661"/>
      <c r="AF47" s="1662"/>
      <c r="AG47" s="1663"/>
      <c r="AH47" s="1664"/>
      <c r="AI47" s="1656"/>
      <c r="AJ47" s="1657"/>
      <c r="AK47" s="1243"/>
      <c r="AL47" s="1656"/>
      <c r="AM47" s="1243"/>
      <c r="AN47" s="1245"/>
    </row>
    <row r="48" spans="2:40" x14ac:dyDescent="0.25">
      <c r="B48" s="1243"/>
      <c r="C48" s="231"/>
      <c r="D48" s="232"/>
      <c r="E48" s="1665"/>
      <c r="F48" s="233"/>
      <c r="G48" s="1665"/>
      <c r="H48" s="232"/>
      <c r="I48" s="1665"/>
      <c r="J48" s="233"/>
      <c r="K48" s="1665"/>
      <c r="L48" s="232"/>
      <c r="M48" s="1665"/>
      <c r="N48" s="1655"/>
      <c r="O48" s="1655"/>
      <c r="P48" s="1655"/>
      <c r="Q48" s="1655"/>
      <c r="R48" s="1655"/>
      <c r="S48" s="1655"/>
      <c r="T48" s="1655"/>
      <c r="U48" s="1243"/>
      <c r="V48" s="1243"/>
      <c r="W48" s="1656"/>
      <c r="X48" s="1656"/>
      <c r="Y48" s="1657"/>
      <c r="Z48" s="1656"/>
      <c r="AA48" s="1243"/>
      <c r="AB48" s="1658"/>
      <c r="AC48" s="1659"/>
      <c r="AD48" s="1660"/>
      <c r="AE48" s="1661"/>
      <c r="AF48" s="1662"/>
      <c r="AG48" s="1663"/>
      <c r="AH48" s="1664"/>
      <c r="AI48" s="1656"/>
      <c r="AJ48" s="1657"/>
      <c r="AK48" s="1243"/>
      <c r="AL48" s="1656"/>
      <c r="AM48" s="1243"/>
      <c r="AN48" s="1245"/>
    </row>
    <row r="49" spans="2:40" x14ac:dyDescent="0.25">
      <c r="B49" s="1243"/>
      <c r="C49" s="230"/>
      <c r="D49" s="228"/>
      <c r="E49" s="1670"/>
      <c r="F49" s="229"/>
      <c r="G49" s="1670"/>
      <c r="H49" s="228"/>
      <c r="I49" s="1670"/>
      <c r="J49" s="229"/>
      <c r="K49" s="1665"/>
      <c r="L49" s="232"/>
      <c r="M49" s="1665"/>
      <c r="N49" s="1655"/>
      <c r="O49" s="1655"/>
      <c r="P49" s="1655"/>
      <c r="Q49" s="1655"/>
      <c r="R49" s="1655"/>
      <c r="S49" s="1655"/>
      <c r="T49" s="1655"/>
      <c r="U49" s="1243"/>
      <c r="V49" s="1243"/>
      <c r="W49" s="1656"/>
      <c r="X49" s="1656"/>
      <c r="Y49" s="1657"/>
      <c r="Z49" s="1656"/>
      <c r="AA49" s="1243"/>
      <c r="AB49" s="1658"/>
      <c r="AC49" s="1659"/>
      <c r="AD49" s="1660"/>
      <c r="AE49" s="1661"/>
      <c r="AF49" s="1662"/>
      <c r="AG49" s="1663"/>
      <c r="AH49" s="1664"/>
      <c r="AI49" s="1656"/>
      <c r="AJ49" s="1657"/>
      <c r="AK49" s="1243"/>
      <c r="AL49" s="1656"/>
      <c r="AM49" s="1243"/>
      <c r="AN49" s="1245"/>
    </row>
    <row r="50" spans="2:40" ht="10.5" customHeight="1" x14ac:dyDescent="0.25">
      <c r="B50" s="1243"/>
      <c r="C50" s="231"/>
      <c r="D50" s="231"/>
      <c r="E50" s="1665"/>
      <c r="F50" s="1665"/>
      <c r="G50" s="1665"/>
      <c r="H50" s="231"/>
      <c r="I50" s="1665"/>
      <c r="J50" s="1665"/>
      <c r="K50" s="1665"/>
      <c r="L50" s="1666"/>
      <c r="M50" s="1665"/>
      <c r="N50" s="1243"/>
      <c r="O50" s="1243"/>
      <c r="P50" s="1243"/>
      <c r="Q50" s="1667"/>
      <c r="R50" s="1243"/>
      <c r="S50" s="1243"/>
      <c r="T50" s="1243"/>
      <c r="U50" s="1243"/>
      <c r="V50" s="1243"/>
      <c r="W50" s="1243"/>
      <c r="X50" s="1243"/>
      <c r="Y50" s="1243"/>
      <c r="Z50" s="1243"/>
      <c r="AA50" s="1243"/>
      <c r="AB50" s="1243"/>
      <c r="AC50" s="1243"/>
      <c r="AD50" s="1243"/>
      <c r="AE50" s="1243"/>
      <c r="AF50" s="1243"/>
      <c r="AG50" s="1243"/>
      <c r="AH50" s="1243"/>
      <c r="AI50" s="1243"/>
      <c r="AJ50" s="1243"/>
      <c r="AK50" s="1243"/>
      <c r="AL50" s="1243"/>
      <c r="AM50" s="1243"/>
      <c r="AN50" s="1243"/>
    </row>
    <row r="51" spans="2:40" ht="12" customHeight="1" x14ac:dyDescent="0.25">
      <c r="B51" s="1243"/>
      <c r="C51" s="231"/>
      <c r="D51" s="231"/>
      <c r="E51" s="1665"/>
      <c r="F51" s="1665"/>
      <c r="G51" s="1665"/>
      <c r="H51" s="231"/>
      <c r="I51" s="1665"/>
      <c r="J51" s="1665"/>
      <c r="K51" s="1665"/>
      <c r="L51" s="1666"/>
      <c r="M51" s="1665"/>
      <c r="N51" s="1784"/>
      <c r="O51" s="1784"/>
      <c r="P51" s="1784"/>
      <c r="Q51" s="1668"/>
      <c r="R51" s="1242"/>
      <c r="S51" s="1242"/>
      <c r="T51" s="1242"/>
      <c r="U51" s="1243"/>
      <c r="V51" s="1243"/>
      <c r="W51" s="1243"/>
      <c r="X51" s="1243"/>
      <c r="Y51" s="1243"/>
      <c r="Z51" s="1243"/>
      <c r="AA51" s="1243"/>
      <c r="AB51" s="1243"/>
      <c r="AC51" s="1243"/>
      <c r="AD51" s="1243"/>
      <c r="AE51" s="1243"/>
      <c r="AF51" s="1243"/>
      <c r="AG51" s="1243"/>
      <c r="AH51" s="1243"/>
      <c r="AI51" s="1243"/>
      <c r="AJ51" s="1243"/>
      <c r="AK51" s="1243"/>
      <c r="AL51" s="1243"/>
      <c r="AM51" s="1243"/>
      <c r="AN51" s="1243"/>
    </row>
    <row r="52" spans="2:40" ht="12" customHeight="1" x14ac:dyDescent="0.25">
      <c r="B52" s="1243"/>
      <c r="C52" s="231"/>
      <c r="D52" s="231"/>
      <c r="E52" s="1665"/>
      <c r="F52" s="1665"/>
      <c r="G52" s="1665"/>
      <c r="H52" s="231"/>
      <c r="I52" s="1665"/>
      <c r="J52" s="1665"/>
      <c r="K52" s="1665"/>
      <c r="L52" s="1666"/>
      <c r="M52" s="1665"/>
      <c r="N52" s="1784"/>
      <c r="O52" s="1784"/>
      <c r="P52" s="1784"/>
      <c r="Q52" s="1668"/>
      <c r="R52" s="1243"/>
      <c r="S52" s="1243"/>
      <c r="T52" s="1243"/>
      <c r="U52" s="1243"/>
      <c r="V52" s="1243"/>
      <c r="W52" s="1243"/>
      <c r="X52" s="1243"/>
      <c r="Y52" s="1243"/>
      <c r="Z52" s="1243"/>
      <c r="AA52" s="1243"/>
      <c r="AB52" s="1243"/>
      <c r="AC52" s="1243"/>
      <c r="AD52" s="1243"/>
      <c r="AE52" s="1243"/>
      <c r="AF52" s="1243"/>
      <c r="AG52" s="1243"/>
      <c r="AH52" s="1243"/>
      <c r="AI52" s="1243"/>
      <c r="AJ52" s="1243"/>
      <c r="AK52" s="1243"/>
      <c r="AL52" s="1243"/>
      <c r="AM52" s="1243"/>
      <c r="AN52" s="1243"/>
    </row>
    <row r="53" spans="2:40" ht="12" customHeight="1" x14ac:dyDescent="0.25">
      <c r="B53" s="1243"/>
      <c r="C53" s="231"/>
      <c r="D53" s="231"/>
      <c r="E53" s="1665"/>
      <c r="F53" s="1665"/>
      <c r="G53" s="1665"/>
      <c r="H53" s="231"/>
      <c r="I53" s="1665"/>
      <c r="J53" s="1665"/>
      <c r="K53" s="1665"/>
      <c r="L53" s="1666"/>
      <c r="M53" s="1665"/>
      <c r="N53" s="1784"/>
      <c r="O53" s="1784"/>
      <c r="P53" s="1784"/>
      <c r="Q53" s="1668"/>
      <c r="R53" s="1243"/>
      <c r="S53" s="1243"/>
      <c r="T53" s="1243"/>
      <c r="U53" s="1243"/>
      <c r="V53" s="1243"/>
      <c r="W53" s="1243"/>
      <c r="X53" s="1243"/>
      <c r="Y53" s="1243"/>
      <c r="Z53" s="1243"/>
      <c r="AA53" s="1243"/>
      <c r="AB53" s="1243"/>
      <c r="AC53" s="1243"/>
      <c r="AD53" s="1243"/>
      <c r="AE53" s="1243"/>
      <c r="AF53" s="1243"/>
      <c r="AG53" s="1243"/>
      <c r="AH53" s="1243"/>
      <c r="AI53" s="1243"/>
      <c r="AJ53" s="1243"/>
      <c r="AK53" s="1243"/>
      <c r="AL53" s="1243"/>
      <c r="AM53" s="1243"/>
      <c r="AN53" s="1243"/>
    </row>
    <row r="54" spans="2:40" ht="12" customHeight="1" x14ac:dyDescent="0.25">
      <c r="B54" s="1243"/>
      <c r="C54" s="231"/>
      <c r="D54" s="231"/>
      <c r="E54" s="1665"/>
      <c r="F54" s="1665"/>
      <c r="G54" s="1665"/>
      <c r="H54" s="231"/>
      <c r="I54" s="1665"/>
      <c r="J54" s="1665"/>
      <c r="K54" s="1665"/>
      <c r="L54" s="1666"/>
      <c r="M54" s="1665"/>
      <c r="N54" s="1784"/>
      <c r="O54" s="1785"/>
      <c r="P54" s="1785"/>
      <c r="Q54" s="1655"/>
      <c r="R54" s="1243"/>
      <c r="S54" s="1243"/>
      <c r="T54" s="1243"/>
      <c r="U54" s="1243"/>
      <c r="V54" s="1243"/>
      <c r="W54" s="1243"/>
      <c r="X54" s="1243"/>
      <c r="Y54" s="1243"/>
      <c r="Z54" s="1243"/>
      <c r="AA54" s="1243"/>
      <c r="AB54" s="1243"/>
      <c r="AC54" s="1243"/>
      <c r="AD54" s="1243"/>
      <c r="AE54" s="1243"/>
      <c r="AF54" s="1243"/>
      <c r="AG54" s="1243"/>
      <c r="AH54" s="1243"/>
      <c r="AI54" s="1243"/>
      <c r="AJ54" s="1243"/>
      <c r="AK54" s="1243"/>
      <c r="AL54" s="1243"/>
      <c r="AM54" s="1243"/>
      <c r="AN54" s="1243"/>
    </row>
    <row r="55" spans="2:40" x14ac:dyDescent="0.25">
      <c r="B55" s="1243"/>
      <c r="C55" s="231"/>
      <c r="D55" s="231"/>
      <c r="E55" s="1665"/>
      <c r="F55" s="1665"/>
      <c r="G55" s="1665"/>
      <c r="H55" s="231"/>
      <c r="I55" s="1665"/>
      <c r="J55" s="1665"/>
      <c r="K55" s="1665"/>
      <c r="L55" s="1666"/>
      <c r="M55" s="1665"/>
      <c r="N55" s="1243"/>
      <c r="O55" s="1243"/>
      <c r="P55" s="1243"/>
      <c r="Q55" s="1667"/>
      <c r="R55" s="1243"/>
      <c r="S55" s="1243"/>
      <c r="T55" s="1243"/>
      <c r="U55" s="1243"/>
      <c r="V55" s="1243"/>
      <c r="W55" s="1243"/>
      <c r="X55" s="1243"/>
      <c r="Y55" s="1243"/>
      <c r="Z55" s="1243"/>
      <c r="AA55" s="1243"/>
      <c r="AB55" s="1243"/>
      <c r="AC55" s="1243"/>
      <c r="AD55" s="1243"/>
      <c r="AE55" s="1243"/>
      <c r="AF55" s="1243"/>
      <c r="AG55" s="1243"/>
      <c r="AH55" s="1243"/>
      <c r="AI55" s="1243"/>
      <c r="AJ55" s="1243"/>
      <c r="AK55" s="1243"/>
      <c r="AL55" s="1243"/>
      <c r="AM55" s="1243"/>
      <c r="AN55" s="1243"/>
    </row>
  </sheetData>
  <sheetProtection algorithmName="SHA-512" hashValue="5Gtc8zasqusOCaCvOOov4cCi/u2ZQaIh+KO9PuL697y4F+Bh2Ga28pNi4SoFDZuPCUeekvjCmfwacqJNyXUm0g==" saltValue="lecU8F4Hhypr8SZFVzNWZg==" spinCount="100000" sheet="1" objects="1" scenarios="1" selectLockedCells="1"/>
  <protectedRanges>
    <protectedRange sqref="C8 E8 K8 M8 C30 E30 K30:K32 M30:M32" name="Open"/>
  </protectedRanges>
  <mergeCells count="38">
    <mergeCell ref="N51:P51"/>
    <mergeCell ref="N52:P52"/>
    <mergeCell ref="N53:P53"/>
    <mergeCell ref="N54:P54"/>
    <mergeCell ref="J30:M30"/>
    <mergeCell ref="J31:M31"/>
    <mergeCell ref="J32:M32"/>
    <mergeCell ref="C35:M35"/>
    <mergeCell ref="C36:M36"/>
    <mergeCell ref="C37:M37"/>
    <mergeCell ref="AB3:AH3"/>
    <mergeCell ref="AB4:AH4"/>
    <mergeCell ref="C7:M7"/>
    <mergeCell ref="J9:M9"/>
    <mergeCell ref="T26:T28"/>
    <mergeCell ref="J11:M11"/>
    <mergeCell ref="C15:M15"/>
    <mergeCell ref="C16:M16"/>
    <mergeCell ref="C17:M17"/>
    <mergeCell ref="C26:M28"/>
    <mergeCell ref="N26:N28"/>
    <mergeCell ref="O26:O28"/>
    <mergeCell ref="P26:P28"/>
    <mergeCell ref="Q26:Q28"/>
    <mergeCell ref="R26:R28"/>
    <mergeCell ref="S26:S28"/>
    <mergeCell ref="J10:M10"/>
    <mergeCell ref="C1:M1"/>
    <mergeCell ref="N1:O1"/>
    <mergeCell ref="P1:T1"/>
    <mergeCell ref="C3:M5"/>
    <mergeCell ref="N3:N5"/>
    <mergeCell ref="O3:O5"/>
    <mergeCell ref="P3:P5"/>
    <mergeCell ref="Q3:Q5"/>
    <mergeCell ref="R3:R5"/>
    <mergeCell ref="S3:S5"/>
    <mergeCell ref="T3:T5"/>
  </mergeCells>
  <printOptions horizontalCentered="1" verticalCentered="1"/>
  <pageMargins left="0.25" right="0.75" top="0.25" bottom="0.25" header="0.3" footer="0.3"/>
  <pageSetup scale="88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F3E1B-0DD8-484A-A8B7-F3DE3B24CD08}">
  <dimension ref="A2:K88"/>
  <sheetViews>
    <sheetView workbookViewId="0"/>
  </sheetViews>
  <sheetFormatPr defaultColWidth="12.42578125" defaultRowHeight="15" x14ac:dyDescent="0.2"/>
  <cols>
    <col min="1" max="1" width="20.140625" style="525" customWidth="1"/>
    <col min="2" max="2" width="4.7109375" style="525" customWidth="1"/>
    <col min="3" max="3" width="20.140625" style="525" customWidth="1"/>
    <col min="4" max="4" width="13.7109375" style="525" customWidth="1"/>
    <col min="5" max="10" width="17.5703125" style="525" customWidth="1"/>
    <col min="11" max="11" width="15.7109375" style="525" bestFit="1" customWidth="1"/>
    <col min="12" max="16384" width="12.42578125" style="525"/>
  </cols>
  <sheetData>
    <row r="2" spans="1:11" ht="20.100000000000001" customHeight="1" x14ac:dyDescent="0.25">
      <c r="A2" s="548" t="s">
        <v>133</v>
      </c>
      <c r="B2" s="531"/>
      <c r="C2" s="531"/>
      <c r="D2" s="531"/>
      <c r="E2" s="547">
        <v>1</v>
      </c>
      <c r="F2" s="547">
        <v>2</v>
      </c>
      <c r="G2" s="547">
        <v>3</v>
      </c>
      <c r="H2" s="547">
        <v>4</v>
      </c>
      <c r="I2" s="547">
        <v>4.5</v>
      </c>
      <c r="J2" s="547">
        <v>5</v>
      </c>
      <c r="K2" s="547">
        <v>6</v>
      </c>
    </row>
    <row r="3" spans="1:11" ht="20.100000000000001" customHeight="1" x14ac:dyDescent="0.2">
      <c r="E3" s="546"/>
      <c r="F3" s="546"/>
      <c r="G3" s="546"/>
      <c r="H3" s="546"/>
      <c r="I3" s="546"/>
      <c r="J3" s="546"/>
      <c r="K3" s="546"/>
    </row>
    <row r="4" spans="1:11" ht="20.100000000000001" customHeight="1" x14ac:dyDescent="0.35">
      <c r="A4" s="526" t="s">
        <v>264</v>
      </c>
      <c r="B4" s="531"/>
      <c r="C4" s="531" t="s">
        <v>67</v>
      </c>
      <c r="D4" s="531"/>
      <c r="E4" s="540" t="e">
        <f>#REF!</f>
        <v>#REF!</v>
      </c>
      <c r="F4" s="540" t="e">
        <f>#REF!</f>
        <v>#REF!</v>
      </c>
      <c r="G4" s="540" t="e">
        <f>#REF!</f>
        <v>#REF!</v>
      </c>
      <c r="H4" s="540" t="e">
        <f>#REF!</f>
        <v>#REF!</v>
      </c>
      <c r="I4" s="540" t="e">
        <f>#REF!</f>
        <v>#REF!</v>
      </c>
      <c r="J4" s="540" t="e">
        <f>#REF!</f>
        <v>#REF!</v>
      </c>
      <c r="K4" s="540" t="e">
        <f>#REF!</f>
        <v>#REF!</v>
      </c>
    </row>
    <row r="5" spans="1:11" ht="20.100000000000001" customHeight="1" x14ac:dyDescent="0.35">
      <c r="A5" s="526" t="s">
        <v>263</v>
      </c>
      <c r="B5" s="531"/>
      <c r="C5" s="531" t="s">
        <v>258</v>
      </c>
      <c r="D5" s="531"/>
      <c r="E5" s="536" t="e">
        <f t="shared" ref="E5:K5" si="0">$J$49</f>
        <v>#REF!</v>
      </c>
      <c r="F5" s="536" t="e">
        <f t="shared" si="0"/>
        <v>#REF!</v>
      </c>
      <c r="G5" s="536" t="e">
        <f t="shared" si="0"/>
        <v>#REF!</v>
      </c>
      <c r="H5" s="536" t="e">
        <f t="shared" si="0"/>
        <v>#REF!</v>
      </c>
      <c r="I5" s="536" t="e">
        <f t="shared" si="0"/>
        <v>#REF!</v>
      </c>
      <c r="J5" s="536" t="e">
        <f t="shared" si="0"/>
        <v>#REF!</v>
      </c>
      <c r="K5" s="536" t="e">
        <f t="shared" si="0"/>
        <v>#REF!</v>
      </c>
    </row>
    <row r="6" spans="1:11" ht="20.100000000000001" customHeight="1" x14ac:dyDescent="0.35">
      <c r="A6" s="526"/>
      <c r="B6" s="531"/>
      <c r="C6" s="531" t="s">
        <v>254</v>
      </c>
      <c r="E6" s="536" t="e">
        <f t="shared" ref="E6:K6" si="1">$J$50</f>
        <v>#REF!</v>
      </c>
      <c r="F6" s="536" t="e">
        <f t="shared" si="1"/>
        <v>#REF!</v>
      </c>
      <c r="G6" s="536" t="e">
        <f t="shared" si="1"/>
        <v>#REF!</v>
      </c>
      <c r="H6" s="536" t="e">
        <f t="shared" si="1"/>
        <v>#REF!</v>
      </c>
      <c r="I6" s="536" t="e">
        <f t="shared" si="1"/>
        <v>#REF!</v>
      </c>
      <c r="J6" s="536" t="e">
        <f t="shared" si="1"/>
        <v>#REF!</v>
      </c>
      <c r="K6" s="536" t="e">
        <f t="shared" si="1"/>
        <v>#REF!</v>
      </c>
    </row>
    <row r="7" spans="1:11" ht="20.100000000000001" customHeight="1" x14ac:dyDescent="0.35">
      <c r="A7" s="526"/>
      <c r="B7" s="531"/>
      <c r="C7" s="531" t="s">
        <v>253</v>
      </c>
      <c r="D7" s="531"/>
      <c r="E7" s="536" t="e">
        <f t="shared" ref="E7:K7" si="2">$F$59</f>
        <v>#REF!</v>
      </c>
      <c r="F7" s="536" t="e">
        <f t="shared" si="2"/>
        <v>#REF!</v>
      </c>
      <c r="G7" s="536" t="e">
        <f t="shared" si="2"/>
        <v>#REF!</v>
      </c>
      <c r="H7" s="536" t="e">
        <f t="shared" si="2"/>
        <v>#REF!</v>
      </c>
      <c r="I7" s="545" t="e">
        <f t="shared" si="2"/>
        <v>#REF!</v>
      </c>
      <c r="J7" s="536" t="e">
        <f t="shared" si="2"/>
        <v>#REF!</v>
      </c>
      <c r="K7" s="536" t="e">
        <f t="shared" si="2"/>
        <v>#REF!</v>
      </c>
    </row>
    <row r="8" spans="1:11" ht="20.100000000000001" customHeight="1" x14ac:dyDescent="0.35">
      <c r="A8" s="526"/>
      <c r="B8" s="531"/>
      <c r="C8" s="531" t="s">
        <v>170</v>
      </c>
      <c r="D8" s="531"/>
      <c r="E8" s="540" t="e">
        <f>#REF!</f>
        <v>#REF!</v>
      </c>
      <c r="F8" s="540" t="e">
        <f>#REF!</f>
        <v>#REF!</v>
      </c>
      <c r="G8" s="540" t="e">
        <f>#REF!</f>
        <v>#REF!</v>
      </c>
      <c r="H8" s="540" t="e">
        <f>#REF!</f>
        <v>#REF!</v>
      </c>
      <c r="I8" s="540" t="e">
        <f>#REF!</f>
        <v>#REF!</v>
      </c>
      <c r="J8" s="540" t="e">
        <f>#REF!</f>
        <v>#REF!</v>
      </c>
      <c r="K8" s="540" t="e">
        <f>#REF!</f>
        <v>#REF!</v>
      </c>
    </row>
    <row r="9" spans="1:11" ht="20.100000000000001" customHeight="1" x14ac:dyDescent="0.35">
      <c r="A9" s="526"/>
      <c r="B9" s="531"/>
      <c r="C9" s="531"/>
      <c r="D9" s="531"/>
      <c r="E9" s="541"/>
      <c r="F9" s="541"/>
      <c r="G9" s="541"/>
      <c r="H9" s="541"/>
      <c r="I9" s="541"/>
      <c r="J9" s="541"/>
      <c r="K9" s="541"/>
    </row>
    <row r="10" spans="1:11" ht="20.100000000000001" customHeight="1" thickBot="1" x14ac:dyDescent="0.4">
      <c r="A10" s="526"/>
      <c r="B10" s="531"/>
      <c r="C10" s="531" t="s">
        <v>158</v>
      </c>
      <c r="D10" s="531"/>
      <c r="E10" s="540" t="e">
        <f t="shared" ref="E10:K10" si="3">SUM(E4:E9)</f>
        <v>#REF!</v>
      </c>
      <c r="F10" s="540" t="e">
        <f t="shared" si="3"/>
        <v>#REF!</v>
      </c>
      <c r="G10" s="540" t="e">
        <f t="shared" si="3"/>
        <v>#REF!</v>
      </c>
      <c r="H10" s="540" t="e">
        <f t="shared" si="3"/>
        <v>#REF!</v>
      </c>
      <c r="I10" s="540" t="e">
        <f t="shared" si="3"/>
        <v>#REF!</v>
      </c>
      <c r="J10" s="540" t="e">
        <f t="shared" si="3"/>
        <v>#REF!</v>
      </c>
      <c r="K10" s="540" t="e">
        <f t="shared" si="3"/>
        <v>#REF!</v>
      </c>
    </row>
    <row r="11" spans="1:11" ht="20.100000000000001" customHeight="1" thickTop="1" x14ac:dyDescent="0.35">
      <c r="A11" s="526"/>
      <c r="B11" s="531"/>
      <c r="C11" s="531"/>
      <c r="D11" s="531"/>
      <c r="E11" s="542"/>
      <c r="F11" s="542"/>
      <c r="G11" s="542"/>
      <c r="H11" s="542"/>
      <c r="I11" s="542"/>
      <c r="J11" s="542"/>
      <c r="K11" s="542"/>
    </row>
    <row r="12" spans="1:11" ht="20.100000000000001" customHeight="1" x14ac:dyDescent="0.35">
      <c r="A12" s="526"/>
      <c r="B12" s="531"/>
      <c r="C12" s="531"/>
      <c r="D12" s="531"/>
      <c r="E12" s="536"/>
      <c r="F12" s="536"/>
      <c r="G12" s="536"/>
      <c r="H12" s="536"/>
      <c r="I12" s="536"/>
      <c r="J12" s="536"/>
      <c r="K12" s="536"/>
    </row>
    <row r="13" spans="1:11" ht="20.100000000000001" customHeight="1" x14ac:dyDescent="0.35">
      <c r="A13" s="526"/>
      <c r="B13" s="531"/>
      <c r="C13" s="531"/>
      <c r="D13" s="531"/>
      <c r="E13" s="536"/>
      <c r="F13" s="536"/>
      <c r="G13" s="536"/>
      <c r="H13" s="536"/>
      <c r="I13" s="536"/>
      <c r="J13" s="536"/>
      <c r="K13" s="536"/>
    </row>
    <row r="14" spans="1:11" ht="20.100000000000001" customHeight="1" x14ac:dyDescent="0.35">
      <c r="A14" s="526"/>
      <c r="B14" s="531"/>
      <c r="C14" s="531"/>
      <c r="D14" s="531"/>
      <c r="E14" s="536"/>
      <c r="F14" s="536"/>
      <c r="G14" s="536"/>
      <c r="H14" s="536"/>
      <c r="I14" s="536"/>
      <c r="J14" s="536"/>
      <c r="K14" s="536"/>
    </row>
    <row r="15" spans="1:11" ht="20.100000000000001" customHeight="1" x14ac:dyDescent="0.35">
      <c r="A15" s="526" t="s">
        <v>262</v>
      </c>
      <c r="B15" s="531"/>
      <c r="C15" s="531" t="s">
        <v>67</v>
      </c>
      <c r="D15" s="531"/>
      <c r="E15" s="540" t="e">
        <f>#REF!</f>
        <v>#REF!</v>
      </c>
      <c r="F15" s="540" t="e">
        <f>#REF!</f>
        <v>#REF!</v>
      </c>
      <c r="G15" s="540" t="e">
        <f>#REF!</f>
        <v>#REF!</v>
      </c>
      <c r="H15" s="540" t="e">
        <f>#REF!</f>
        <v>#REF!</v>
      </c>
      <c r="I15" s="540" t="e">
        <f>#REF!</f>
        <v>#REF!</v>
      </c>
      <c r="J15" s="540" t="e">
        <f>#REF!</f>
        <v>#REF!</v>
      </c>
      <c r="K15" s="540" t="e">
        <f>#REF!</f>
        <v>#REF!</v>
      </c>
    </row>
    <row r="16" spans="1:11" ht="20.100000000000001" customHeight="1" x14ac:dyDescent="0.35">
      <c r="A16" s="526" t="s">
        <v>261</v>
      </c>
      <c r="B16" s="531"/>
      <c r="C16" s="531" t="s">
        <v>258</v>
      </c>
      <c r="D16" s="531"/>
      <c r="E16" s="536" t="e">
        <f t="shared" ref="E16:K16" si="4">$J$49</f>
        <v>#REF!</v>
      </c>
      <c r="F16" s="536" t="e">
        <f t="shared" si="4"/>
        <v>#REF!</v>
      </c>
      <c r="G16" s="536" t="e">
        <f t="shared" si="4"/>
        <v>#REF!</v>
      </c>
      <c r="H16" s="536" t="e">
        <f t="shared" si="4"/>
        <v>#REF!</v>
      </c>
      <c r="I16" s="536" t="e">
        <f t="shared" si="4"/>
        <v>#REF!</v>
      </c>
      <c r="J16" s="536" t="e">
        <f t="shared" si="4"/>
        <v>#REF!</v>
      </c>
      <c r="K16" s="536" t="e">
        <f t="shared" si="4"/>
        <v>#REF!</v>
      </c>
    </row>
    <row r="17" spans="1:11" ht="20.100000000000001" customHeight="1" x14ac:dyDescent="0.35">
      <c r="A17" s="526"/>
      <c r="B17" s="531"/>
      <c r="C17" s="531" t="s">
        <v>254</v>
      </c>
      <c r="E17" s="536" t="e">
        <f t="shared" ref="E17:K17" si="5">$J$50</f>
        <v>#REF!</v>
      </c>
      <c r="F17" s="536" t="e">
        <f t="shared" si="5"/>
        <v>#REF!</v>
      </c>
      <c r="G17" s="536" t="e">
        <f t="shared" si="5"/>
        <v>#REF!</v>
      </c>
      <c r="H17" s="536" t="e">
        <f t="shared" si="5"/>
        <v>#REF!</v>
      </c>
      <c r="I17" s="536" t="e">
        <f t="shared" si="5"/>
        <v>#REF!</v>
      </c>
      <c r="J17" s="536" t="e">
        <f t="shared" si="5"/>
        <v>#REF!</v>
      </c>
      <c r="K17" s="536" t="e">
        <f t="shared" si="5"/>
        <v>#REF!</v>
      </c>
    </row>
    <row r="18" spans="1:11" ht="20.100000000000001" customHeight="1" x14ac:dyDescent="0.35">
      <c r="A18" s="526"/>
      <c r="B18" s="531"/>
      <c r="C18" s="531" t="s">
        <v>253</v>
      </c>
      <c r="D18" s="531"/>
      <c r="E18" s="536" t="e">
        <f t="shared" ref="E18:K18" si="6">$F$59</f>
        <v>#REF!</v>
      </c>
      <c r="F18" s="536" t="e">
        <f t="shared" si="6"/>
        <v>#REF!</v>
      </c>
      <c r="G18" s="536" t="e">
        <f t="shared" si="6"/>
        <v>#REF!</v>
      </c>
      <c r="H18" s="536" t="e">
        <f t="shared" si="6"/>
        <v>#REF!</v>
      </c>
      <c r="I18" s="540" t="e">
        <f t="shared" si="6"/>
        <v>#REF!</v>
      </c>
      <c r="J18" s="536" t="e">
        <f t="shared" si="6"/>
        <v>#REF!</v>
      </c>
      <c r="K18" s="536" t="e">
        <f t="shared" si="6"/>
        <v>#REF!</v>
      </c>
    </row>
    <row r="19" spans="1:11" ht="20.100000000000001" customHeight="1" x14ac:dyDescent="0.35">
      <c r="A19" s="526"/>
      <c r="B19" s="531"/>
      <c r="C19" s="531" t="s">
        <v>170</v>
      </c>
      <c r="D19" s="531"/>
      <c r="E19" s="540" t="e">
        <f>#REF!</f>
        <v>#REF!</v>
      </c>
      <c r="F19" s="540" t="e">
        <f>#REF!</f>
        <v>#REF!</v>
      </c>
      <c r="G19" s="540" t="e">
        <f>#REF!</f>
        <v>#REF!</v>
      </c>
      <c r="H19" s="540" t="e">
        <f>#REF!</f>
        <v>#REF!</v>
      </c>
      <c r="I19" s="540" t="e">
        <f>#REF!</f>
        <v>#REF!</v>
      </c>
      <c r="J19" s="540" t="e">
        <f>#REF!</f>
        <v>#REF!</v>
      </c>
      <c r="K19" s="540" t="e">
        <f>#REF!</f>
        <v>#REF!</v>
      </c>
    </row>
    <row r="20" spans="1:11" ht="20.100000000000001" customHeight="1" x14ac:dyDescent="0.35">
      <c r="A20" s="526"/>
      <c r="B20" s="531"/>
      <c r="C20" s="531"/>
      <c r="D20" s="531"/>
      <c r="E20" s="541"/>
      <c r="F20" s="541"/>
      <c r="G20" s="541"/>
      <c r="H20" s="541"/>
      <c r="I20" s="541"/>
      <c r="J20" s="541"/>
      <c r="K20" s="541"/>
    </row>
    <row r="21" spans="1:11" ht="20.100000000000001" customHeight="1" thickBot="1" x14ac:dyDescent="0.4">
      <c r="A21" s="526"/>
      <c r="B21" s="531"/>
      <c r="C21" s="531" t="s">
        <v>158</v>
      </c>
      <c r="D21" s="531"/>
      <c r="E21" s="540" t="e">
        <f>SUM(E15:E19)</f>
        <v>#REF!</v>
      </c>
      <c r="F21" s="540" t="e">
        <f>SUM(F15:F19)</f>
        <v>#REF!</v>
      </c>
      <c r="G21" s="540" t="e">
        <f>SUM(G15:G19)</f>
        <v>#REF!</v>
      </c>
      <c r="H21" s="540" t="e">
        <f>SUM(H15:H19)</f>
        <v>#REF!</v>
      </c>
      <c r="I21" s="540" t="e">
        <f>SUM(I15:I20)</f>
        <v>#REF!</v>
      </c>
      <c r="J21" s="540" t="e">
        <f>SUM(J15:J19)</f>
        <v>#REF!</v>
      </c>
      <c r="K21" s="540" t="e">
        <f>SUM(K15:K19)</f>
        <v>#REF!</v>
      </c>
    </row>
    <row r="22" spans="1:11" ht="20.100000000000001" customHeight="1" thickTop="1" x14ac:dyDescent="0.35">
      <c r="A22" s="526"/>
      <c r="B22" s="531"/>
      <c r="C22" s="531"/>
      <c r="D22" s="531"/>
      <c r="E22" s="544"/>
      <c r="F22" s="544"/>
      <c r="G22" s="544"/>
      <c r="H22" s="544"/>
      <c r="I22" s="544"/>
      <c r="J22" s="544"/>
      <c r="K22" s="544"/>
    </row>
    <row r="23" spans="1:11" ht="20.100000000000001" customHeight="1" x14ac:dyDescent="0.35">
      <c r="A23" s="526"/>
      <c r="B23" s="531"/>
      <c r="C23" s="543"/>
      <c r="D23" s="531"/>
      <c r="E23" s="526"/>
      <c r="F23" s="526"/>
      <c r="G23" s="526"/>
      <c r="H23" s="526"/>
      <c r="I23" s="526"/>
      <c r="J23" s="526"/>
      <c r="K23" s="526"/>
    </row>
    <row r="24" spans="1:11" ht="20.100000000000001" customHeight="1" x14ac:dyDescent="0.35">
      <c r="A24" s="526"/>
      <c r="B24" s="531"/>
      <c r="C24" s="531"/>
      <c r="D24" s="531"/>
      <c r="E24" s="526"/>
      <c r="F24" s="526"/>
      <c r="G24" s="526"/>
      <c r="H24" s="526"/>
      <c r="I24" s="526"/>
      <c r="J24" s="526"/>
      <c r="K24" s="526"/>
    </row>
    <row r="25" spans="1:11" ht="20.100000000000001" customHeight="1" x14ac:dyDescent="0.35">
      <c r="A25" s="526"/>
      <c r="B25" s="531"/>
      <c r="C25" s="531"/>
      <c r="D25" s="529"/>
      <c r="E25" s="536"/>
      <c r="F25" s="536"/>
      <c r="G25" s="526"/>
      <c r="H25" s="526"/>
      <c r="I25" s="526"/>
      <c r="J25" s="526"/>
      <c r="K25" s="526"/>
    </row>
    <row r="26" spans="1:11" ht="20.100000000000001" customHeight="1" x14ac:dyDescent="0.35">
      <c r="A26" s="526" t="s">
        <v>260</v>
      </c>
      <c r="B26" s="531"/>
      <c r="C26" s="531" t="s">
        <v>67</v>
      </c>
      <c r="D26" s="529"/>
      <c r="E26" s="540" t="e">
        <f>#REF!</f>
        <v>#REF!</v>
      </c>
      <c r="F26" s="540" t="e">
        <f>#REF!</f>
        <v>#REF!</v>
      </c>
      <c r="G26" s="540" t="e">
        <f>#REF!</f>
        <v>#REF!</v>
      </c>
      <c r="H26" s="540" t="e">
        <f>#REF!</f>
        <v>#REF!</v>
      </c>
      <c r="I26" s="540" t="e">
        <f>#REF!</f>
        <v>#REF!</v>
      </c>
      <c r="J26" s="540" t="e">
        <f>#REF!</f>
        <v>#REF!</v>
      </c>
      <c r="K26" s="540" t="e">
        <f>#REF!</f>
        <v>#REF!</v>
      </c>
    </row>
    <row r="27" spans="1:11" ht="20.100000000000001" customHeight="1" x14ac:dyDescent="0.35">
      <c r="A27" s="526" t="s">
        <v>259</v>
      </c>
      <c r="B27" s="531"/>
      <c r="C27" s="531" t="s">
        <v>258</v>
      </c>
      <c r="D27" s="533"/>
      <c r="E27" s="536" t="e">
        <f>$J$55</f>
        <v>#REF!</v>
      </c>
      <c r="F27" s="536" t="e">
        <f>$J$55</f>
        <v>#REF!</v>
      </c>
      <c r="G27" s="536" t="e">
        <f>$J$55</f>
        <v>#REF!</v>
      </c>
      <c r="H27" s="536" t="e">
        <f>$J$55</f>
        <v>#REF!</v>
      </c>
      <c r="I27" s="536" t="e">
        <f>J55</f>
        <v>#REF!</v>
      </c>
      <c r="J27" s="536" t="e">
        <f>$J$55</f>
        <v>#REF!</v>
      </c>
      <c r="K27" s="536" t="e">
        <f>$J$55</f>
        <v>#REF!</v>
      </c>
    </row>
    <row r="28" spans="1:11" ht="20.100000000000001" customHeight="1" x14ac:dyDescent="0.35">
      <c r="A28" s="526"/>
      <c r="B28" s="531"/>
      <c r="C28" s="531" t="s">
        <v>254</v>
      </c>
      <c r="E28" s="536" t="e">
        <f>$J$56</f>
        <v>#REF!</v>
      </c>
      <c r="F28" s="536" t="e">
        <f>$J$56</f>
        <v>#REF!</v>
      </c>
      <c r="G28" s="536" t="e">
        <f>$J$56</f>
        <v>#REF!</v>
      </c>
      <c r="H28" s="536" t="e">
        <f>$J$56</f>
        <v>#REF!</v>
      </c>
      <c r="I28" s="536" t="e">
        <f>J56</f>
        <v>#REF!</v>
      </c>
      <c r="J28" s="536" t="e">
        <f>$J$56</f>
        <v>#REF!</v>
      </c>
      <c r="K28" s="536" t="e">
        <f>$J$56</f>
        <v>#REF!</v>
      </c>
    </row>
    <row r="29" spans="1:11" ht="20.100000000000001" customHeight="1" x14ac:dyDescent="0.35">
      <c r="A29" s="526"/>
      <c r="B29" s="531"/>
      <c r="C29" s="531" t="s">
        <v>253</v>
      </c>
      <c r="D29" s="533"/>
      <c r="E29" s="536" t="e">
        <f t="shared" ref="E29:K29" si="7">$F$60</f>
        <v>#REF!</v>
      </c>
      <c r="F29" s="536" t="e">
        <f t="shared" si="7"/>
        <v>#REF!</v>
      </c>
      <c r="G29" s="536" t="e">
        <f t="shared" si="7"/>
        <v>#REF!</v>
      </c>
      <c r="H29" s="536" t="e">
        <f t="shared" si="7"/>
        <v>#REF!</v>
      </c>
      <c r="I29" s="540" t="e">
        <f t="shared" si="7"/>
        <v>#REF!</v>
      </c>
      <c r="J29" s="536" t="e">
        <f t="shared" si="7"/>
        <v>#REF!</v>
      </c>
      <c r="K29" s="536" t="e">
        <f t="shared" si="7"/>
        <v>#REF!</v>
      </c>
    </row>
    <row r="30" spans="1:11" ht="23.25" x14ac:dyDescent="0.35">
      <c r="A30" s="526"/>
      <c r="B30" s="531"/>
      <c r="C30" s="531" t="s">
        <v>170</v>
      </c>
      <c r="D30" s="533"/>
      <c r="E30" s="540" t="e">
        <f>#REF!</f>
        <v>#REF!</v>
      </c>
      <c r="F30" s="540" t="e">
        <f>#REF!</f>
        <v>#REF!</v>
      </c>
      <c r="G30" s="540" t="e">
        <f>#REF!</f>
        <v>#REF!</v>
      </c>
      <c r="H30" s="540" t="e">
        <f>#REF!</f>
        <v>#REF!</v>
      </c>
      <c r="I30" s="540" t="e">
        <f>#REF!</f>
        <v>#REF!</v>
      </c>
      <c r="J30" s="540" t="e">
        <f>#REF!</f>
        <v>#REF!</v>
      </c>
      <c r="K30" s="540" t="e">
        <f>#REF!</f>
        <v>#REF!</v>
      </c>
    </row>
    <row r="31" spans="1:11" ht="23.25" x14ac:dyDescent="0.35">
      <c r="A31" s="526"/>
      <c r="B31" s="531"/>
      <c r="C31" s="531"/>
      <c r="D31" s="531"/>
      <c r="E31" s="541"/>
      <c r="F31" s="541"/>
      <c r="G31" s="541"/>
      <c r="H31" s="541"/>
      <c r="I31" s="541"/>
      <c r="J31" s="541"/>
      <c r="K31" s="541"/>
    </row>
    <row r="32" spans="1:11" ht="24" thickBot="1" x14ac:dyDescent="0.4">
      <c r="A32" s="526"/>
      <c r="B32" s="531"/>
      <c r="C32" s="531" t="s">
        <v>158</v>
      </c>
      <c r="D32" s="531"/>
      <c r="E32" s="540" t="e">
        <f>SUM(E26:E30)</f>
        <v>#REF!</v>
      </c>
      <c r="F32" s="540" t="e">
        <f>SUM(F26:F30)</f>
        <v>#REF!</v>
      </c>
      <c r="G32" s="540" t="e">
        <f>SUM(G26:G30)</f>
        <v>#REF!</v>
      </c>
      <c r="H32" s="540" t="e">
        <f>SUM(H26:H30)</f>
        <v>#REF!</v>
      </c>
      <c r="I32" s="540" t="e">
        <f>SUM(I26:I31)</f>
        <v>#REF!</v>
      </c>
      <c r="J32" s="540" t="e">
        <f>SUM(J26:J30)</f>
        <v>#REF!</v>
      </c>
      <c r="K32" s="540" t="e">
        <f>SUM(K26:K30)</f>
        <v>#REF!</v>
      </c>
    </row>
    <row r="33" spans="1:11" ht="24" thickTop="1" x14ac:dyDescent="0.35">
      <c r="A33" s="526"/>
      <c r="B33" s="531"/>
      <c r="C33" s="531"/>
      <c r="D33" s="531"/>
      <c r="E33" s="542"/>
      <c r="F33" s="542"/>
      <c r="G33" s="542"/>
      <c r="H33" s="542"/>
      <c r="I33" s="542"/>
      <c r="J33" s="542"/>
      <c r="K33" s="542"/>
    </row>
    <row r="34" spans="1:11" ht="23.25" x14ac:dyDescent="0.35">
      <c r="A34" s="526"/>
      <c r="B34" s="531"/>
      <c r="C34" s="531"/>
      <c r="D34" s="531"/>
      <c r="E34" s="536"/>
      <c r="F34" s="536"/>
      <c r="G34" s="536"/>
      <c r="H34" s="536"/>
      <c r="I34" s="536"/>
      <c r="J34" s="536"/>
      <c r="K34" s="536"/>
    </row>
    <row r="35" spans="1:11" ht="23.25" x14ac:dyDescent="0.35">
      <c r="A35" s="526"/>
      <c r="B35" s="531"/>
      <c r="C35" s="531"/>
      <c r="D35" s="531"/>
      <c r="E35" s="536"/>
      <c r="F35" s="536"/>
      <c r="G35" s="536"/>
      <c r="H35" s="536"/>
      <c r="I35" s="536"/>
      <c r="J35" s="536"/>
      <c r="K35" s="536"/>
    </row>
    <row r="36" spans="1:11" ht="23.25" x14ac:dyDescent="0.35">
      <c r="A36" s="526" t="s">
        <v>257</v>
      </c>
      <c r="B36" s="531"/>
      <c r="C36" s="531" t="s">
        <v>67</v>
      </c>
      <c r="D36" s="529"/>
      <c r="E36" s="540" t="e">
        <f>#REF!</f>
        <v>#REF!</v>
      </c>
      <c r="F36" s="540" t="e">
        <f>#REF!</f>
        <v>#REF!</v>
      </c>
      <c r="G36" s="540" t="e">
        <f>#REF!</f>
        <v>#REF!</v>
      </c>
      <c r="H36" s="540" t="e">
        <f>#REF!</f>
        <v>#REF!</v>
      </c>
      <c r="I36" s="540" t="e">
        <f>#REF!</f>
        <v>#REF!</v>
      </c>
      <c r="J36" s="540" t="e">
        <f>#REF!</f>
        <v>#REF!</v>
      </c>
      <c r="K36" s="540" t="e">
        <f>#REF!</f>
        <v>#REF!</v>
      </c>
    </row>
    <row r="37" spans="1:11" ht="23.25" x14ac:dyDescent="0.35">
      <c r="A37" s="526" t="s">
        <v>256</v>
      </c>
      <c r="B37" s="531"/>
      <c r="C37" s="531" t="s">
        <v>255</v>
      </c>
      <c r="D37" s="533"/>
      <c r="E37" s="536" t="e">
        <f>$J$55</f>
        <v>#REF!</v>
      </c>
      <c r="F37" s="536" t="e">
        <f>$J$55</f>
        <v>#REF!</v>
      </c>
      <c r="G37" s="536" t="e">
        <f>$J$55</f>
        <v>#REF!</v>
      </c>
      <c r="H37" s="536" t="e">
        <f>$J$55</f>
        <v>#REF!</v>
      </c>
      <c r="I37" s="536" t="e">
        <f>J55</f>
        <v>#REF!</v>
      </c>
      <c r="J37" s="536" t="e">
        <f>$J$55</f>
        <v>#REF!</v>
      </c>
      <c r="K37" s="536" t="e">
        <f>$J$55</f>
        <v>#REF!</v>
      </c>
    </row>
    <row r="38" spans="1:11" ht="23.25" x14ac:dyDescent="0.35">
      <c r="A38" s="526"/>
      <c r="B38" s="531"/>
      <c r="C38" s="531" t="s">
        <v>254</v>
      </c>
      <c r="E38" s="536" t="e">
        <f>$J$56</f>
        <v>#REF!</v>
      </c>
      <c r="F38" s="536" t="e">
        <f>$J$56</f>
        <v>#REF!</v>
      </c>
      <c r="G38" s="536" t="e">
        <f>$J$56</f>
        <v>#REF!</v>
      </c>
      <c r="H38" s="536" t="e">
        <f>$J$56</f>
        <v>#REF!</v>
      </c>
      <c r="I38" s="536" t="e">
        <f>J56</f>
        <v>#REF!</v>
      </c>
      <c r="J38" s="536" t="e">
        <f>$J$56</f>
        <v>#REF!</v>
      </c>
      <c r="K38" s="536" t="e">
        <f>$J$56</f>
        <v>#REF!</v>
      </c>
    </row>
    <row r="39" spans="1:11" ht="23.25" x14ac:dyDescent="0.35">
      <c r="A39" s="526"/>
      <c r="B39" s="531"/>
      <c r="C39" s="531" t="s">
        <v>253</v>
      </c>
      <c r="D39" s="533"/>
      <c r="E39" s="536" t="e">
        <f t="shared" ref="E39:K39" si="8">$F$60</f>
        <v>#REF!</v>
      </c>
      <c r="F39" s="536" t="e">
        <f t="shared" si="8"/>
        <v>#REF!</v>
      </c>
      <c r="G39" s="536" t="e">
        <f t="shared" si="8"/>
        <v>#REF!</v>
      </c>
      <c r="H39" s="536" t="e">
        <f t="shared" si="8"/>
        <v>#REF!</v>
      </c>
      <c r="I39" s="540" t="e">
        <f t="shared" si="8"/>
        <v>#REF!</v>
      </c>
      <c r="J39" s="536" t="e">
        <f t="shared" si="8"/>
        <v>#REF!</v>
      </c>
      <c r="K39" s="536" t="e">
        <f t="shared" si="8"/>
        <v>#REF!</v>
      </c>
    </row>
    <row r="40" spans="1:11" ht="23.25" x14ac:dyDescent="0.35">
      <c r="A40" s="526"/>
      <c r="B40" s="531"/>
      <c r="C40" s="531" t="s">
        <v>170</v>
      </c>
      <c r="D40" s="533"/>
      <c r="E40" s="540" t="e">
        <f>#REF!</f>
        <v>#REF!</v>
      </c>
      <c r="F40" s="540" t="e">
        <f>#REF!</f>
        <v>#REF!</v>
      </c>
      <c r="G40" s="540" t="e">
        <f>#REF!</f>
        <v>#REF!</v>
      </c>
      <c r="H40" s="540" t="e">
        <f>#REF!</f>
        <v>#REF!</v>
      </c>
      <c r="I40" s="540" t="e">
        <f>#REF!</f>
        <v>#REF!</v>
      </c>
      <c r="J40" s="540" t="e">
        <f>#REF!</f>
        <v>#REF!</v>
      </c>
      <c r="K40" s="540" t="e">
        <f>#REF!</f>
        <v>#REF!</v>
      </c>
    </row>
    <row r="41" spans="1:11" ht="23.25" x14ac:dyDescent="0.35">
      <c r="A41" s="526"/>
      <c r="B41" s="531"/>
      <c r="C41" s="531"/>
      <c r="D41" s="531"/>
      <c r="E41" s="541"/>
      <c r="F41" s="541"/>
      <c r="G41" s="541"/>
      <c r="H41" s="541"/>
      <c r="I41" s="541"/>
      <c r="J41" s="541"/>
      <c r="K41" s="541"/>
    </row>
    <row r="42" spans="1:11" ht="24" thickBot="1" x14ac:dyDescent="0.4">
      <c r="A42" s="526"/>
      <c r="B42" s="531"/>
      <c r="C42" s="531" t="s">
        <v>158</v>
      </c>
      <c r="D42" s="531"/>
      <c r="E42" s="540" t="e">
        <f>SUM(E36:E40)</f>
        <v>#REF!</v>
      </c>
      <c r="F42" s="540" t="e">
        <f>SUM(F36:F40)</f>
        <v>#REF!</v>
      </c>
      <c r="G42" s="540" t="e">
        <f>SUM(G36:G40)</f>
        <v>#REF!</v>
      </c>
      <c r="H42" s="540" t="e">
        <f>SUM(H36:H40)</f>
        <v>#REF!</v>
      </c>
      <c r="I42" s="540" t="e">
        <f>SUM(I36:I41)</f>
        <v>#REF!</v>
      </c>
      <c r="J42" s="540" t="e">
        <f>SUM(J36:J40)</f>
        <v>#REF!</v>
      </c>
      <c r="K42" s="539" t="e">
        <f>SUM(K36:K40)</f>
        <v>#REF!</v>
      </c>
    </row>
    <row r="43" spans="1:11" ht="24" thickTop="1" x14ac:dyDescent="0.35">
      <c r="A43" s="526"/>
      <c r="B43" s="531"/>
      <c r="C43" s="531"/>
      <c r="D43" s="531"/>
      <c r="E43" s="538"/>
      <c r="F43" s="538"/>
      <c r="G43" s="538"/>
      <c r="H43" s="530"/>
      <c r="I43" s="530"/>
      <c r="J43" s="530"/>
    </row>
    <row r="44" spans="1:11" ht="23.25" x14ac:dyDescent="0.35">
      <c r="A44" s="526"/>
      <c r="B44" s="531"/>
      <c r="C44" s="531"/>
      <c r="D44" s="531"/>
      <c r="H44" s="527"/>
      <c r="I44" s="527"/>
      <c r="J44" s="527"/>
    </row>
    <row r="45" spans="1:11" ht="23.25" x14ac:dyDescent="0.35">
      <c r="A45" s="526"/>
      <c r="B45" s="531"/>
      <c r="C45" s="531"/>
      <c r="D45" s="531"/>
      <c r="E45" s="529" t="s">
        <v>157</v>
      </c>
      <c r="F45" s="529"/>
      <c r="G45" s="529"/>
      <c r="H45" s="529"/>
      <c r="I45" s="529"/>
      <c r="J45" s="527"/>
    </row>
    <row r="46" spans="1:11" ht="23.25" x14ac:dyDescent="0.35">
      <c r="A46" s="526"/>
      <c r="B46" s="527"/>
      <c r="C46" s="527"/>
      <c r="D46" s="531"/>
      <c r="E46" s="533" t="s">
        <v>168</v>
      </c>
      <c r="F46" s="529" t="s">
        <v>96</v>
      </c>
      <c r="G46" s="529" t="s">
        <v>165</v>
      </c>
      <c r="H46" s="529" t="s">
        <v>164</v>
      </c>
      <c r="I46" s="529"/>
      <c r="J46" s="531" t="s">
        <v>158</v>
      </c>
    </row>
    <row r="47" spans="1:11" ht="23.25" x14ac:dyDescent="0.35">
      <c r="A47" s="526"/>
      <c r="B47" s="531"/>
      <c r="C47" s="531"/>
      <c r="D47" s="531"/>
      <c r="E47" s="533"/>
      <c r="F47" s="529" t="s">
        <v>251</v>
      </c>
      <c r="G47" s="533">
        <v>2</v>
      </c>
      <c r="H47" s="533" t="e">
        <f>#REF!</f>
        <v>#REF!</v>
      </c>
      <c r="I47" s="533"/>
      <c r="J47" s="533" t="e">
        <f>SUM(G47*H47)</f>
        <v>#REF!</v>
      </c>
    </row>
    <row r="48" spans="1:11" ht="23.25" x14ac:dyDescent="0.35">
      <c r="A48" s="526"/>
      <c r="B48" s="531"/>
      <c r="C48" s="531"/>
      <c r="D48" s="531"/>
      <c r="E48" s="533"/>
      <c r="F48" s="529" t="s">
        <v>250</v>
      </c>
      <c r="G48" s="533">
        <v>1</v>
      </c>
      <c r="H48" s="533" t="e">
        <f>#REF!</f>
        <v>#REF!</v>
      </c>
      <c r="I48" s="533"/>
      <c r="J48" s="533" t="e">
        <f>SUM(G48*H48)</f>
        <v>#REF!</v>
      </c>
    </row>
    <row r="49" spans="1:10" ht="23.25" x14ac:dyDescent="0.35">
      <c r="A49" s="526"/>
      <c r="B49" s="531"/>
      <c r="C49" s="531"/>
      <c r="D49" s="531"/>
      <c r="E49" s="533"/>
      <c r="F49" s="529"/>
      <c r="G49" s="533"/>
      <c r="H49" s="533" t="s">
        <v>249</v>
      </c>
      <c r="I49" s="533"/>
      <c r="J49" s="533" t="e">
        <f>J47+J48</f>
        <v>#REF!</v>
      </c>
    </row>
    <row r="50" spans="1:10" ht="23.25" x14ac:dyDescent="0.35">
      <c r="A50" s="526"/>
      <c r="B50" s="531"/>
      <c r="C50" s="531"/>
      <c r="D50" s="531"/>
      <c r="E50" s="529"/>
      <c r="F50" s="529" t="s">
        <v>252</v>
      </c>
      <c r="G50" s="533">
        <v>2</v>
      </c>
      <c r="H50" s="534" t="e">
        <f>#REF!</f>
        <v>#REF!</v>
      </c>
      <c r="I50" s="534"/>
      <c r="J50" s="533" t="e">
        <f>SUM(G50*H50)</f>
        <v>#REF!</v>
      </c>
    </row>
    <row r="51" spans="1:10" ht="21" thickBot="1" x14ac:dyDescent="0.35">
      <c r="A51" s="529"/>
      <c r="B51" s="531"/>
      <c r="C51" s="531"/>
      <c r="D51" s="531"/>
      <c r="E51" s="533"/>
      <c r="F51" s="529" t="s">
        <v>158</v>
      </c>
      <c r="G51" s="533"/>
      <c r="H51" s="533"/>
      <c r="I51" s="533"/>
      <c r="J51" s="532" t="e">
        <f>J49+J50</f>
        <v>#REF!</v>
      </c>
    </row>
    <row r="52" spans="1:10" ht="24" thickTop="1" x14ac:dyDescent="0.35">
      <c r="A52" s="536"/>
      <c r="B52" s="531"/>
      <c r="C52" s="533"/>
      <c r="D52" s="531"/>
      <c r="E52" s="533"/>
      <c r="F52" s="527"/>
      <c r="G52" s="533"/>
      <c r="H52" s="533"/>
      <c r="I52" s="533"/>
      <c r="J52" s="537"/>
    </row>
    <row r="53" spans="1:10" ht="23.25" x14ac:dyDescent="0.35">
      <c r="A53" s="536"/>
      <c r="B53" s="531"/>
      <c r="C53" s="533"/>
      <c r="D53" s="531"/>
      <c r="E53" s="533" t="s">
        <v>167</v>
      </c>
      <c r="F53" s="529" t="s">
        <v>251</v>
      </c>
      <c r="G53" s="533">
        <v>2</v>
      </c>
      <c r="H53" s="533" t="e">
        <f>#REF!</f>
        <v>#REF!</v>
      </c>
      <c r="I53" s="533"/>
      <c r="J53" s="533" t="e">
        <f>SUM(G53*H53)</f>
        <v>#REF!</v>
      </c>
    </row>
    <row r="54" spans="1:10" ht="23.25" x14ac:dyDescent="0.35">
      <c r="A54" s="526"/>
      <c r="B54" s="531"/>
      <c r="C54" s="531"/>
      <c r="D54" s="531"/>
      <c r="E54" s="527"/>
      <c r="F54" s="529" t="s">
        <v>250</v>
      </c>
      <c r="G54" s="533">
        <v>1</v>
      </c>
      <c r="H54" s="533" t="e">
        <f>#REF!</f>
        <v>#REF!</v>
      </c>
      <c r="I54" s="533"/>
      <c r="J54" s="533" t="e">
        <f>SUM(G54*H54)</f>
        <v>#REF!</v>
      </c>
    </row>
    <row r="55" spans="1:10" ht="23.25" x14ac:dyDescent="0.35">
      <c r="A55" s="526"/>
      <c r="B55" s="531"/>
      <c r="C55" s="531"/>
      <c r="D55" s="531"/>
      <c r="E55" s="527"/>
      <c r="F55" s="529"/>
      <c r="G55" s="533"/>
      <c r="H55" s="533" t="s">
        <v>249</v>
      </c>
      <c r="I55" s="533"/>
      <c r="J55" s="533" t="e">
        <f>J53+J54</f>
        <v>#REF!</v>
      </c>
    </row>
    <row r="56" spans="1:10" ht="23.25" x14ac:dyDescent="0.35">
      <c r="A56" s="526"/>
      <c r="B56" s="531"/>
      <c r="C56" s="531"/>
      <c r="D56" s="531"/>
      <c r="E56" s="535" t="s">
        <v>229</v>
      </c>
      <c r="F56" s="529" t="s">
        <v>248</v>
      </c>
      <c r="G56" s="533">
        <v>2</v>
      </c>
      <c r="H56" s="534" t="e">
        <f>#REF!</f>
        <v>#REF!</v>
      </c>
      <c r="I56" s="534"/>
      <c r="J56" s="533" t="e">
        <f>SUM(G56*H56)</f>
        <v>#REF!</v>
      </c>
    </row>
    <row r="57" spans="1:10" ht="24" thickBot="1" x14ac:dyDescent="0.4">
      <c r="A57" s="526"/>
      <c r="B57" s="531"/>
      <c r="C57" s="531"/>
      <c r="D57" s="531"/>
      <c r="E57" s="527"/>
      <c r="F57" s="529" t="s">
        <v>158</v>
      </c>
      <c r="G57" s="533"/>
      <c r="H57" s="533"/>
      <c r="I57" s="533"/>
      <c r="J57" s="532" t="e">
        <f>J55+J56</f>
        <v>#REF!</v>
      </c>
    </row>
    <row r="58" spans="1:10" ht="24" thickTop="1" x14ac:dyDescent="0.35">
      <c r="A58" s="526"/>
      <c r="B58" s="531"/>
      <c r="C58" s="531"/>
      <c r="D58" s="531"/>
      <c r="E58" s="527"/>
      <c r="F58" s="527"/>
      <c r="G58" s="527"/>
      <c r="H58" s="527"/>
      <c r="I58" s="527"/>
      <c r="J58" s="530"/>
    </row>
    <row r="59" spans="1:10" ht="23.25" x14ac:dyDescent="0.35">
      <c r="A59" s="526"/>
      <c r="E59" s="529" t="s">
        <v>247</v>
      </c>
      <c r="F59" s="528" t="e">
        <f>#REF!</f>
        <v>#REF!</v>
      </c>
      <c r="G59" s="527"/>
      <c r="H59" s="527"/>
      <c r="I59" s="527"/>
      <c r="J59" s="527"/>
    </row>
    <row r="60" spans="1:10" ht="23.25" x14ac:dyDescent="0.35">
      <c r="A60" s="526"/>
      <c r="E60" s="529" t="s">
        <v>247</v>
      </c>
      <c r="F60" s="528" t="e">
        <f>#REF!</f>
        <v>#REF!</v>
      </c>
      <c r="G60" s="527"/>
      <c r="H60" s="527"/>
      <c r="I60" s="527"/>
      <c r="J60" s="527"/>
    </row>
    <row r="61" spans="1:10" ht="23.25" x14ac:dyDescent="0.35">
      <c r="A61" s="526"/>
      <c r="E61" s="527"/>
      <c r="F61" s="527"/>
      <c r="G61" s="527"/>
      <c r="H61" s="527"/>
      <c r="I61" s="527"/>
      <c r="J61" s="527"/>
    </row>
    <row r="62" spans="1:10" ht="23.25" x14ac:dyDescent="0.35">
      <c r="A62" s="526"/>
      <c r="E62" s="527"/>
      <c r="F62" s="527"/>
      <c r="G62" s="527"/>
      <c r="H62" s="527"/>
      <c r="I62" s="527"/>
      <c r="J62" s="527"/>
    </row>
    <row r="63" spans="1:10" ht="23.25" x14ac:dyDescent="0.35">
      <c r="A63" s="526"/>
      <c r="E63" s="527"/>
      <c r="F63" s="527"/>
      <c r="G63" s="527"/>
      <c r="H63" s="527"/>
      <c r="I63" s="527"/>
      <c r="J63" s="527"/>
    </row>
    <row r="64" spans="1:10" ht="23.25" x14ac:dyDescent="0.35">
      <c r="A64" s="526"/>
      <c r="E64" s="527"/>
      <c r="F64" s="527"/>
      <c r="G64" s="527"/>
      <c r="H64" s="527"/>
      <c r="I64" s="527"/>
      <c r="J64" s="527"/>
    </row>
    <row r="65" spans="1:10" ht="23.25" x14ac:dyDescent="0.35">
      <c r="A65" s="526"/>
      <c r="E65" s="527"/>
      <c r="F65" s="527"/>
      <c r="G65" s="527"/>
      <c r="H65" s="527"/>
      <c r="I65" s="527"/>
      <c r="J65" s="527"/>
    </row>
    <row r="66" spans="1:10" ht="23.25" x14ac:dyDescent="0.35">
      <c r="A66" s="526"/>
      <c r="E66" s="527"/>
      <c r="F66" s="527"/>
      <c r="G66" s="527"/>
      <c r="H66" s="527"/>
      <c r="I66" s="527"/>
      <c r="J66" s="527"/>
    </row>
    <row r="67" spans="1:10" ht="23.25" x14ac:dyDescent="0.35">
      <c r="A67" s="526"/>
      <c r="E67" s="527"/>
      <c r="F67" s="527"/>
      <c r="G67" s="527"/>
      <c r="H67" s="527"/>
      <c r="I67" s="527"/>
      <c r="J67" s="527"/>
    </row>
    <row r="68" spans="1:10" ht="23.25" x14ac:dyDescent="0.35">
      <c r="A68" s="526"/>
      <c r="E68" s="527"/>
      <c r="F68" s="527"/>
      <c r="G68" s="527"/>
      <c r="H68" s="527"/>
      <c r="I68" s="527"/>
      <c r="J68" s="527"/>
    </row>
    <row r="69" spans="1:10" ht="23.25" x14ac:dyDescent="0.35">
      <c r="A69" s="526"/>
      <c r="E69" s="527"/>
      <c r="F69" s="527"/>
      <c r="G69" s="527"/>
      <c r="H69" s="527"/>
      <c r="I69" s="527"/>
      <c r="J69" s="527"/>
    </row>
    <row r="70" spans="1:10" ht="23.25" x14ac:dyDescent="0.35">
      <c r="A70" s="526"/>
      <c r="E70" s="527"/>
      <c r="F70" s="527"/>
      <c r="G70" s="527"/>
      <c r="H70" s="527"/>
      <c r="I70" s="527"/>
      <c r="J70" s="527"/>
    </row>
    <row r="71" spans="1:10" ht="23.25" x14ac:dyDescent="0.35">
      <c r="A71" s="526"/>
      <c r="E71" s="527"/>
      <c r="F71" s="527"/>
      <c r="G71" s="527"/>
      <c r="H71" s="527"/>
      <c r="I71" s="527"/>
      <c r="J71" s="527"/>
    </row>
    <row r="72" spans="1:10" ht="23.25" x14ac:dyDescent="0.35">
      <c r="A72" s="526"/>
      <c r="E72" s="527"/>
      <c r="F72" s="527"/>
      <c r="G72" s="527"/>
      <c r="H72" s="527"/>
      <c r="I72" s="527"/>
      <c r="J72" s="527"/>
    </row>
    <row r="73" spans="1:10" ht="23.25" x14ac:dyDescent="0.35">
      <c r="A73" s="526"/>
      <c r="E73" s="527"/>
      <c r="F73" s="527"/>
      <c r="G73" s="527"/>
      <c r="H73" s="527"/>
      <c r="I73" s="527"/>
      <c r="J73" s="527"/>
    </row>
    <row r="74" spans="1:10" ht="23.25" x14ac:dyDescent="0.35">
      <c r="A74" s="526"/>
      <c r="E74" s="527"/>
      <c r="F74" s="527"/>
      <c r="G74" s="527"/>
      <c r="H74" s="527"/>
      <c r="I74" s="527"/>
      <c r="J74" s="527"/>
    </row>
    <row r="75" spans="1:10" ht="23.25" x14ac:dyDescent="0.35">
      <c r="A75" s="526"/>
      <c r="E75" s="527"/>
      <c r="F75" s="527"/>
      <c r="G75" s="527"/>
      <c r="H75" s="527"/>
      <c r="I75" s="527"/>
      <c r="J75" s="527"/>
    </row>
    <row r="76" spans="1:10" ht="23.25" x14ac:dyDescent="0.35">
      <c r="A76" s="526"/>
      <c r="E76" s="527"/>
      <c r="F76" s="527"/>
      <c r="G76" s="527"/>
      <c r="H76" s="527"/>
      <c r="I76" s="527"/>
      <c r="J76" s="527"/>
    </row>
    <row r="77" spans="1:10" ht="23.25" x14ac:dyDescent="0.35">
      <c r="A77" s="526"/>
      <c r="E77" s="527"/>
      <c r="F77" s="527"/>
      <c r="G77" s="527"/>
      <c r="H77" s="527"/>
      <c r="I77" s="527"/>
      <c r="J77" s="527"/>
    </row>
    <row r="78" spans="1:10" ht="23.25" x14ac:dyDescent="0.35">
      <c r="A78" s="526"/>
      <c r="E78" s="527"/>
      <c r="F78" s="527"/>
      <c r="G78" s="527"/>
      <c r="H78" s="527"/>
      <c r="I78" s="527"/>
      <c r="J78" s="527"/>
    </row>
    <row r="79" spans="1:10" ht="23.25" x14ac:dyDescent="0.35">
      <c r="A79" s="526"/>
      <c r="E79" s="527"/>
      <c r="F79" s="527"/>
      <c r="G79" s="527"/>
      <c r="H79" s="527"/>
      <c r="I79" s="527"/>
      <c r="J79" s="527"/>
    </row>
    <row r="80" spans="1:10" ht="23.25" x14ac:dyDescent="0.35">
      <c r="A80" s="526"/>
      <c r="E80" s="527"/>
      <c r="F80" s="527"/>
      <c r="G80" s="527"/>
      <c r="H80" s="527"/>
      <c r="I80" s="527"/>
      <c r="J80" s="527"/>
    </row>
    <row r="81" spans="1:10" ht="23.25" x14ac:dyDescent="0.35">
      <c r="A81" s="526"/>
      <c r="E81" s="527"/>
      <c r="F81" s="527"/>
      <c r="G81" s="527"/>
      <c r="H81" s="527"/>
      <c r="I81" s="527"/>
      <c r="J81" s="527"/>
    </row>
    <row r="82" spans="1:10" ht="23.25" x14ac:dyDescent="0.35">
      <c r="A82" s="526"/>
      <c r="E82" s="527"/>
      <c r="F82" s="527"/>
      <c r="G82" s="527"/>
      <c r="H82" s="527"/>
      <c r="I82" s="527"/>
      <c r="J82" s="527"/>
    </row>
    <row r="83" spans="1:10" ht="23.25" x14ac:dyDescent="0.35">
      <c r="A83" s="526"/>
    </row>
    <row r="84" spans="1:10" ht="23.25" x14ac:dyDescent="0.35">
      <c r="A84" s="526"/>
    </row>
    <row r="85" spans="1:10" ht="23.25" x14ac:dyDescent="0.35">
      <c r="A85" s="526"/>
    </row>
    <row r="86" spans="1:10" ht="23.25" x14ac:dyDescent="0.35">
      <c r="A86" s="526"/>
    </row>
    <row r="87" spans="1:10" ht="23.25" x14ac:dyDescent="0.35">
      <c r="A87" s="526"/>
    </row>
    <row r="88" spans="1:10" ht="23.25" x14ac:dyDescent="0.35">
      <c r="A88" s="526"/>
    </row>
  </sheetData>
  <pageMargins left="0.5" right="0.5" top="0.5" bottom="0.5" header="0" footer="0"/>
  <pageSetup scale="51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861BD-17A6-49F4-89E3-8527EDD92DA1}">
  <dimension ref="A1:K58"/>
  <sheetViews>
    <sheetView workbookViewId="0"/>
  </sheetViews>
  <sheetFormatPr defaultColWidth="12.42578125" defaultRowHeight="15" x14ac:dyDescent="0.2"/>
  <cols>
    <col min="1" max="1" width="20.140625" style="549" customWidth="1"/>
    <col min="2" max="2" width="4.7109375" style="549" customWidth="1"/>
    <col min="3" max="3" width="20.140625" style="549" customWidth="1"/>
    <col min="4" max="4" width="13.7109375" style="549" customWidth="1"/>
    <col min="5" max="10" width="17.5703125" style="549" customWidth="1"/>
    <col min="11" max="11" width="15.7109375" style="549" bestFit="1" customWidth="1"/>
    <col min="12" max="16384" width="12.42578125" style="549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0.100000000000001" customHeight="1" x14ac:dyDescent="0.35">
      <c r="A5" s="562" t="s">
        <v>266</v>
      </c>
      <c r="B5" s="562"/>
    </row>
    <row r="7" spans="1:11" ht="20.100000000000001" customHeight="1" x14ac:dyDescent="0.25">
      <c r="A7" s="561" t="s">
        <v>133</v>
      </c>
      <c r="B7" s="551"/>
      <c r="C7" s="551"/>
      <c r="D7" s="551"/>
      <c r="E7" s="560">
        <v>1</v>
      </c>
      <c r="F7" s="560">
        <v>2</v>
      </c>
      <c r="G7" s="560">
        <v>3</v>
      </c>
      <c r="H7" s="560">
        <v>4</v>
      </c>
      <c r="I7" s="560">
        <v>4.5</v>
      </c>
      <c r="J7" s="560">
        <v>5</v>
      </c>
      <c r="K7" s="560">
        <v>6</v>
      </c>
    </row>
    <row r="8" spans="1:11" ht="20.100000000000001" customHeight="1" x14ac:dyDescent="0.35">
      <c r="D8" s="553"/>
      <c r="E8" s="559"/>
      <c r="F8" s="559"/>
      <c r="G8" s="559"/>
      <c r="H8" s="559"/>
      <c r="I8" s="559"/>
      <c r="J8" s="559"/>
      <c r="K8" s="559"/>
    </row>
    <row r="9" spans="1:11" ht="20.100000000000001" customHeight="1" x14ac:dyDescent="0.35">
      <c r="A9" s="553" t="s">
        <v>161</v>
      </c>
      <c r="B9" s="551"/>
      <c r="C9" s="551" t="s">
        <v>160</v>
      </c>
      <c r="D9" s="553"/>
      <c r="E9" s="556" t="e">
        <f>#REF!</f>
        <v>#REF!</v>
      </c>
      <c r="F9" s="556" t="e">
        <f>#REF!</f>
        <v>#REF!</v>
      </c>
      <c r="G9" s="556" t="e">
        <f>#REF!</f>
        <v>#REF!</v>
      </c>
      <c r="H9" s="556" t="e">
        <f>#REF!</f>
        <v>#REF!</v>
      </c>
      <c r="I9" s="556" t="e">
        <f>#REF!</f>
        <v>#REF!</v>
      </c>
      <c r="J9" s="556" t="e">
        <f>#REF!</f>
        <v>#REF!</v>
      </c>
      <c r="K9" s="556" t="e">
        <f>#REF!</f>
        <v>#REF!</v>
      </c>
    </row>
    <row r="10" spans="1:11" ht="20.100000000000001" customHeight="1" x14ac:dyDescent="0.35">
      <c r="A10" s="553"/>
      <c r="B10" s="551"/>
      <c r="C10" s="551" t="s">
        <v>159</v>
      </c>
      <c r="D10" s="553"/>
      <c r="E10" s="558" t="e">
        <f t="shared" ref="E10:K10" si="0">$F$19</f>
        <v>#REF!</v>
      </c>
      <c r="F10" s="558" t="e">
        <f t="shared" si="0"/>
        <v>#REF!</v>
      </c>
      <c r="G10" s="558" t="e">
        <f t="shared" si="0"/>
        <v>#REF!</v>
      </c>
      <c r="H10" s="558" t="e">
        <f t="shared" si="0"/>
        <v>#REF!</v>
      </c>
      <c r="I10" s="558" t="e">
        <f t="shared" si="0"/>
        <v>#REF!</v>
      </c>
      <c r="J10" s="558" t="e">
        <f t="shared" si="0"/>
        <v>#REF!</v>
      </c>
      <c r="K10" s="558" t="e">
        <f t="shared" si="0"/>
        <v>#REF!</v>
      </c>
    </row>
    <row r="11" spans="1:11" ht="20.100000000000001" customHeight="1" x14ac:dyDescent="0.35">
      <c r="A11" s="553"/>
      <c r="B11" s="551"/>
      <c r="C11" s="551"/>
      <c r="D11" s="553"/>
      <c r="E11" s="557"/>
      <c r="F11" s="557"/>
      <c r="G11" s="557"/>
      <c r="H11" s="557"/>
      <c r="I11" s="557"/>
      <c r="J11" s="557"/>
      <c r="K11" s="557"/>
    </row>
    <row r="12" spans="1:11" ht="20.100000000000001" customHeight="1" thickBot="1" x14ac:dyDescent="0.4">
      <c r="A12" s="553"/>
      <c r="B12" s="551"/>
      <c r="C12" s="551" t="s">
        <v>158</v>
      </c>
      <c r="D12" s="553"/>
      <c r="E12" s="556" t="e">
        <f t="shared" ref="E12:K12" si="1">SUM(E9:E11)</f>
        <v>#REF!</v>
      </c>
      <c r="F12" s="556" t="e">
        <f t="shared" si="1"/>
        <v>#REF!</v>
      </c>
      <c r="G12" s="556" t="e">
        <f t="shared" si="1"/>
        <v>#REF!</v>
      </c>
      <c r="H12" s="556" t="e">
        <f t="shared" si="1"/>
        <v>#REF!</v>
      </c>
      <c r="I12" s="556" t="e">
        <f t="shared" si="1"/>
        <v>#REF!</v>
      </c>
      <c r="J12" s="556" t="e">
        <f t="shared" si="1"/>
        <v>#REF!</v>
      </c>
      <c r="K12" s="555" t="e">
        <f t="shared" si="1"/>
        <v>#REF!</v>
      </c>
    </row>
    <row r="13" spans="1:11" ht="20.100000000000001" customHeight="1" thickTop="1" x14ac:dyDescent="0.35">
      <c r="A13" s="553"/>
      <c r="B13" s="551"/>
      <c r="C13" s="551"/>
      <c r="D13" s="553"/>
      <c r="E13" s="554"/>
      <c r="F13" s="554"/>
      <c r="G13" s="554"/>
      <c r="H13" s="554"/>
      <c r="I13" s="554"/>
      <c r="J13" s="554"/>
    </row>
    <row r="14" spans="1:11" ht="20.100000000000001" customHeight="1" x14ac:dyDescent="0.35">
      <c r="A14" s="553"/>
      <c r="B14" s="551"/>
      <c r="C14" s="551"/>
      <c r="D14" s="553"/>
      <c r="E14" s="553"/>
      <c r="F14" s="553"/>
      <c r="G14" s="553"/>
      <c r="H14" s="553"/>
      <c r="I14" s="553"/>
      <c r="J14" s="553"/>
    </row>
    <row r="15" spans="1:11" ht="20.100000000000001" customHeight="1" x14ac:dyDescent="0.35">
      <c r="A15" s="553"/>
      <c r="B15" s="551"/>
      <c r="C15" s="551"/>
      <c r="D15" s="553"/>
      <c r="E15" s="553"/>
      <c r="F15" s="553"/>
      <c r="G15" s="553"/>
      <c r="H15" s="553"/>
      <c r="I15" s="553"/>
      <c r="J15" s="553"/>
    </row>
    <row r="16" spans="1:11" ht="20.100000000000001" customHeight="1" x14ac:dyDescent="0.35">
      <c r="A16" s="551"/>
      <c r="B16" s="551"/>
      <c r="C16" s="551"/>
      <c r="D16" s="553"/>
      <c r="E16" s="553"/>
      <c r="F16" s="553"/>
      <c r="G16" s="553"/>
      <c r="H16" s="553"/>
      <c r="I16" s="553"/>
      <c r="J16" s="553"/>
    </row>
    <row r="17" spans="1:10" ht="20.100000000000001" customHeight="1" x14ac:dyDescent="0.35">
      <c r="A17" s="551"/>
      <c r="B17" s="551"/>
      <c r="C17" s="551"/>
      <c r="D17" s="553"/>
      <c r="E17" s="553"/>
      <c r="F17" s="553"/>
      <c r="G17" s="553"/>
      <c r="H17" s="553"/>
      <c r="I17" s="553"/>
      <c r="J17" s="553"/>
    </row>
    <row r="18" spans="1:10" ht="20.100000000000001" customHeight="1" x14ac:dyDescent="0.3">
      <c r="D18" s="551"/>
      <c r="F18" s="552" t="s">
        <v>157</v>
      </c>
      <c r="H18" s="551"/>
      <c r="I18" s="551"/>
      <c r="J18" s="551"/>
    </row>
    <row r="19" spans="1:10" ht="20.100000000000001" customHeight="1" x14ac:dyDescent="0.3">
      <c r="A19" s="551"/>
      <c r="B19" s="551"/>
      <c r="C19" s="551"/>
      <c r="D19" s="551"/>
      <c r="F19" s="552" t="e">
        <f>#REF!</f>
        <v>#REF!</v>
      </c>
      <c r="G19" s="551"/>
      <c r="H19" s="551"/>
      <c r="I19" s="551"/>
      <c r="J19" s="551"/>
    </row>
    <row r="20" spans="1:10" ht="20.100000000000001" customHeight="1" x14ac:dyDescent="0.25">
      <c r="A20" s="551"/>
      <c r="B20" s="551"/>
      <c r="C20" s="551"/>
      <c r="D20" s="551"/>
      <c r="E20" s="551"/>
      <c r="F20" s="551"/>
      <c r="G20" s="551"/>
      <c r="H20" s="551"/>
      <c r="I20" s="551"/>
      <c r="J20" s="551"/>
    </row>
    <row r="21" spans="1:10" ht="20.100000000000001" customHeight="1" x14ac:dyDescent="0.25">
      <c r="A21" s="551"/>
      <c r="B21" s="551"/>
      <c r="C21" s="551"/>
      <c r="D21" s="551"/>
      <c r="E21" s="551"/>
      <c r="F21" s="551"/>
      <c r="G21" s="551"/>
      <c r="H21" s="551"/>
      <c r="I21" s="551"/>
      <c r="J21" s="551"/>
    </row>
    <row r="22" spans="1:10" ht="20.100000000000001" customHeight="1" x14ac:dyDescent="0.25">
      <c r="A22" s="551"/>
      <c r="B22" s="551"/>
      <c r="C22" s="551"/>
      <c r="D22" s="551"/>
      <c r="E22" s="551"/>
      <c r="F22" s="551"/>
      <c r="G22" s="551"/>
      <c r="H22" s="551"/>
      <c r="I22" s="551"/>
      <c r="J22" s="551"/>
    </row>
    <row r="23" spans="1:10" ht="20.100000000000001" customHeight="1" x14ac:dyDescent="0.25">
      <c r="A23" s="551"/>
      <c r="B23" s="551"/>
      <c r="C23" s="551"/>
      <c r="D23" s="551"/>
      <c r="E23" s="551"/>
      <c r="F23" s="551"/>
      <c r="G23" s="551"/>
      <c r="H23" s="551"/>
      <c r="I23" s="551"/>
      <c r="J23" s="551"/>
    </row>
    <row r="24" spans="1:10" ht="18" x14ac:dyDescent="0.25">
      <c r="A24" s="551"/>
      <c r="B24" s="551"/>
      <c r="C24" s="551"/>
      <c r="D24" s="551"/>
      <c r="E24" s="551"/>
      <c r="F24" s="551"/>
      <c r="G24" s="551"/>
      <c r="H24" s="551"/>
      <c r="I24" s="551"/>
      <c r="J24" s="551"/>
    </row>
    <row r="25" spans="1:10" ht="18" x14ac:dyDescent="0.25">
      <c r="A25" s="551"/>
      <c r="B25" s="551"/>
      <c r="C25" s="551"/>
      <c r="D25" s="551"/>
      <c r="E25" s="551"/>
      <c r="F25" s="551"/>
      <c r="G25" s="551"/>
      <c r="H25" s="551"/>
      <c r="I25" s="551"/>
      <c r="J25" s="551"/>
    </row>
    <row r="26" spans="1:10" ht="18" x14ac:dyDescent="0.25">
      <c r="A26" s="551"/>
      <c r="B26" s="551"/>
      <c r="C26" s="551"/>
      <c r="D26" s="551"/>
      <c r="E26" s="551"/>
      <c r="F26" s="551"/>
      <c r="G26" s="551"/>
      <c r="H26" s="551"/>
      <c r="I26" s="551"/>
      <c r="J26" s="551"/>
    </row>
    <row r="27" spans="1:10" ht="18" x14ac:dyDescent="0.25">
      <c r="A27" s="551"/>
      <c r="B27" s="551"/>
      <c r="C27" s="551"/>
      <c r="D27" s="551"/>
      <c r="E27" s="551"/>
      <c r="F27" s="551"/>
      <c r="G27" s="551"/>
      <c r="H27" s="551"/>
      <c r="I27" s="551"/>
      <c r="J27" s="551"/>
    </row>
    <row r="28" spans="1:10" ht="18" x14ac:dyDescent="0.25">
      <c r="A28" s="551"/>
      <c r="B28" s="551"/>
      <c r="C28" s="551"/>
      <c r="D28" s="551"/>
      <c r="E28" s="551"/>
      <c r="F28" s="551"/>
      <c r="G28" s="551"/>
      <c r="H28" s="551"/>
      <c r="I28" s="551"/>
      <c r="J28" s="551"/>
    </row>
    <row r="29" spans="1:10" ht="18" x14ac:dyDescent="0.25">
      <c r="A29" s="551"/>
      <c r="B29" s="551"/>
      <c r="C29" s="551"/>
      <c r="D29" s="551"/>
      <c r="E29" s="551"/>
      <c r="F29" s="551"/>
      <c r="G29" s="551"/>
      <c r="H29" s="551"/>
      <c r="I29" s="551"/>
      <c r="J29" s="551"/>
    </row>
    <row r="30" spans="1:10" ht="18" x14ac:dyDescent="0.25">
      <c r="A30" s="551"/>
      <c r="B30" s="551"/>
      <c r="C30" s="551"/>
      <c r="D30" s="551"/>
      <c r="E30" s="551"/>
      <c r="F30" s="551"/>
      <c r="G30" s="551"/>
      <c r="H30" s="551"/>
      <c r="I30" s="551"/>
      <c r="J30" s="551"/>
    </row>
    <row r="31" spans="1:10" ht="18" x14ac:dyDescent="0.25">
      <c r="A31" s="551"/>
      <c r="B31" s="551"/>
      <c r="C31" s="551"/>
      <c r="D31" s="551"/>
      <c r="E31" s="551"/>
      <c r="F31" s="551"/>
      <c r="G31" s="551"/>
      <c r="H31" s="551"/>
      <c r="I31" s="551"/>
      <c r="J31" s="551"/>
    </row>
    <row r="32" spans="1:10" ht="18" x14ac:dyDescent="0.25">
      <c r="A32" s="551"/>
      <c r="B32" s="551"/>
      <c r="C32" s="551"/>
      <c r="D32" s="551"/>
      <c r="E32" s="551"/>
      <c r="F32" s="551"/>
      <c r="G32" s="551"/>
      <c r="H32" s="551"/>
      <c r="I32" s="551"/>
      <c r="J32" s="551"/>
    </row>
    <row r="33" spans="1:10" ht="18" x14ac:dyDescent="0.25">
      <c r="A33" s="551"/>
      <c r="B33" s="551"/>
      <c r="C33" s="551"/>
      <c r="D33" s="551"/>
      <c r="E33" s="551"/>
      <c r="F33" s="551"/>
      <c r="G33" s="551"/>
      <c r="H33" s="551"/>
      <c r="I33" s="551"/>
      <c r="J33" s="551"/>
    </row>
    <row r="34" spans="1:10" ht="18" x14ac:dyDescent="0.25">
      <c r="A34" s="551"/>
      <c r="B34" s="551"/>
      <c r="C34" s="551"/>
      <c r="D34" s="551"/>
      <c r="E34" s="551"/>
      <c r="F34" s="551"/>
      <c r="G34" s="551"/>
      <c r="H34" s="551"/>
      <c r="I34" s="551"/>
      <c r="J34" s="551"/>
    </row>
    <row r="35" spans="1:10" ht="18" x14ac:dyDescent="0.25">
      <c r="A35" s="551"/>
      <c r="B35" s="551"/>
      <c r="C35" s="551"/>
      <c r="D35" s="551"/>
      <c r="E35" s="551"/>
      <c r="F35" s="551"/>
      <c r="G35" s="551"/>
      <c r="H35" s="551"/>
      <c r="I35" s="551"/>
      <c r="J35" s="551"/>
    </row>
    <row r="36" spans="1:10" ht="18" x14ac:dyDescent="0.25">
      <c r="A36" s="551"/>
      <c r="B36" s="551"/>
      <c r="C36" s="551"/>
      <c r="D36" s="551"/>
      <c r="E36" s="551"/>
      <c r="F36" s="551"/>
      <c r="G36" s="551"/>
      <c r="H36" s="551"/>
      <c r="I36" s="551"/>
      <c r="J36" s="551"/>
    </row>
    <row r="37" spans="1:10" ht="18" x14ac:dyDescent="0.25">
      <c r="A37" s="551"/>
      <c r="B37" s="551"/>
      <c r="C37" s="551"/>
      <c r="D37" s="551"/>
      <c r="E37" s="551"/>
      <c r="F37" s="551"/>
      <c r="G37" s="551"/>
      <c r="H37" s="551"/>
      <c r="I37" s="551"/>
      <c r="J37" s="551"/>
    </row>
    <row r="38" spans="1:10" ht="18" x14ac:dyDescent="0.25">
      <c r="A38" s="551"/>
      <c r="B38" s="551"/>
      <c r="C38" s="551"/>
      <c r="D38" s="551"/>
      <c r="E38" s="551"/>
      <c r="F38" s="551"/>
      <c r="G38" s="551"/>
      <c r="H38" s="551"/>
      <c r="I38" s="551"/>
      <c r="J38" s="551"/>
    </row>
    <row r="39" spans="1:10" ht="18" x14ac:dyDescent="0.25">
      <c r="A39" s="551"/>
      <c r="B39" s="551"/>
      <c r="C39" s="551"/>
      <c r="D39" s="551"/>
      <c r="E39" s="551"/>
      <c r="F39" s="551"/>
      <c r="G39" s="551"/>
      <c r="H39" s="551"/>
      <c r="I39" s="551"/>
      <c r="J39" s="551"/>
    </row>
    <row r="40" spans="1:10" ht="18" x14ac:dyDescent="0.25">
      <c r="A40" s="551"/>
      <c r="B40" s="551"/>
      <c r="C40" s="551"/>
      <c r="D40" s="551"/>
      <c r="E40" s="551"/>
      <c r="F40" s="551"/>
      <c r="G40" s="551"/>
      <c r="H40" s="551"/>
      <c r="I40" s="551"/>
      <c r="J40" s="551"/>
    </row>
    <row r="41" spans="1:10" ht="18" x14ac:dyDescent="0.25">
      <c r="A41" s="551"/>
      <c r="B41" s="551"/>
      <c r="C41" s="551"/>
      <c r="D41" s="551"/>
      <c r="E41" s="551"/>
      <c r="F41" s="551"/>
      <c r="G41" s="551"/>
      <c r="H41" s="551"/>
      <c r="I41" s="551"/>
      <c r="J41" s="551"/>
    </row>
    <row r="42" spans="1:10" ht="18" x14ac:dyDescent="0.25">
      <c r="A42" s="551"/>
      <c r="B42" s="551"/>
      <c r="C42" s="551"/>
      <c r="D42" s="551"/>
      <c r="E42" s="551"/>
      <c r="F42" s="551"/>
      <c r="G42" s="551"/>
      <c r="H42" s="551"/>
      <c r="I42" s="551"/>
      <c r="J42" s="551"/>
    </row>
    <row r="43" spans="1:10" ht="18" x14ac:dyDescent="0.25">
      <c r="A43" s="551"/>
      <c r="B43" s="551"/>
      <c r="C43" s="551"/>
      <c r="D43" s="551"/>
      <c r="E43" s="551"/>
      <c r="F43" s="551"/>
      <c r="G43" s="551"/>
      <c r="H43" s="551"/>
      <c r="I43" s="551"/>
      <c r="J43" s="551"/>
    </row>
    <row r="55" spans="1:5" x14ac:dyDescent="0.2">
      <c r="E55" s="550" t="s">
        <v>229</v>
      </c>
    </row>
    <row r="58" spans="1:5" x14ac:dyDescent="0.2">
      <c r="A58" s="549" t="s">
        <v>265</v>
      </c>
    </row>
  </sheetData>
  <pageMargins left="0.5" right="0.5" top="0.5" bottom="0.5" header="0" footer="0"/>
  <pageSetup scale="5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317CD-AAA4-40F0-8284-A62F144EC280}">
  <dimension ref="A1:K88"/>
  <sheetViews>
    <sheetView workbookViewId="0"/>
  </sheetViews>
  <sheetFormatPr defaultColWidth="12.42578125" defaultRowHeight="15" x14ac:dyDescent="0.2"/>
  <cols>
    <col min="1" max="1" width="20.140625" style="563" customWidth="1"/>
    <col min="2" max="2" width="4.7109375" style="563" customWidth="1"/>
    <col min="3" max="3" width="20.140625" style="563" customWidth="1"/>
    <col min="4" max="4" width="13.7109375" style="563" customWidth="1"/>
    <col min="5" max="10" width="17.5703125" style="563" customWidth="1"/>
    <col min="11" max="11" width="13.85546875" style="563" bestFit="1" customWidth="1"/>
    <col min="12" max="16384" width="12.42578125" style="563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583" t="s">
        <v>238</v>
      </c>
      <c r="B5" s="583"/>
    </row>
    <row r="7" spans="1:11" ht="20.100000000000001" customHeight="1" x14ac:dyDescent="0.25">
      <c r="A7" s="582" t="s">
        <v>133</v>
      </c>
      <c r="B7" s="568"/>
      <c r="C7" s="568"/>
      <c r="D7" s="568"/>
      <c r="E7" s="581">
        <v>1</v>
      </c>
      <c r="F7" s="581">
        <v>2</v>
      </c>
      <c r="G7" s="581">
        <v>3</v>
      </c>
      <c r="H7" s="581">
        <v>4</v>
      </c>
      <c r="I7" s="581">
        <v>4.5</v>
      </c>
      <c r="J7" s="581">
        <v>5</v>
      </c>
      <c r="K7" s="581">
        <v>6</v>
      </c>
    </row>
    <row r="8" spans="1:11" ht="20.100000000000001" customHeight="1" x14ac:dyDescent="0.2">
      <c r="E8" s="580"/>
      <c r="F8" s="580"/>
      <c r="G8" s="580"/>
      <c r="H8" s="580"/>
      <c r="I8" s="580"/>
      <c r="J8" s="580"/>
      <c r="K8" s="580"/>
    </row>
    <row r="9" spans="1:11" ht="20.100000000000001" customHeight="1" x14ac:dyDescent="0.35">
      <c r="A9" s="564" t="s">
        <v>246</v>
      </c>
      <c r="B9" s="568"/>
      <c r="C9" s="568" t="s">
        <v>67</v>
      </c>
      <c r="D9" s="568"/>
      <c r="E9" s="576" t="e">
        <f>#REF!</f>
        <v>#REF!</v>
      </c>
      <c r="F9" s="576" t="e">
        <f>#REF!</f>
        <v>#REF!</v>
      </c>
      <c r="G9" s="576" t="e">
        <f>#REF!</f>
        <v>#REF!</v>
      </c>
      <c r="H9" s="576" t="e">
        <f>#REF!</f>
        <v>#REF!</v>
      </c>
      <c r="I9" s="576" t="e">
        <f>#REF!</f>
        <v>#REF!</v>
      </c>
      <c r="J9" s="576" t="e">
        <f>#REF!</f>
        <v>#REF!</v>
      </c>
      <c r="K9" s="576" t="e">
        <f>#REF!</f>
        <v>#REF!</v>
      </c>
    </row>
    <row r="10" spans="1:11" ht="20.100000000000001" customHeight="1" x14ac:dyDescent="0.35">
      <c r="A10" s="564" t="s">
        <v>211</v>
      </c>
      <c r="B10" s="568"/>
      <c r="C10" s="568" t="s">
        <v>159</v>
      </c>
      <c r="D10" s="568"/>
      <c r="E10" s="577" t="e">
        <f t="shared" ref="E10:K10" si="0">$H$48</f>
        <v>#REF!</v>
      </c>
      <c r="F10" s="577" t="e">
        <f t="shared" si="0"/>
        <v>#REF!</v>
      </c>
      <c r="G10" s="577" t="e">
        <f t="shared" si="0"/>
        <v>#REF!</v>
      </c>
      <c r="H10" s="577" t="e">
        <f t="shared" si="0"/>
        <v>#REF!</v>
      </c>
      <c r="I10" s="577" t="e">
        <f t="shared" si="0"/>
        <v>#REF!</v>
      </c>
      <c r="J10" s="577" t="e">
        <f t="shared" si="0"/>
        <v>#REF!</v>
      </c>
      <c r="K10" s="577" t="e">
        <f t="shared" si="0"/>
        <v>#REF!</v>
      </c>
    </row>
    <row r="11" spans="1:11" ht="20.100000000000001" customHeight="1" x14ac:dyDescent="0.35">
      <c r="A11" s="564"/>
      <c r="B11" s="568"/>
      <c r="C11" s="568" t="s">
        <v>170</v>
      </c>
      <c r="D11" s="568"/>
      <c r="E11" s="576" t="e">
        <f>#REF!</f>
        <v>#REF!</v>
      </c>
      <c r="F11" s="576" t="e">
        <f>#REF!</f>
        <v>#REF!</v>
      </c>
      <c r="G11" s="576" t="e">
        <f>#REF!</f>
        <v>#REF!</v>
      </c>
      <c r="H11" s="576" t="e">
        <f>#REF!</f>
        <v>#REF!</v>
      </c>
      <c r="I11" s="576" t="e">
        <f>#REF!</f>
        <v>#REF!</v>
      </c>
      <c r="J11" s="576" t="e">
        <f>#REF!</f>
        <v>#REF!</v>
      </c>
      <c r="K11" s="576" t="e">
        <f>#REF!</f>
        <v>#REF!</v>
      </c>
    </row>
    <row r="12" spans="1:11" ht="20.100000000000001" customHeight="1" x14ac:dyDescent="0.35">
      <c r="A12" s="564"/>
      <c r="B12" s="568"/>
      <c r="C12" s="568"/>
      <c r="D12" s="568"/>
      <c r="E12" s="575"/>
      <c r="F12" s="575"/>
      <c r="G12" s="575"/>
      <c r="H12" s="575"/>
      <c r="I12" s="575"/>
      <c r="J12" s="575"/>
      <c r="K12" s="575"/>
    </row>
    <row r="13" spans="1:11" ht="20.100000000000001" customHeight="1" thickBot="1" x14ac:dyDescent="0.4">
      <c r="A13" s="564"/>
      <c r="B13" s="568"/>
      <c r="C13" s="568" t="s">
        <v>158</v>
      </c>
      <c r="D13" s="568"/>
      <c r="E13" s="574" t="e">
        <f t="shared" ref="E13:K13" si="1">SUM(E9:E12)</f>
        <v>#REF!</v>
      </c>
      <c r="F13" s="574" t="e">
        <f t="shared" si="1"/>
        <v>#REF!</v>
      </c>
      <c r="G13" s="574" t="e">
        <f t="shared" si="1"/>
        <v>#REF!</v>
      </c>
      <c r="H13" s="574" t="e">
        <f t="shared" si="1"/>
        <v>#REF!</v>
      </c>
      <c r="I13" s="574" t="e">
        <f t="shared" si="1"/>
        <v>#REF!</v>
      </c>
      <c r="J13" s="574" t="e">
        <f t="shared" si="1"/>
        <v>#REF!</v>
      </c>
      <c r="K13" s="574" t="e">
        <f t="shared" si="1"/>
        <v>#REF!</v>
      </c>
    </row>
    <row r="14" spans="1:11" ht="20.100000000000001" customHeight="1" thickTop="1" x14ac:dyDescent="0.35">
      <c r="A14" s="564"/>
      <c r="B14" s="568"/>
      <c r="C14" s="568"/>
      <c r="D14" s="568"/>
      <c r="E14" s="572"/>
      <c r="F14" s="572"/>
      <c r="G14" s="572"/>
      <c r="H14" s="572"/>
      <c r="I14" s="572"/>
      <c r="J14" s="572"/>
      <c r="K14" s="572"/>
    </row>
    <row r="15" spans="1:11" ht="20.100000000000001" customHeight="1" x14ac:dyDescent="0.35">
      <c r="A15" s="564"/>
      <c r="B15" s="568"/>
      <c r="C15" s="568"/>
      <c r="D15" s="568"/>
      <c r="E15" s="577"/>
      <c r="F15" s="577"/>
      <c r="G15" s="577"/>
      <c r="H15" s="577"/>
      <c r="I15" s="577"/>
      <c r="J15" s="577"/>
      <c r="K15" s="577"/>
    </row>
    <row r="16" spans="1:11" ht="20.100000000000001" customHeight="1" x14ac:dyDescent="0.35">
      <c r="A16" s="564"/>
      <c r="B16" s="568"/>
      <c r="C16" s="568"/>
      <c r="D16" s="568"/>
      <c r="E16" s="577"/>
      <c r="F16" s="577"/>
      <c r="G16" s="577"/>
      <c r="H16" s="577"/>
      <c r="I16" s="577"/>
      <c r="J16" s="577"/>
      <c r="K16" s="577"/>
    </row>
    <row r="17" spans="1:11" ht="20.100000000000001" customHeight="1" x14ac:dyDescent="0.35">
      <c r="A17" s="564"/>
      <c r="B17" s="568"/>
      <c r="C17" s="568"/>
      <c r="D17" s="568"/>
      <c r="E17" s="577"/>
      <c r="F17" s="577"/>
      <c r="G17" s="577"/>
      <c r="H17" s="577"/>
      <c r="I17" s="577"/>
      <c r="J17" s="577"/>
      <c r="K17" s="577"/>
    </row>
    <row r="18" spans="1:11" ht="20.100000000000001" customHeight="1" x14ac:dyDescent="0.35">
      <c r="A18" s="564"/>
      <c r="B18" s="568"/>
      <c r="C18" s="568"/>
      <c r="D18" s="568"/>
      <c r="E18" s="577"/>
      <c r="F18" s="577"/>
      <c r="G18" s="577"/>
      <c r="H18" s="577"/>
      <c r="I18" s="577"/>
      <c r="J18" s="577"/>
      <c r="K18" s="577"/>
    </row>
    <row r="19" spans="1:11" ht="20.100000000000001" customHeight="1" x14ac:dyDescent="0.35">
      <c r="A19" s="564" t="s">
        <v>245</v>
      </c>
      <c r="B19" s="568"/>
      <c r="C19" s="568" t="s">
        <v>67</v>
      </c>
      <c r="D19" s="568"/>
      <c r="E19" s="576" t="e">
        <f>#REF!</f>
        <v>#REF!</v>
      </c>
      <c r="F19" s="576" t="e">
        <f>#REF!</f>
        <v>#REF!</v>
      </c>
      <c r="G19" s="576" t="e">
        <f>#REF!</f>
        <v>#REF!</v>
      </c>
      <c r="H19" s="576" t="e">
        <f>#REF!</f>
        <v>#REF!</v>
      </c>
      <c r="I19" s="576" t="e">
        <f>#REF!</f>
        <v>#REF!</v>
      </c>
      <c r="J19" s="576" t="e">
        <f>#REF!</f>
        <v>#REF!</v>
      </c>
      <c r="K19" s="576" t="e">
        <f>#REF!</f>
        <v>#REF!</v>
      </c>
    </row>
    <row r="20" spans="1:11" ht="20.100000000000001" customHeight="1" x14ac:dyDescent="0.35">
      <c r="A20" s="564" t="s">
        <v>209</v>
      </c>
      <c r="B20" s="568"/>
      <c r="C20" s="568" t="s">
        <v>159</v>
      </c>
      <c r="D20" s="568"/>
      <c r="E20" s="577" t="e">
        <f t="shared" ref="E20:K20" si="2">$H$48</f>
        <v>#REF!</v>
      </c>
      <c r="F20" s="577" t="e">
        <f t="shared" si="2"/>
        <v>#REF!</v>
      </c>
      <c r="G20" s="577" t="e">
        <f t="shared" si="2"/>
        <v>#REF!</v>
      </c>
      <c r="H20" s="577" t="e">
        <f t="shared" si="2"/>
        <v>#REF!</v>
      </c>
      <c r="I20" s="577" t="e">
        <f t="shared" si="2"/>
        <v>#REF!</v>
      </c>
      <c r="J20" s="577" t="e">
        <f t="shared" si="2"/>
        <v>#REF!</v>
      </c>
      <c r="K20" s="577" t="e">
        <f t="shared" si="2"/>
        <v>#REF!</v>
      </c>
    </row>
    <row r="21" spans="1:11" ht="20.100000000000001" customHeight="1" x14ac:dyDescent="0.35">
      <c r="A21" s="564"/>
      <c r="B21" s="568"/>
      <c r="C21" s="568" t="s">
        <v>170</v>
      </c>
      <c r="D21" s="568"/>
      <c r="E21" s="576" t="e">
        <f>#REF!</f>
        <v>#REF!</v>
      </c>
      <c r="F21" s="576" t="e">
        <f>#REF!</f>
        <v>#REF!</v>
      </c>
      <c r="G21" s="576" t="e">
        <f>#REF!</f>
        <v>#REF!</v>
      </c>
      <c r="H21" s="576" t="e">
        <f>#REF!</f>
        <v>#REF!</v>
      </c>
      <c r="I21" s="576" t="e">
        <f>#REF!</f>
        <v>#REF!</v>
      </c>
      <c r="J21" s="576" t="e">
        <f>#REF!</f>
        <v>#REF!</v>
      </c>
      <c r="K21" s="576" t="e">
        <f>#REF!</f>
        <v>#REF!</v>
      </c>
    </row>
    <row r="22" spans="1:11" ht="20.100000000000001" customHeight="1" x14ac:dyDescent="0.35">
      <c r="A22" s="564"/>
      <c r="B22" s="568"/>
      <c r="C22" s="568"/>
      <c r="D22" s="568"/>
      <c r="E22" s="575"/>
      <c r="F22" s="575"/>
      <c r="G22" s="575"/>
      <c r="H22" s="575"/>
      <c r="I22" s="575"/>
      <c r="J22" s="575"/>
      <c r="K22" s="575"/>
    </row>
    <row r="23" spans="1:11" ht="20.100000000000001" customHeight="1" thickBot="1" x14ac:dyDescent="0.4">
      <c r="A23" s="564"/>
      <c r="B23" s="568"/>
      <c r="C23" s="568" t="s">
        <v>158</v>
      </c>
      <c r="D23" s="568"/>
      <c r="E23" s="574" t="e">
        <f>SUM(E19:E21)</f>
        <v>#REF!</v>
      </c>
      <c r="F23" s="574" t="e">
        <f>SUM(F19:F21)</f>
        <v>#REF!</v>
      </c>
      <c r="G23" s="574" t="e">
        <f>SUM(G19:G21)</f>
        <v>#REF!</v>
      </c>
      <c r="H23" s="574" t="e">
        <f>SUM(H19:H21)</f>
        <v>#REF!</v>
      </c>
      <c r="I23" s="574" t="e">
        <f>SUM(I19:I22)</f>
        <v>#REF!</v>
      </c>
      <c r="J23" s="574" t="e">
        <f>SUM(J19:J21)</f>
        <v>#REF!</v>
      </c>
      <c r="K23" s="574" t="e">
        <f>SUM(K19:K21)</f>
        <v>#REF!</v>
      </c>
    </row>
    <row r="24" spans="1:11" ht="20.100000000000001" customHeight="1" thickTop="1" x14ac:dyDescent="0.35">
      <c r="A24" s="564"/>
      <c r="B24" s="568"/>
      <c r="C24" s="568"/>
      <c r="D24" s="568"/>
      <c r="E24" s="579"/>
      <c r="F24" s="579"/>
      <c r="G24" s="579"/>
      <c r="H24" s="579"/>
      <c r="I24" s="579"/>
      <c r="J24" s="579"/>
      <c r="K24" s="579"/>
    </row>
    <row r="25" spans="1:11" ht="20.100000000000001" customHeight="1" x14ac:dyDescent="0.35">
      <c r="A25" s="564"/>
      <c r="B25" s="568"/>
      <c r="C25" s="568"/>
      <c r="D25" s="568"/>
      <c r="E25" s="564"/>
      <c r="F25" s="564"/>
      <c r="G25" s="564"/>
      <c r="H25" s="564"/>
      <c r="I25" s="564"/>
      <c r="J25" s="564"/>
      <c r="K25" s="564"/>
    </row>
    <row r="26" spans="1:11" ht="20.100000000000001" customHeight="1" x14ac:dyDescent="0.35">
      <c r="A26" s="564"/>
      <c r="B26" s="568"/>
      <c r="C26" s="578"/>
      <c r="D26" s="568"/>
      <c r="E26" s="564"/>
      <c r="F26" s="564"/>
      <c r="G26" s="564"/>
      <c r="H26" s="564"/>
      <c r="I26" s="564"/>
      <c r="J26" s="564"/>
      <c r="K26" s="564"/>
    </row>
    <row r="27" spans="1:11" ht="20.100000000000001" customHeight="1" x14ac:dyDescent="0.35">
      <c r="A27" s="564"/>
      <c r="B27" s="568"/>
      <c r="C27" s="568"/>
      <c r="D27" s="568"/>
      <c r="E27" s="564"/>
      <c r="F27" s="564"/>
      <c r="G27" s="564"/>
      <c r="H27" s="564"/>
      <c r="I27" s="564"/>
      <c r="J27" s="564"/>
      <c r="K27" s="564"/>
    </row>
    <row r="28" spans="1:11" ht="20.100000000000001" customHeight="1" x14ac:dyDescent="0.35">
      <c r="A28" s="564"/>
      <c r="B28" s="568"/>
      <c r="C28" s="568"/>
      <c r="D28" s="569"/>
      <c r="E28" s="577"/>
      <c r="F28" s="577"/>
      <c r="G28" s="564"/>
      <c r="H28" s="564"/>
      <c r="I28" s="564"/>
      <c r="J28" s="564"/>
      <c r="K28" s="564"/>
    </row>
    <row r="29" spans="1:11" ht="20.100000000000001" customHeight="1" x14ac:dyDescent="0.35">
      <c r="A29" s="564" t="s">
        <v>244</v>
      </c>
      <c r="B29" s="568"/>
      <c r="C29" s="568" t="s">
        <v>67</v>
      </c>
      <c r="D29" s="569"/>
      <c r="E29" s="576" t="e">
        <f>#REF!</f>
        <v>#REF!</v>
      </c>
      <c r="F29" s="576" t="e">
        <f>#REF!</f>
        <v>#REF!</v>
      </c>
      <c r="G29" s="576" t="e">
        <f>#REF!</f>
        <v>#REF!</v>
      </c>
      <c r="H29" s="576" t="e">
        <f>#REF!</f>
        <v>#REF!</v>
      </c>
      <c r="I29" s="576" t="e">
        <f>#REF!</f>
        <v>#REF!</v>
      </c>
      <c r="J29" s="576" t="e">
        <f>#REF!</f>
        <v>#REF!</v>
      </c>
      <c r="K29" s="576" t="e">
        <f>#REF!</f>
        <v>#REF!</v>
      </c>
    </row>
    <row r="30" spans="1:11" ht="20.100000000000001" customHeight="1" x14ac:dyDescent="0.35">
      <c r="A30" s="564" t="s">
        <v>180</v>
      </c>
      <c r="B30" s="568"/>
      <c r="C30" s="568" t="s">
        <v>159</v>
      </c>
      <c r="D30" s="566" t="s">
        <v>2</v>
      </c>
      <c r="E30" s="577" t="e">
        <f t="shared" ref="E30:K30" si="3">$H$49</f>
        <v>#REF!</v>
      </c>
      <c r="F30" s="577" t="e">
        <f t="shared" si="3"/>
        <v>#REF!</v>
      </c>
      <c r="G30" s="577" t="e">
        <f t="shared" si="3"/>
        <v>#REF!</v>
      </c>
      <c r="H30" s="577" t="e">
        <f t="shared" si="3"/>
        <v>#REF!</v>
      </c>
      <c r="I30" s="577" t="e">
        <f t="shared" si="3"/>
        <v>#REF!</v>
      </c>
      <c r="J30" s="577" t="e">
        <f t="shared" si="3"/>
        <v>#REF!</v>
      </c>
      <c r="K30" s="577" t="e">
        <f t="shared" si="3"/>
        <v>#REF!</v>
      </c>
    </row>
    <row r="31" spans="1:11" ht="20.100000000000001" customHeight="1" x14ac:dyDescent="0.35">
      <c r="A31" s="564"/>
      <c r="B31" s="568"/>
      <c r="C31" s="568" t="s">
        <v>170</v>
      </c>
      <c r="D31" s="566"/>
      <c r="E31" s="576" t="e">
        <f>#REF!</f>
        <v>#REF!</v>
      </c>
      <c r="F31" s="576" t="e">
        <f>#REF!</f>
        <v>#REF!</v>
      </c>
      <c r="G31" s="576" t="e">
        <f>#REF!</f>
        <v>#REF!</v>
      </c>
      <c r="H31" s="576" t="e">
        <f>#REF!</f>
        <v>#REF!</v>
      </c>
      <c r="I31" s="576" t="e">
        <f>#REF!</f>
        <v>#REF!</v>
      </c>
      <c r="J31" s="576" t="e">
        <f>#REF!</f>
        <v>#REF!</v>
      </c>
      <c r="K31" s="576" t="e">
        <f>#REF!</f>
        <v>#REF!</v>
      </c>
    </row>
    <row r="32" spans="1:11" ht="23.25" x14ac:dyDescent="0.35">
      <c r="A32" s="564"/>
      <c r="B32" s="568"/>
      <c r="C32" s="568"/>
      <c r="D32" s="568"/>
      <c r="E32" s="575"/>
      <c r="F32" s="575"/>
      <c r="G32" s="575"/>
      <c r="H32" s="575"/>
      <c r="I32" s="575"/>
      <c r="J32" s="575"/>
      <c r="K32" s="575"/>
    </row>
    <row r="33" spans="1:11" ht="24" thickBot="1" x14ac:dyDescent="0.4">
      <c r="A33" s="564"/>
      <c r="B33" s="568"/>
      <c r="C33" s="568" t="s">
        <v>158</v>
      </c>
      <c r="D33" s="568"/>
      <c r="E33" s="574" t="e">
        <f>SUM(E29:E31)</f>
        <v>#REF!</v>
      </c>
      <c r="F33" s="574" t="e">
        <f>SUM(F29:F31)</f>
        <v>#REF!</v>
      </c>
      <c r="G33" s="574" t="e">
        <f>SUM(G29:G31)</f>
        <v>#REF!</v>
      </c>
      <c r="H33" s="574" t="e">
        <f>SUM(H29:H31)</f>
        <v>#REF!</v>
      </c>
      <c r="I33" s="574" t="e">
        <f>SUM(I29:I32)</f>
        <v>#REF!</v>
      </c>
      <c r="J33" s="574" t="e">
        <f>SUM(J29:J31)</f>
        <v>#REF!</v>
      </c>
      <c r="K33" s="574" t="e">
        <f>SUM(K29:K31)</f>
        <v>#REF!</v>
      </c>
    </row>
    <row r="34" spans="1:11" ht="24" thickTop="1" x14ac:dyDescent="0.35">
      <c r="A34" s="564"/>
      <c r="B34" s="568"/>
      <c r="C34" s="568"/>
      <c r="D34" s="568"/>
      <c r="E34" s="572"/>
      <c r="F34" s="572"/>
      <c r="G34" s="572"/>
      <c r="H34" s="572"/>
      <c r="I34" s="572"/>
      <c r="J34" s="572"/>
      <c r="K34" s="572"/>
    </row>
    <row r="35" spans="1:11" ht="23.25" x14ac:dyDescent="0.35">
      <c r="A35" s="564"/>
      <c r="B35" s="568"/>
      <c r="C35" s="568"/>
      <c r="D35" s="568"/>
      <c r="E35" s="577"/>
      <c r="F35" s="577"/>
      <c r="G35" s="577"/>
      <c r="H35" s="577"/>
      <c r="I35" s="577"/>
      <c r="J35" s="577"/>
      <c r="K35" s="577"/>
    </row>
    <row r="36" spans="1:11" ht="23.25" x14ac:dyDescent="0.35">
      <c r="A36" s="564"/>
      <c r="B36" s="568"/>
      <c r="C36" s="568"/>
      <c r="D36" s="568"/>
      <c r="E36" s="577"/>
      <c r="F36" s="577"/>
      <c r="G36" s="577"/>
      <c r="H36" s="577"/>
      <c r="I36" s="577"/>
      <c r="J36" s="577"/>
      <c r="K36" s="577"/>
    </row>
    <row r="37" spans="1:11" ht="23.25" x14ac:dyDescent="0.35">
      <c r="A37" s="564"/>
      <c r="B37" s="568"/>
      <c r="C37" s="568"/>
      <c r="D37" s="568"/>
      <c r="E37" s="577"/>
      <c r="F37" s="577"/>
      <c r="G37" s="577"/>
      <c r="H37" s="577"/>
      <c r="I37" s="577"/>
      <c r="J37" s="577"/>
      <c r="K37" s="577"/>
    </row>
    <row r="38" spans="1:11" ht="23.25" x14ac:dyDescent="0.35">
      <c r="A38" s="564" t="s">
        <v>243</v>
      </c>
      <c r="B38" s="568"/>
      <c r="C38" s="568" t="s">
        <v>67</v>
      </c>
      <c r="D38" s="569"/>
      <c r="E38" s="576" t="e">
        <f>#REF!</f>
        <v>#REF!</v>
      </c>
      <c r="F38" s="576" t="e">
        <f>#REF!</f>
        <v>#REF!</v>
      </c>
      <c r="G38" s="576" t="e">
        <f>#REF!</f>
        <v>#REF!</v>
      </c>
      <c r="H38" s="576" t="e">
        <f>#REF!</f>
        <v>#REF!</v>
      </c>
      <c r="I38" s="576" t="e">
        <f>#REF!</f>
        <v>#REF!</v>
      </c>
      <c r="J38" s="576" t="e">
        <f>#REF!</f>
        <v>#REF!</v>
      </c>
      <c r="K38" s="576" t="e">
        <f>#REF!</f>
        <v>#REF!</v>
      </c>
    </row>
    <row r="39" spans="1:11" ht="23.25" x14ac:dyDescent="0.35">
      <c r="A39" s="564" t="s">
        <v>178</v>
      </c>
      <c r="B39" s="568"/>
      <c r="C39" s="568" t="s">
        <v>159</v>
      </c>
      <c r="D39" s="566"/>
      <c r="E39" s="577" t="e">
        <f t="shared" ref="E39:K39" si="4">$H$49</f>
        <v>#REF!</v>
      </c>
      <c r="F39" s="577" t="e">
        <f t="shared" si="4"/>
        <v>#REF!</v>
      </c>
      <c r="G39" s="577" t="e">
        <f t="shared" si="4"/>
        <v>#REF!</v>
      </c>
      <c r="H39" s="577" t="e">
        <f t="shared" si="4"/>
        <v>#REF!</v>
      </c>
      <c r="I39" s="577" t="e">
        <f t="shared" si="4"/>
        <v>#REF!</v>
      </c>
      <c r="J39" s="577" t="e">
        <f t="shared" si="4"/>
        <v>#REF!</v>
      </c>
      <c r="K39" s="577" t="e">
        <f t="shared" si="4"/>
        <v>#REF!</v>
      </c>
    </row>
    <row r="40" spans="1:11" ht="23.25" x14ac:dyDescent="0.35">
      <c r="A40" s="564"/>
      <c r="B40" s="568"/>
      <c r="C40" s="568" t="s">
        <v>170</v>
      </c>
      <c r="D40" s="566"/>
      <c r="E40" s="576" t="e">
        <f>#REF!</f>
        <v>#REF!</v>
      </c>
      <c r="F40" s="576" t="e">
        <f>#REF!</f>
        <v>#REF!</v>
      </c>
      <c r="G40" s="576" t="e">
        <f>#REF!</f>
        <v>#REF!</v>
      </c>
      <c r="H40" s="576" t="e">
        <f>#REF!</f>
        <v>#REF!</v>
      </c>
      <c r="I40" s="576" t="e">
        <f>#REF!</f>
        <v>#REF!</v>
      </c>
      <c r="J40" s="576" t="e">
        <f>#REF!</f>
        <v>#REF!</v>
      </c>
      <c r="K40" s="576" t="e">
        <f>#REF!</f>
        <v>#REF!</v>
      </c>
    </row>
    <row r="41" spans="1:11" ht="23.25" x14ac:dyDescent="0.35">
      <c r="A41" s="564"/>
      <c r="B41" s="568"/>
      <c r="C41" s="568"/>
      <c r="D41" s="568"/>
      <c r="E41" s="575"/>
      <c r="F41" s="575"/>
      <c r="G41" s="575"/>
      <c r="H41" s="575"/>
      <c r="I41" s="575"/>
      <c r="J41" s="575"/>
      <c r="K41" s="575"/>
    </row>
    <row r="42" spans="1:11" ht="24" thickBot="1" x14ac:dyDescent="0.4">
      <c r="A42" s="564"/>
      <c r="B42" s="568"/>
      <c r="C42" s="568" t="s">
        <v>158</v>
      </c>
      <c r="D42" s="568"/>
      <c r="E42" s="574" t="e">
        <f>SUM(E38:E40)</f>
        <v>#REF!</v>
      </c>
      <c r="F42" s="574" t="e">
        <f>SUM(F38:F40)</f>
        <v>#REF!</v>
      </c>
      <c r="G42" s="574" t="e">
        <f>SUM(G38:G40)</f>
        <v>#REF!</v>
      </c>
      <c r="H42" s="574" t="e">
        <f>SUM(H38:H40)</f>
        <v>#REF!</v>
      </c>
      <c r="I42" s="574" t="e">
        <f>SUM(I38:I41)</f>
        <v>#REF!</v>
      </c>
      <c r="J42" s="574" t="e">
        <f>SUM(J38:J40)</f>
        <v>#REF!</v>
      </c>
      <c r="K42" s="573" t="e">
        <f>SUM(K38:K40)</f>
        <v>#REF!</v>
      </c>
    </row>
    <row r="43" spans="1:11" ht="24" thickTop="1" x14ac:dyDescent="0.35">
      <c r="A43" s="564"/>
      <c r="B43" s="568"/>
      <c r="C43" s="568"/>
      <c r="D43" s="568"/>
      <c r="E43" s="572"/>
      <c r="F43" s="572"/>
      <c r="G43" s="572"/>
      <c r="H43" s="572"/>
      <c r="I43" s="572"/>
      <c r="J43" s="572"/>
    </row>
    <row r="44" spans="1:11" ht="23.25" x14ac:dyDescent="0.35">
      <c r="A44" s="564"/>
      <c r="B44" s="568"/>
      <c r="C44" s="568"/>
      <c r="D44" s="568"/>
      <c r="H44" s="565"/>
      <c r="I44" s="565"/>
      <c r="J44" s="565"/>
    </row>
    <row r="45" spans="1:11" ht="23.25" x14ac:dyDescent="0.35">
      <c r="A45" s="564"/>
      <c r="B45" s="568"/>
      <c r="C45" s="568"/>
      <c r="D45" s="568"/>
      <c r="H45" s="565"/>
      <c r="I45" s="565"/>
      <c r="J45" s="565"/>
    </row>
    <row r="46" spans="1:11" ht="23.25" x14ac:dyDescent="0.35">
      <c r="A46" s="564"/>
      <c r="B46" s="568"/>
      <c r="C46" s="571"/>
      <c r="D46" s="568"/>
      <c r="E46" s="568"/>
      <c r="F46" s="568"/>
      <c r="G46" s="565"/>
      <c r="H46" s="565"/>
      <c r="I46" s="565"/>
      <c r="J46" s="570"/>
    </row>
    <row r="47" spans="1:11" ht="23.25" x14ac:dyDescent="0.35">
      <c r="A47" s="564"/>
      <c r="B47" s="565"/>
      <c r="C47" s="565"/>
      <c r="D47" s="568"/>
      <c r="E47" s="569" t="s">
        <v>157</v>
      </c>
      <c r="F47" s="569" t="s">
        <v>165</v>
      </c>
      <c r="G47" s="569" t="s">
        <v>164</v>
      </c>
      <c r="H47" s="569" t="s">
        <v>158</v>
      </c>
      <c r="I47" s="569"/>
      <c r="J47" s="565"/>
    </row>
    <row r="48" spans="1:11" ht="23.25" x14ac:dyDescent="0.35">
      <c r="A48" s="564"/>
      <c r="B48" s="568"/>
      <c r="C48" s="569"/>
      <c r="D48" s="569"/>
      <c r="E48" s="566" t="s">
        <v>168</v>
      </c>
      <c r="F48" s="566">
        <v>1</v>
      </c>
      <c r="G48" s="566" t="e">
        <f>#REF!</f>
        <v>#REF!</v>
      </c>
      <c r="H48" s="566" t="e">
        <f>SUM(F48*G48)</f>
        <v>#REF!</v>
      </c>
      <c r="I48" s="566"/>
      <c r="J48" s="566"/>
    </row>
    <row r="49" spans="1:10" ht="23.25" x14ac:dyDescent="0.35">
      <c r="A49" s="564"/>
      <c r="B49" s="568"/>
      <c r="C49" s="569"/>
      <c r="D49" s="569"/>
      <c r="E49" s="566" t="s">
        <v>167</v>
      </c>
      <c r="F49" s="566">
        <v>1</v>
      </c>
      <c r="G49" s="566" t="e">
        <f>#REF!</f>
        <v>#REF!</v>
      </c>
      <c r="H49" s="566" t="e">
        <f>SUM(F49*G49)</f>
        <v>#REF!</v>
      </c>
      <c r="I49" s="566"/>
      <c r="J49" s="566"/>
    </row>
    <row r="50" spans="1:10" ht="23.25" x14ac:dyDescent="0.35">
      <c r="A50" s="564"/>
      <c r="B50" s="568"/>
      <c r="C50" s="569"/>
      <c r="D50" s="566"/>
      <c r="E50" s="566"/>
      <c r="F50" s="566"/>
      <c r="G50" s="566"/>
      <c r="H50" s="566"/>
      <c r="I50" s="566"/>
      <c r="J50" s="566"/>
    </row>
    <row r="51" spans="1:10" ht="23.25" x14ac:dyDescent="0.35">
      <c r="A51" s="564"/>
      <c r="B51" s="568"/>
      <c r="C51" s="569"/>
      <c r="D51" s="566"/>
      <c r="E51" s="566"/>
      <c r="F51" s="566"/>
      <c r="G51" s="566"/>
      <c r="H51" s="566"/>
      <c r="I51" s="566"/>
      <c r="J51" s="566"/>
    </row>
    <row r="52" spans="1:10" ht="23.25" x14ac:dyDescent="0.35">
      <c r="A52" s="564"/>
      <c r="B52" s="568"/>
      <c r="C52" s="569"/>
      <c r="D52" s="569"/>
      <c r="E52" s="566"/>
      <c r="F52" s="566"/>
      <c r="G52" s="566"/>
      <c r="H52" s="566"/>
      <c r="I52" s="566"/>
      <c r="J52" s="566"/>
    </row>
    <row r="53" spans="1:10" ht="23.25" x14ac:dyDescent="0.35">
      <c r="A53" s="564"/>
      <c r="B53" s="568"/>
      <c r="C53" s="568"/>
      <c r="D53" s="568"/>
      <c r="E53" s="565"/>
      <c r="F53" s="565"/>
      <c r="G53" s="565"/>
      <c r="H53" s="565"/>
      <c r="I53" s="565"/>
      <c r="J53" s="565"/>
    </row>
    <row r="54" spans="1:10" ht="23.25" x14ac:dyDescent="0.35">
      <c r="A54" s="564"/>
      <c r="B54" s="568"/>
      <c r="C54" s="568"/>
      <c r="D54" s="568"/>
      <c r="E54" s="565"/>
      <c r="F54" s="565"/>
      <c r="G54" s="565"/>
      <c r="H54" s="565"/>
      <c r="I54" s="565"/>
      <c r="J54" s="565"/>
    </row>
    <row r="55" spans="1:10" ht="23.25" x14ac:dyDescent="0.35">
      <c r="A55" s="564"/>
      <c r="B55" s="568"/>
      <c r="C55" s="568"/>
      <c r="D55" s="568"/>
      <c r="E55" s="565"/>
      <c r="F55" s="565"/>
      <c r="G55" s="565"/>
      <c r="H55" s="565"/>
      <c r="I55" s="565"/>
      <c r="J55" s="565"/>
    </row>
    <row r="56" spans="1:10" ht="23.25" x14ac:dyDescent="0.35">
      <c r="A56" s="564"/>
      <c r="B56" s="568"/>
      <c r="C56" s="568"/>
      <c r="D56" s="568"/>
      <c r="E56" s="565"/>
      <c r="F56" s="565"/>
      <c r="G56" s="565"/>
      <c r="H56" s="565"/>
      <c r="I56" s="565"/>
      <c r="J56" s="565"/>
    </row>
    <row r="57" spans="1:10" ht="23.25" x14ac:dyDescent="0.35">
      <c r="A57" s="564"/>
      <c r="B57" s="568"/>
      <c r="C57" s="568"/>
      <c r="D57" s="568"/>
      <c r="E57" s="565"/>
      <c r="F57" s="565"/>
      <c r="G57" s="565"/>
      <c r="H57" s="565"/>
      <c r="I57" s="565"/>
      <c r="J57" s="565"/>
    </row>
    <row r="58" spans="1:10" ht="23.25" x14ac:dyDescent="0.35">
      <c r="A58" s="564"/>
      <c r="B58" s="568"/>
      <c r="C58" s="568"/>
      <c r="D58" s="568"/>
      <c r="E58" s="565"/>
      <c r="F58" s="565"/>
      <c r="G58" s="565"/>
      <c r="H58" s="565"/>
      <c r="I58" s="565"/>
      <c r="J58" s="565"/>
    </row>
    <row r="59" spans="1:10" ht="23.25" x14ac:dyDescent="0.35">
      <c r="A59" s="564"/>
      <c r="E59" s="565"/>
      <c r="F59" s="565"/>
      <c r="G59" s="565"/>
      <c r="H59" s="565"/>
      <c r="I59" s="565"/>
      <c r="J59" s="565"/>
    </row>
    <row r="60" spans="1:10" ht="23.25" x14ac:dyDescent="0.35">
      <c r="A60" s="564"/>
      <c r="E60" s="565"/>
      <c r="F60" s="565"/>
      <c r="G60" s="565"/>
      <c r="H60" s="565"/>
      <c r="I60" s="565"/>
      <c r="J60" s="565"/>
    </row>
    <row r="61" spans="1:10" ht="23.25" x14ac:dyDescent="0.35">
      <c r="A61" s="564"/>
      <c r="E61" s="565"/>
      <c r="F61" s="565"/>
      <c r="G61" s="565"/>
      <c r="H61" s="565"/>
      <c r="I61" s="565"/>
      <c r="J61" s="565"/>
    </row>
    <row r="62" spans="1:10" ht="23.25" x14ac:dyDescent="0.35">
      <c r="A62" s="564"/>
      <c r="E62" s="567" t="s">
        <v>229</v>
      </c>
      <c r="F62" s="565"/>
      <c r="G62" s="565"/>
      <c r="H62" s="565"/>
      <c r="I62" s="565"/>
      <c r="J62" s="565"/>
    </row>
    <row r="63" spans="1:10" ht="23.25" x14ac:dyDescent="0.35">
      <c r="A63" s="564"/>
      <c r="E63" s="565"/>
      <c r="F63" s="565"/>
      <c r="G63" s="565"/>
      <c r="H63" s="565"/>
      <c r="I63" s="565"/>
      <c r="J63" s="565"/>
    </row>
    <row r="64" spans="1:10" ht="23.25" x14ac:dyDescent="0.35">
      <c r="A64" s="564"/>
      <c r="E64" s="565"/>
      <c r="F64" s="565"/>
      <c r="G64" s="565"/>
      <c r="H64" s="565"/>
      <c r="I64" s="565"/>
      <c r="J64" s="565"/>
    </row>
    <row r="65" spans="1:10" ht="23.25" x14ac:dyDescent="0.35">
      <c r="A65" s="564"/>
      <c r="E65" s="565"/>
      <c r="F65" s="565"/>
      <c r="G65" s="565"/>
      <c r="H65" s="565"/>
      <c r="I65" s="565"/>
      <c r="J65" s="566">
        <f>G65*H65</f>
        <v>0</v>
      </c>
    </row>
    <row r="66" spans="1:10" ht="23.25" x14ac:dyDescent="0.35">
      <c r="A66" s="564"/>
      <c r="E66" s="565"/>
      <c r="F66" s="565"/>
      <c r="G66" s="565"/>
      <c r="H66" s="565"/>
      <c r="I66" s="565"/>
      <c r="J66" s="565"/>
    </row>
    <row r="67" spans="1:10" ht="23.25" x14ac:dyDescent="0.35">
      <c r="A67" s="564"/>
      <c r="E67" s="565"/>
      <c r="F67" s="565"/>
      <c r="G67" s="565"/>
      <c r="H67" s="565"/>
      <c r="I67" s="565"/>
      <c r="J67" s="565"/>
    </row>
    <row r="68" spans="1:10" ht="23.25" x14ac:dyDescent="0.35">
      <c r="A68" s="564"/>
      <c r="E68" s="565"/>
      <c r="F68" s="565"/>
      <c r="G68" s="565"/>
      <c r="H68" s="565"/>
      <c r="I68" s="565"/>
      <c r="J68" s="565"/>
    </row>
    <row r="69" spans="1:10" ht="23.25" x14ac:dyDescent="0.35">
      <c r="A69" s="564"/>
      <c r="E69" s="565"/>
      <c r="F69" s="565"/>
      <c r="G69" s="565"/>
      <c r="H69" s="565"/>
      <c r="I69" s="565"/>
      <c r="J69" s="565"/>
    </row>
    <row r="70" spans="1:10" ht="23.25" x14ac:dyDescent="0.35">
      <c r="A70" s="564"/>
      <c r="E70" s="565"/>
      <c r="F70" s="565"/>
      <c r="G70" s="565"/>
      <c r="H70" s="565"/>
      <c r="I70" s="565"/>
      <c r="J70" s="565"/>
    </row>
    <row r="71" spans="1:10" ht="23.25" x14ac:dyDescent="0.35">
      <c r="A71" s="564"/>
      <c r="E71" s="565"/>
      <c r="F71" s="565"/>
      <c r="G71" s="565"/>
      <c r="H71" s="565"/>
      <c r="I71" s="565"/>
      <c r="J71" s="565"/>
    </row>
    <row r="72" spans="1:10" ht="23.25" x14ac:dyDescent="0.35">
      <c r="A72" s="564"/>
      <c r="E72" s="565"/>
      <c r="F72" s="565"/>
      <c r="G72" s="565"/>
      <c r="H72" s="565"/>
      <c r="I72" s="565"/>
      <c r="J72" s="565"/>
    </row>
    <row r="73" spans="1:10" ht="23.25" x14ac:dyDescent="0.35">
      <c r="A73" s="564"/>
      <c r="E73" s="565"/>
      <c r="F73" s="565"/>
      <c r="G73" s="565"/>
      <c r="H73" s="565"/>
      <c r="I73" s="565"/>
      <c r="J73" s="565"/>
    </row>
    <row r="74" spans="1:10" ht="23.25" x14ac:dyDescent="0.35">
      <c r="A74" s="564"/>
      <c r="E74" s="565"/>
      <c r="F74" s="565"/>
      <c r="G74" s="565"/>
      <c r="H74" s="565"/>
      <c r="I74" s="565"/>
      <c r="J74" s="565"/>
    </row>
    <row r="75" spans="1:10" ht="23.25" x14ac:dyDescent="0.35">
      <c r="A75" s="564"/>
      <c r="E75" s="565"/>
      <c r="F75" s="565"/>
      <c r="G75" s="565"/>
      <c r="H75" s="565"/>
      <c r="I75" s="565"/>
      <c r="J75" s="565"/>
    </row>
    <row r="76" spans="1:10" ht="23.25" x14ac:dyDescent="0.35">
      <c r="A76" s="564"/>
      <c r="E76" s="565"/>
      <c r="F76" s="565"/>
      <c r="G76" s="565"/>
      <c r="H76" s="565"/>
      <c r="I76" s="565"/>
      <c r="J76" s="565"/>
    </row>
    <row r="77" spans="1:10" ht="23.25" x14ac:dyDescent="0.35">
      <c r="A77" s="564"/>
      <c r="E77" s="565"/>
      <c r="F77" s="565"/>
      <c r="G77" s="565"/>
      <c r="H77" s="565"/>
      <c r="I77" s="565"/>
      <c r="J77" s="565"/>
    </row>
    <row r="78" spans="1:10" ht="23.25" x14ac:dyDescent="0.35">
      <c r="A78" s="564"/>
      <c r="E78" s="565"/>
      <c r="F78" s="565"/>
      <c r="G78" s="565"/>
      <c r="H78" s="565"/>
      <c r="I78" s="565"/>
      <c r="J78" s="565"/>
    </row>
    <row r="79" spans="1:10" ht="23.25" x14ac:dyDescent="0.35">
      <c r="A79" s="564"/>
      <c r="E79" s="565"/>
      <c r="F79" s="565"/>
      <c r="G79" s="565"/>
      <c r="H79" s="565"/>
      <c r="I79" s="565"/>
      <c r="J79" s="565"/>
    </row>
    <row r="80" spans="1:10" ht="23.25" x14ac:dyDescent="0.35">
      <c r="A80" s="564"/>
      <c r="E80" s="565"/>
      <c r="F80" s="565"/>
      <c r="G80" s="565"/>
      <c r="H80" s="565"/>
      <c r="I80" s="565"/>
      <c r="J80" s="565"/>
    </row>
    <row r="81" spans="1:10" ht="23.25" x14ac:dyDescent="0.35">
      <c r="A81" s="564"/>
      <c r="E81" s="565"/>
      <c r="F81" s="565"/>
      <c r="G81" s="565"/>
      <c r="H81" s="565"/>
      <c r="I81" s="565"/>
      <c r="J81" s="565"/>
    </row>
    <row r="82" spans="1:10" ht="23.25" x14ac:dyDescent="0.35">
      <c r="A82" s="564"/>
      <c r="E82" s="565"/>
      <c r="F82" s="565"/>
      <c r="G82" s="565"/>
      <c r="H82" s="565"/>
      <c r="I82" s="565"/>
      <c r="J82" s="565"/>
    </row>
    <row r="83" spans="1:10" ht="23.25" x14ac:dyDescent="0.35">
      <c r="A83" s="564"/>
    </row>
    <row r="84" spans="1:10" ht="23.25" x14ac:dyDescent="0.35">
      <c r="A84" s="564"/>
    </row>
    <row r="85" spans="1:10" ht="23.25" x14ac:dyDescent="0.35">
      <c r="A85" s="564"/>
    </row>
    <row r="86" spans="1:10" ht="23.25" x14ac:dyDescent="0.35">
      <c r="A86" s="564"/>
    </row>
    <row r="87" spans="1:10" ht="23.25" x14ac:dyDescent="0.35">
      <c r="A87" s="564"/>
    </row>
    <row r="88" spans="1:10" ht="23.25" x14ac:dyDescent="0.35">
      <c r="A88" s="564"/>
    </row>
  </sheetData>
  <pageMargins left="0.5" right="0.5" top="0.5" bottom="0.5" header="0" footer="0"/>
  <pageSetup scale="5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028D3-D277-41DB-94A9-5F5DE2E7F171}">
  <dimension ref="A1:K85"/>
  <sheetViews>
    <sheetView workbookViewId="0"/>
  </sheetViews>
  <sheetFormatPr defaultColWidth="12.42578125" defaultRowHeight="15" x14ac:dyDescent="0.2"/>
  <cols>
    <col min="1" max="1" width="20.140625" style="584" customWidth="1"/>
    <col min="2" max="2" width="4.7109375" style="584" customWidth="1"/>
    <col min="3" max="3" width="20.140625" style="584" customWidth="1"/>
    <col min="4" max="4" width="13.7109375" style="584" customWidth="1"/>
    <col min="5" max="10" width="17.5703125" style="584" customWidth="1"/>
    <col min="11" max="11" width="14" style="584" bestFit="1" customWidth="1"/>
    <col min="12" max="16384" width="12.42578125" style="584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603" t="s">
        <v>270</v>
      </c>
      <c r="B5" s="603"/>
    </row>
    <row r="7" spans="1:11" ht="20.100000000000001" customHeight="1" x14ac:dyDescent="0.25">
      <c r="A7" s="602" t="s">
        <v>133</v>
      </c>
      <c r="B7" s="588"/>
      <c r="C7" s="588"/>
      <c r="E7" s="601">
        <v>1</v>
      </c>
      <c r="F7" s="601">
        <v>2</v>
      </c>
      <c r="G7" s="601">
        <v>3</v>
      </c>
      <c r="H7" s="601">
        <v>4</v>
      </c>
      <c r="I7" s="601">
        <v>4.5</v>
      </c>
      <c r="J7" s="601">
        <v>5</v>
      </c>
      <c r="K7" s="601">
        <v>6</v>
      </c>
    </row>
    <row r="8" spans="1:11" ht="20.100000000000001" customHeight="1" x14ac:dyDescent="0.2">
      <c r="E8" s="600"/>
      <c r="F8" s="600"/>
      <c r="G8" s="600"/>
      <c r="H8" s="600"/>
      <c r="I8" s="600"/>
      <c r="J8" s="600"/>
      <c r="K8" s="600"/>
    </row>
    <row r="9" spans="1:11" ht="20.100000000000001" customHeight="1" x14ac:dyDescent="0.35">
      <c r="A9" s="585" t="s">
        <v>212</v>
      </c>
      <c r="B9" s="588"/>
      <c r="C9" s="588" t="s">
        <v>67</v>
      </c>
      <c r="D9" s="588"/>
      <c r="E9" s="595" t="e">
        <f>#REF!</f>
        <v>#REF!</v>
      </c>
      <c r="F9" s="595" t="e">
        <f>#REF!</f>
        <v>#REF!</v>
      </c>
      <c r="G9" s="595" t="e">
        <f>#REF!</f>
        <v>#REF!</v>
      </c>
      <c r="H9" s="595" t="e">
        <f>#REF!</f>
        <v>#REF!</v>
      </c>
      <c r="I9" s="595" t="e">
        <f>#REF!</f>
        <v>#REF!</v>
      </c>
      <c r="J9" s="595" t="e">
        <f>#REF!</f>
        <v>#REF!</v>
      </c>
      <c r="K9" s="595" t="e">
        <f>#REF!</f>
        <v>#REF!</v>
      </c>
    </row>
    <row r="10" spans="1:11" ht="20.100000000000001" customHeight="1" x14ac:dyDescent="0.35">
      <c r="B10" s="588"/>
      <c r="C10" s="588" t="s">
        <v>273</v>
      </c>
      <c r="D10" s="588"/>
      <c r="E10" s="596" t="e">
        <f t="shared" ref="E10:K10" si="0">$H$47</f>
        <v>#REF!</v>
      </c>
      <c r="F10" s="596" t="e">
        <f t="shared" si="0"/>
        <v>#REF!</v>
      </c>
      <c r="G10" s="596" t="e">
        <f t="shared" si="0"/>
        <v>#REF!</v>
      </c>
      <c r="H10" s="596" t="e">
        <f t="shared" si="0"/>
        <v>#REF!</v>
      </c>
      <c r="I10" s="596" t="e">
        <f t="shared" si="0"/>
        <v>#REF!</v>
      </c>
      <c r="J10" s="596" t="e">
        <f t="shared" si="0"/>
        <v>#REF!</v>
      </c>
      <c r="K10" s="596" t="e">
        <f t="shared" si="0"/>
        <v>#REF!</v>
      </c>
    </row>
    <row r="11" spans="1:11" ht="20.100000000000001" customHeight="1" x14ac:dyDescent="0.35">
      <c r="A11" s="585" t="s">
        <v>211</v>
      </c>
      <c r="B11" s="588"/>
      <c r="C11" s="588" t="s">
        <v>170</v>
      </c>
      <c r="D11" s="588"/>
      <c r="E11" s="595" t="e">
        <f>#REF!</f>
        <v>#REF!</v>
      </c>
      <c r="F11" s="595" t="e">
        <f>#REF!</f>
        <v>#REF!</v>
      </c>
      <c r="G11" s="595" t="e">
        <f>#REF!</f>
        <v>#REF!</v>
      </c>
      <c r="H11" s="595" t="e">
        <f>#REF!</f>
        <v>#REF!</v>
      </c>
      <c r="I11" s="595" t="e">
        <f>#REF!</f>
        <v>#REF!</v>
      </c>
      <c r="J11" s="595" t="e">
        <f>#REF!</f>
        <v>#REF!</v>
      </c>
      <c r="K11" s="595" t="e">
        <f>#REF!</f>
        <v>#REF!</v>
      </c>
    </row>
    <row r="12" spans="1:11" ht="20.100000000000001" customHeight="1" x14ac:dyDescent="0.35">
      <c r="A12" s="585"/>
      <c r="B12" s="588"/>
      <c r="C12" s="588"/>
      <c r="D12" s="588"/>
      <c r="E12" s="597"/>
      <c r="F12" s="597"/>
      <c r="G12" s="597"/>
      <c r="H12" s="597"/>
      <c r="I12" s="597"/>
      <c r="J12" s="597"/>
      <c r="K12" s="597"/>
    </row>
    <row r="13" spans="1:11" ht="20.100000000000001" customHeight="1" thickBot="1" x14ac:dyDescent="0.4">
      <c r="A13" s="585"/>
      <c r="B13" s="588"/>
      <c r="C13" s="588" t="s">
        <v>158</v>
      </c>
      <c r="D13" s="588"/>
      <c r="E13" s="593" t="e">
        <f t="shared" ref="E13:K13" si="1">SUM(E9:E12)</f>
        <v>#REF!</v>
      </c>
      <c r="F13" s="593" t="e">
        <f t="shared" si="1"/>
        <v>#REF!</v>
      </c>
      <c r="G13" s="593" t="e">
        <f t="shared" si="1"/>
        <v>#REF!</v>
      </c>
      <c r="H13" s="593" t="e">
        <f t="shared" si="1"/>
        <v>#REF!</v>
      </c>
      <c r="I13" s="593" t="e">
        <f t="shared" si="1"/>
        <v>#REF!</v>
      </c>
      <c r="J13" s="593" t="e">
        <f t="shared" si="1"/>
        <v>#REF!</v>
      </c>
      <c r="K13" s="593" t="e">
        <f t="shared" si="1"/>
        <v>#REF!</v>
      </c>
    </row>
    <row r="14" spans="1:11" ht="20.100000000000001" customHeight="1" thickTop="1" x14ac:dyDescent="0.35">
      <c r="A14" s="585"/>
      <c r="B14" s="588"/>
      <c r="C14" s="588"/>
      <c r="D14" s="588"/>
      <c r="E14" s="591"/>
      <c r="F14" s="591"/>
      <c r="G14" s="591"/>
      <c r="H14" s="591"/>
      <c r="I14" s="591"/>
      <c r="J14" s="591"/>
      <c r="K14" s="591"/>
    </row>
    <row r="15" spans="1:11" ht="20.100000000000001" customHeight="1" x14ac:dyDescent="0.35">
      <c r="A15" s="585"/>
      <c r="B15" s="588"/>
      <c r="C15" s="588"/>
      <c r="D15" s="588"/>
      <c r="E15" s="596"/>
      <c r="F15" s="596"/>
      <c r="G15" s="596"/>
      <c r="H15" s="596"/>
      <c r="I15" s="596"/>
      <c r="J15" s="596"/>
      <c r="K15" s="596"/>
    </row>
    <row r="16" spans="1:11" ht="20.100000000000001" customHeight="1" x14ac:dyDescent="0.35">
      <c r="A16" s="585"/>
      <c r="B16" s="588"/>
      <c r="C16" s="588"/>
      <c r="D16" s="588"/>
      <c r="E16" s="596"/>
      <c r="F16" s="596"/>
      <c r="G16" s="596"/>
      <c r="H16" s="596"/>
      <c r="I16" s="596"/>
      <c r="J16" s="596"/>
      <c r="K16" s="596"/>
    </row>
    <row r="17" spans="1:11" ht="20.100000000000001" customHeight="1" x14ac:dyDescent="0.35">
      <c r="A17" s="585"/>
      <c r="B17" s="588"/>
      <c r="C17" s="588"/>
      <c r="D17" s="588"/>
      <c r="E17" s="596"/>
      <c r="F17" s="596"/>
      <c r="G17" s="596"/>
      <c r="H17" s="596"/>
      <c r="I17" s="596"/>
      <c r="J17" s="596"/>
      <c r="K17" s="596"/>
    </row>
    <row r="18" spans="1:11" ht="20.100000000000001" customHeight="1" x14ac:dyDescent="0.35">
      <c r="A18" s="585"/>
      <c r="B18" s="588"/>
      <c r="C18" s="588"/>
      <c r="D18" s="588"/>
      <c r="E18" s="596"/>
      <c r="F18" s="596"/>
      <c r="G18" s="596"/>
      <c r="H18" s="596"/>
      <c r="I18" s="596"/>
      <c r="J18" s="596"/>
      <c r="K18" s="596"/>
    </row>
    <row r="19" spans="1:11" ht="20.100000000000001" customHeight="1" x14ac:dyDescent="0.35">
      <c r="A19" s="585" t="s">
        <v>210</v>
      </c>
      <c r="B19" s="588"/>
      <c r="C19" s="588" t="s">
        <v>67</v>
      </c>
      <c r="D19" s="588"/>
      <c r="E19" s="595" t="e">
        <f>#REF!</f>
        <v>#REF!</v>
      </c>
      <c r="F19" s="595" t="e">
        <f>#REF!</f>
        <v>#REF!</v>
      </c>
      <c r="G19" s="595" t="e">
        <f>#REF!</f>
        <v>#REF!</v>
      </c>
      <c r="H19" s="595" t="e">
        <f>#REF!</f>
        <v>#REF!</v>
      </c>
      <c r="I19" s="595" t="e">
        <f>#REF!</f>
        <v>#REF!</v>
      </c>
      <c r="J19" s="595" t="e">
        <f>#REF!</f>
        <v>#REF!</v>
      </c>
      <c r="K19" s="595" t="e">
        <f>#REF!</f>
        <v>#REF!</v>
      </c>
    </row>
    <row r="20" spans="1:11" ht="20.100000000000001" customHeight="1" x14ac:dyDescent="0.35">
      <c r="B20" s="588"/>
      <c r="C20" s="588" t="s">
        <v>273</v>
      </c>
      <c r="D20" s="588"/>
      <c r="E20" s="596" t="e">
        <f t="shared" ref="E20:K20" si="2">$H$47</f>
        <v>#REF!</v>
      </c>
      <c r="F20" s="596" t="e">
        <f t="shared" si="2"/>
        <v>#REF!</v>
      </c>
      <c r="G20" s="596" t="e">
        <f t="shared" si="2"/>
        <v>#REF!</v>
      </c>
      <c r="H20" s="596" t="e">
        <f t="shared" si="2"/>
        <v>#REF!</v>
      </c>
      <c r="I20" s="596" t="e">
        <f t="shared" si="2"/>
        <v>#REF!</v>
      </c>
      <c r="J20" s="596" t="e">
        <f t="shared" si="2"/>
        <v>#REF!</v>
      </c>
      <c r="K20" s="596" t="e">
        <f t="shared" si="2"/>
        <v>#REF!</v>
      </c>
    </row>
    <row r="21" spans="1:11" ht="20.100000000000001" customHeight="1" x14ac:dyDescent="0.35">
      <c r="A21" s="585" t="s">
        <v>209</v>
      </c>
      <c r="B21" s="588"/>
      <c r="C21" s="588" t="s">
        <v>170</v>
      </c>
      <c r="D21" s="588"/>
      <c r="E21" s="595" t="e">
        <f>#REF!</f>
        <v>#REF!</v>
      </c>
      <c r="F21" s="595" t="e">
        <f>#REF!</f>
        <v>#REF!</v>
      </c>
      <c r="G21" s="595" t="e">
        <f>#REF!</f>
        <v>#REF!</v>
      </c>
      <c r="H21" s="595" t="e">
        <f>#REF!</f>
        <v>#REF!</v>
      </c>
      <c r="I21" s="595" t="e">
        <f>#REF!</f>
        <v>#REF!</v>
      </c>
      <c r="J21" s="595" t="e">
        <f>#REF!</f>
        <v>#REF!</v>
      </c>
      <c r="K21" s="595" t="e">
        <f>#REF!</f>
        <v>#REF!</v>
      </c>
    </row>
    <row r="22" spans="1:11" ht="20.100000000000001" customHeight="1" x14ac:dyDescent="0.35">
      <c r="A22" s="585"/>
      <c r="B22" s="588"/>
      <c r="C22" s="588"/>
      <c r="D22" s="588"/>
      <c r="E22" s="597"/>
      <c r="F22" s="597"/>
      <c r="G22" s="597"/>
      <c r="H22" s="597"/>
      <c r="I22" s="597"/>
      <c r="J22" s="597"/>
      <c r="K22" s="597"/>
    </row>
    <row r="23" spans="1:11" ht="20.100000000000001" customHeight="1" thickBot="1" x14ac:dyDescent="0.4">
      <c r="A23" s="585"/>
      <c r="B23" s="588"/>
      <c r="C23" s="588" t="s">
        <v>158</v>
      </c>
      <c r="D23" s="588"/>
      <c r="E23" s="593" t="e">
        <f>SUM(E19:E21)</f>
        <v>#REF!</v>
      </c>
      <c r="F23" s="593" t="e">
        <f>SUM(F19:F21)</f>
        <v>#REF!</v>
      </c>
      <c r="G23" s="593" t="e">
        <f>SUM(G19:G21)</f>
        <v>#REF!</v>
      </c>
      <c r="H23" s="593" t="e">
        <f>SUM(H19:H21)</f>
        <v>#REF!</v>
      </c>
      <c r="I23" s="593" t="e">
        <f>SUM(I19:I22)</f>
        <v>#REF!</v>
      </c>
      <c r="J23" s="593" t="e">
        <f>SUM(J19:J21)</f>
        <v>#REF!</v>
      </c>
      <c r="K23" s="593" t="e">
        <f>SUM(K19:K21)</f>
        <v>#REF!</v>
      </c>
    </row>
    <row r="24" spans="1:11" ht="20.100000000000001" customHeight="1" thickTop="1" x14ac:dyDescent="0.35">
      <c r="A24" s="585"/>
      <c r="B24" s="588"/>
      <c r="C24" s="588"/>
      <c r="D24" s="588"/>
      <c r="E24" s="599"/>
      <c r="F24" s="599"/>
      <c r="G24" s="599"/>
      <c r="H24" s="599"/>
      <c r="I24" s="599"/>
      <c r="J24" s="599"/>
      <c r="K24" s="599"/>
    </row>
    <row r="25" spans="1:11" ht="20.100000000000001" customHeight="1" x14ac:dyDescent="0.35">
      <c r="A25" s="585"/>
      <c r="B25" s="588"/>
      <c r="C25" s="588"/>
      <c r="D25" s="588"/>
      <c r="E25" s="585"/>
      <c r="F25" s="585"/>
      <c r="G25" s="585"/>
      <c r="H25" s="585"/>
      <c r="I25" s="585"/>
      <c r="J25" s="585"/>
      <c r="K25" s="585"/>
    </row>
    <row r="26" spans="1:11" ht="20.100000000000001" customHeight="1" x14ac:dyDescent="0.35">
      <c r="A26" s="585"/>
      <c r="B26" s="588"/>
      <c r="C26" s="598"/>
      <c r="D26" s="588"/>
      <c r="E26" s="585"/>
      <c r="F26" s="585"/>
      <c r="G26" s="585"/>
      <c r="H26" s="585"/>
      <c r="I26" s="585"/>
      <c r="J26" s="585"/>
      <c r="K26" s="585"/>
    </row>
    <row r="27" spans="1:11" ht="20.100000000000001" customHeight="1" x14ac:dyDescent="0.35">
      <c r="A27" s="585"/>
      <c r="B27" s="588"/>
      <c r="C27" s="588"/>
      <c r="D27" s="588"/>
      <c r="E27" s="585"/>
      <c r="F27" s="585"/>
      <c r="G27" s="585"/>
      <c r="H27" s="585"/>
      <c r="I27" s="585"/>
      <c r="J27" s="585"/>
      <c r="K27" s="585"/>
    </row>
    <row r="28" spans="1:11" ht="20.100000000000001" customHeight="1" x14ac:dyDescent="0.35">
      <c r="A28" s="585"/>
      <c r="B28" s="588"/>
      <c r="C28" s="588"/>
      <c r="D28" s="590"/>
      <c r="E28" s="596"/>
      <c r="F28" s="596"/>
      <c r="G28" s="585"/>
      <c r="H28" s="585"/>
      <c r="I28" s="585"/>
      <c r="J28" s="585"/>
      <c r="K28" s="585"/>
    </row>
    <row r="29" spans="1:11" ht="20.100000000000001" customHeight="1" x14ac:dyDescent="0.35">
      <c r="A29" s="585" t="s">
        <v>208</v>
      </c>
      <c r="B29" s="588"/>
      <c r="C29" s="588" t="s">
        <v>67</v>
      </c>
      <c r="D29" s="590"/>
      <c r="E29" s="595" t="e">
        <f>#REF!</f>
        <v>#REF!</v>
      </c>
      <c r="F29" s="595" t="e">
        <f>#REF!</f>
        <v>#REF!</v>
      </c>
      <c r="G29" s="595" t="e">
        <f>#REF!</f>
        <v>#REF!</v>
      </c>
      <c r="H29" s="595" t="e">
        <f>#REF!</f>
        <v>#REF!</v>
      </c>
      <c r="I29" s="595" t="e">
        <f>#REF!</f>
        <v>#REF!</v>
      </c>
      <c r="J29" s="595" t="e">
        <f>#REF!</f>
        <v>#REF!</v>
      </c>
      <c r="K29" s="595" t="e">
        <f>#REF!</f>
        <v>#REF!</v>
      </c>
    </row>
    <row r="30" spans="1:11" ht="20.100000000000001" customHeight="1" x14ac:dyDescent="0.35">
      <c r="A30" s="585" t="s">
        <v>180</v>
      </c>
      <c r="B30" s="588"/>
      <c r="C30" s="588" t="s">
        <v>273</v>
      </c>
      <c r="D30" s="589"/>
      <c r="E30" s="596" t="e">
        <f t="shared" ref="E30:K30" si="3">$H$51</f>
        <v>#REF!</v>
      </c>
      <c r="F30" s="596" t="e">
        <f t="shared" si="3"/>
        <v>#REF!</v>
      </c>
      <c r="G30" s="596" t="e">
        <f t="shared" si="3"/>
        <v>#REF!</v>
      </c>
      <c r="H30" s="596" t="e">
        <f t="shared" si="3"/>
        <v>#REF!</v>
      </c>
      <c r="I30" s="596" t="e">
        <f t="shared" si="3"/>
        <v>#REF!</v>
      </c>
      <c r="J30" s="596" t="e">
        <f t="shared" si="3"/>
        <v>#REF!</v>
      </c>
      <c r="K30" s="596" t="e">
        <f t="shared" si="3"/>
        <v>#REF!</v>
      </c>
    </row>
    <row r="31" spans="1:11" ht="20.100000000000001" customHeight="1" x14ac:dyDescent="0.35">
      <c r="A31" s="585"/>
      <c r="B31" s="588"/>
      <c r="C31" s="588" t="s">
        <v>170</v>
      </c>
      <c r="D31" s="589"/>
      <c r="E31" s="595" t="e">
        <f>#REF!</f>
        <v>#REF!</v>
      </c>
      <c r="F31" s="595" t="e">
        <f>#REF!</f>
        <v>#REF!</v>
      </c>
      <c r="G31" s="595" t="e">
        <f>#REF!</f>
        <v>#REF!</v>
      </c>
      <c r="H31" s="595" t="e">
        <f>#REF!</f>
        <v>#REF!</v>
      </c>
      <c r="I31" s="595" t="e">
        <f>#REF!</f>
        <v>#REF!</v>
      </c>
      <c r="J31" s="595" t="e">
        <f>#REF!</f>
        <v>#REF!</v>
      </c>
      <c r="K31" s="595" t="e">
        <f>#REF!</f>
        <v>#REF!</v>
      </c>
    </row>
    <row r="32" spans="1:11" ht="23.25" x14ac:dyDescent="0.35">
      <c r="A32" s="585"/>
      <c r="B32" s="588"/>
      <c r="C32" s="588"/>
      <c r="D32" s="588"/>
      <c r="E32" s="597"/>
      <c r="F32" s="597"/>
      <c r="G32" s="597"/>
      <c r="H32" s="597"/>
      <c r="I32" s="597"/>
      <c r="J32" s="597"/>
      <c r="K32" s="597"/>
    </row>
    <row r="33" spans="1:11" ht="24" thickBot="1" x14ac:dyDescent="0.4">
      <c r="A33" s="585"/>
      <c r="B33" s="588"/>
      <c r="C33" s="588" t="s">
        <v>158</v>
      </c>
      <c r="D33" s="588"/>
      <c r="E33" s="593" t="e">
        <f>SUM(E29:E31)</f>
        <v>#REF!</v>
      </c>
      <c r="F33" s="593" t="e">
        <f>SUM(F29:F31)</f>
        <v>#REF!</v>
      </c>
      <c r="G33" s="593" t="e">
        <f>SUM(G29:G31)</f>
        <v>#REF!</v>
      </c>
      <c r="H33" s="593" t="e">
        <f>SUM(H29:H31)</f>
        <v>#REF!</v>
      </c>
      <c r="I33" s="593" t="e">
        <f>SUM(I29:I32)</f>
        <v>#REF!</v>
      </c>
      <c r="J33" s="593" t="e">
        <f>SUM(J29:J31)</f>
        <v>#REF!</v>
      </c>
      <c r="K33" s="593" t="e">
        <f>SUM(K29:K31)</f>
        <v>#REF!</v>
      </c>
    </row>
    <row r="34" spans="1:11" ht="24" thickTop="1" x14ac:dyDescent="0.35">
      <c r="A34" s="585"/>
      <c r="B34" s="588"/>
      <c r="C34" s="588"/>
      <c r="D34" s="588"/>
      <c r="E34" s="591"/>
      <c r="F34" s="591"/>
      <c r="G34" s="591"/>
      <c r="H34" s="591"/>
      <c r="I34" s="591"/>
      <c r="J34" s="591"/>
      <c r="K34" s="591"/>
    </row>
    <row r="35" spans="1:11" ht="23.25" x14ac:dyDescent="0.35">
      <c r="A35" s="585"/>
      <c r="B35" s="588"/>
      <c r="C35" s="588"/>
      <c r="D35" s="588"/>
      <c r="E35" s="596"/>
      <c r="F35" s="596"/>
      <c r="G35" s="596"/>
      <c r="H35" s="596"/>
      <c r="I35" s="596"/>
      <c r="J35" s="596"/>
      <c r="K35" s="596"/>
    </row>
    <row r="36" spans="1:11" ht="23.25" x14ac:dyDescent="0.35">
      <c r="A36" s="585"/>
      <c r="B36" s="588"/>
      <c r="C36" s="588"/>
      <c r="D36" s="588"/>
      <c r="E36" s="596"/>
      <c r="F36" s="596"/>
      <c r="G36" s="596"/>
      <c r="H36" s="596"/>
      <c r="I36" s="596"/>
      <c r="J36" s="596"/>
      <c r="K36" s="596"/>
    </row>
    <row r="37" spans="1:11" ht="23.25" x14ac:dyDescent="0.35">
      <c r="A37" s="585"/>
      <c r="B37" s="588"/>
      <c r="C37" s="588"/>
      <c r="D37" s="588"/>
      <c r="E37" s="596"/>
      <c r="F37" s="596"/>
      <c r="G37" s="596"/>
      <c r="H37" s="596"/>
      <c r="I37" s="596"/>
      <c r="J37" s="596"/>
      <c r="K37" s="596"/>
    </row>
    <row r="38" spans="1:11" ht="23.25" x14ac:dyDescent="0.35">
      <c r="A38" s="585" t="s">
        <v>207</v>
      </c>
      <c r="B38" s="588"/>
      <c r="C38" s="588" t="s">
        <v>67</v>
      </c>
      <c r="D38" s="590"/>
      <c r="E38" s="593" t="e">
        <f>#REF!</f>
        <v>#REF!</v>
      </c>
      <c r="F38" s="593" t="e">
        <f>#REF!</f>
        <v>#REF!</v>
      </c>
      <c r="G38" s="593" t="e">
        <f>#REF!</f>
        <v>#REF!</v>
      </c>
      <c r="H38" s="593" t="e">
        <f>#REF!</f>
        <v>#REF!</v>
      </c>
      <c r="I38" s="593" t="e">
        <f>#REF!</f>
        <v>#REF!</v>
      </c>
      <c r="J38" s="593" t="e">
        <f>#REF!</f>
        <v>#REF!</v>
      </c>
      <c r="K38" s="593" t="e">
        <f>#REF!</f>
        <v>#REF!</v>
      </c>
    </row>
    <row r="39" spans="1:11" ht="23.25" x14ac:dyDescent="0.35">
      <c r="A39" s="585" t="s">
        <v>178</v>
      </c>
      <c r="B39" s="588"/>
      <c r="C39" s="588" t="s">
        <v>273</v>
      </c>
      <c r="D39" s="589"/>
      <c r="E39" s="596" t="e">
        <f t="shared" ref="E39:K39" si="4">$H$51</f>
        <v>#REF!</v>
      </c>
      <c r="F39" s="596" t="e">
        <f t="shared" si="4"/>
        <v>#REF!</v>
      </c>
      <c r="G39" s="596" t="e">
        <f t="shared" si="4"/>
        <v>#REF!</v>
      </c>
      <c r="H39" s="596" t="e">
        <f t="shared" si="4"/>
        <v>#REF!</v>
      </c>
      <c r="I39" s="596" t="e">
        <f t="shared" si="4"/>
        <v>#REF!</v>
      </c>
      <c r="J39" s="596" t="e">
        <f t="shared" si="4"/>
        <v>#REF!</v>
      </c>
      <c r="K39" s="596" t="e">
        <f t="shared" si="4"/>
        <v>#REF!</v>
      </c>
    </row>
    <row r="40" spans="1:11" ht="23.25" x14ac:dyDescent="0.35">
      <c r="A40" s="585"/>
      <c r="B40" s="588"/>
      <c r="C40" s="588" t="s">
        <v>170</v>
      </c>
      <c r="D40" s="589"/>
      <c r="E40" s="595" t="e">
        <f>#REF!</f>
        <v>#REF!</v>
      </c>
      <c r="F40" s="595" t="e">
        <f>#REF!</f>
        <v>#REF!</v>
      </c>
      <c r="G40" s="595" t="e">
        <f>#REF!</f>
        <v>#REF!</v>
      </c>
      <c r="H40" s="595" t="e">
        <f>#REF!</f>
        <v>#REF!</v>
      </c>
      <c r="I40" s="595" t="e">
        <f>#REF!</f>
        <v>#REF!</v>
      </c>
      <c r="J40" s="595" t="e">
        <f>#REF!</f>
        <v>#REF!</v>
      </c>
      <c r="K40" s="595" t="e">
        <f>#REF!</f>
        <v>#REF!</v>
      </c>
    </row>
    <row r="41" spans="1:11" ht="23.25" x14ac:dyDescent="0.35">
      <c r="A41" s="585"/>
      <c r="B41" s="588"/>
      <c r="C41" s="588"/>
      <c r="D41" s="588"/>
      <c r="E41" s="594"/>
      <c r="F41" s="594"/>
      <c r="G41" s="594"/>
      <c r="H41" s="594"/>
      <c r="I41" s="594"/>
      <c r="J41" s="594"/>
      <c r="K41" s="594"/>
    </row>
    <row r="42" spans="1:11" ht="24" thickBot="1" x14ac:dyDescent="0.4">
      <c r="A42" s="585"/>
      <c r="B42" s="588"/>
      <c r="C42" s="588" t="s">
        <v>158</v>
      </c>
      <c r="D42" s="588"/>
      <c r="E42" s="593" t="e">
        <f>SUM(E38:E40)</f>
        <v>#REF!</v>
      </c>
      <c r="F42" s="593" t="e">
        <f>SUM(F38:F40)</f>
        <v>#REF!</v>
      </c>
      <c r="G42" s="593" t="e">
        <f>SUM(G38:G40)</f>
        <v>#REF!</v>
      </c>
      <c r="H42" s="593" t="e">
        <f>SUM(H38:H40)</f>
        <v>#REF!</v>
      </c>
      <c r="I42" s="593" t="e">
        <f>SUM(I38:I41)</f>
        <v>#REF!</v>
      </c>
      <c r="J42" s="593" t="e">
        <f>SUM(J38:J40)</f>
        <v>#REF!</v>
      </c>
      <c r="K42" s="592" t="e">
        <f>SUM(K38:K40)</f>
        <v>#REF!</v>
      </c>
    </row>
    <row r="43" spans="1:11" ht="24" thickTop="1" x14ac:dyDescent="0.35">
      <c r="A43" s="585"/>
      <c r="B43" s="588"/>
      <c r="C43" s="588"/>
      <c r="D43" s="588"/>
      <c r="E43" s="591"/>
      <c r="F43" s="591"/>
      <c r="G43" s="591"/>
      <c r="H43" s="591"/>
      <c r="I43" s="591"/>
      <c r="J43" s="591"/>
    </row>
    <row r="44" spans="1:11" ht="23.25" x14ac:dyDescent="0.35">
      <c r="A44" s="585"/>
      <c r="B44" s="586"/>
      <c r="C44" s="586"/>
      <c r="D44" s="1952" t="s">
        <v>272</v>
      </c>
      <c r="E44" s="1953"/>
      <c r="F44" s="590" t="s">
        <v>165</v>
      </c>
      <c r="G44" s="590" t="s">
        <v>164</v>
      </c>
      <c r="H44" s="590" t="s">
        <v>158</v>
      </c>
      <c r="I44" s="590"/>
      <c r="J44" s="586"/>
    </row>
    <row r="45" spans="1:11" ht="23.25" x14ac:dyDescent="0.35">
      <c r="A45" s="585"/>
      <c r="B45" s="588"/>
      <c r="C45" s="590"/>
      <c r="D45" s="590"/>
      <c r="E45" s="589" t="s">
        <v>168</v>
      </c>
      <c r="F45" s="589">
        <v>3</v>
      </c>
      <c r="G45" s="589" t="e">
        <f>#REF!</f>
        <v>#REF!</v>
      </c>
      <c r="H45" s="589" t="e">
        <f>SUM(F45*G45)</f>
        <v>#REF!</v>
      </c>
      <c r="I45" s="589"/>
      <c r="J45" s="589"/>
    </row>
    <row r="46" spans="1:11" ht="23.25" x14ac:dyDescent="0.35">
      <c r="A46" s="585"/>
      <c r="B46" s="588"/>
      <c r="C46" s="590"/>
      <c r="D46" s="590"/>
      <c r="E46" s="589" t="s">
        <v>168</v>
      </c>
      <c r="F46" s="589">
        <v>1</v>
      </c>
      <c r="G46" s="589" t="e">
        <f>#REF!</f>
        <v>#REF!</v>
      </c>
      <c r="H46" s="589" t="e">
        <f>SUM(F46*G46)</f>
        <v>#REF!</v>
      </c>
      <c r="I46" s="589"/>
      <c r="J46" s="589"/>
    </row>
    <row r="47" spans="1:11" ht="23.25" x14ac:dyDescent="0.35">
      <c r="A47" s="585"/>
      <c r="B47" s="588"/>
      <c r="C47" s="590"/>
      <c r="D47" s="589"/>
      <c r="E47" s="589"/>
      <c r="F47" s="589"/>
      <c r="G47" s="589" t="s">
        <v>163</v>
      </c>
      <c r="H47" s="589" t="e">
        <f>SUM(H45:H46)</f>
        <v>#REF!</v>
      </c>
      <c r="I47" s="589"/>
      <c r="J47" s="589"/>
    </row>
    <row r="48" spans="1:11" ht="23.25" x14ac:dyDescent="0.35">
      <c r="A48" s="585"/>
      <c r="B48" s="588"/>
      <c r="C48" s="590"/>
      <c r="D48" s="1952" t="s">
        <v>272</v>
      </c>
      <c r="E48" s="1954"/>
      <c r="F48" s="589"/>
      <c r="G48" s="589"/>
      <c r="H48" s="589">
        <f>G48*F48</f>
        <v>0</v>
      </c>
      <c r="I48" s="589"/>
      <c r="J48" s="589"/>
    </row>
    <row r="49" spans="1:10" ht="23.25" x14ac:dyDescent="0.35">
      <c r="A49" s="585"/>
      <c r="B49" s="588"/>
      <c r="C49" s="590"/>
      <c r="D49" s="590"/>
      <c r="E49" s="589" t="s">
        <v>167</v>
      </c>
      <c r="F49" s="589">
        <v>3</v>
      </c>
      <c r="G49" s="589" t="e">
        <f>#REF!</f>
        <v>#REF!</v>
      </c>
      <c r="H49" s="589" t="e">
        <f>G49*F49</f>
        <v>#REF!</v>
      </c>
      <c r="I49" s="589"/>
      <c r="J49" s="589"/>
    </row>
    <row r="50" spans="1:10" ht="23.25" x14ac:dyDescent="0.35">
      <c r="A50" s="585"/>
      <c r="B50" s="588"/>
      <c r="C50" s="588"/>
      <c r="D50" s="588"/>
      <c r="E50" s="589" t="s">
        <v>167</v>
      </c>
      <c r="F50" s="589">
        <v>1</v>
      </c>
      <c r="G50" s="589" t="e">
        <f>#REF!</f>
        <v>#REF!</v>
      </c>
      <c r="H50" s="589" t="e">
        <f>SUM(F50*G50)</f>
        <v>#REF!</v>
      </c>
      <c r="I50" s="589"/>
      <c r="J50" s="586"/>
    </row>
    <row r="51" spans="1:10" ht="23.25" x14ac:dyDescent="0.35">
      <c r="A51" s="585"/>
      <c r="B51" s="588"/>
      <c r="C51" s="588"/>
      <c r="D51" s="588"/>
      <c r="G51" s="589" t="s">
        <v>163</v>
      </c>
      <c r="H51" s="589" t="e">
        <f>SUM(H49:H50)</f>
        <v>#REF!</v>
      </c>
      <c r="I51" s="589"/>
      <c r="J51" s="586"/>
    </row>
    <row r="52" spans="1:10" ht="23.25" x14ac:dyDescent="0.35">
      <c r="A52" s="585" t="s">
        <v>271</v>
      </c>
      <c r="B52" s="588"/>
      <c r="C52" s="588"/>
      <c r="D52" s="588"/>
      <c r="E52" s="586"/>
      <c r="F52" s="586"/>
      <c r="G52" s="586"/>
      <c r="H52" s="586"/>
      <c r="I52" s="586"/>
      <c r="J52" s="586"/>
    </row>
    <row r="53" spans="1:10" ht="23.25" x14ac:dyDescent="0.35">
      <c r="A53" s="585"/>
      <c r="B53" s="588"/>
      <c r="C53" s="588"/>
      <c r="D53" s="588"/>
      <c r="E53" s="586"/>
      <c r="F53" s="586"/>
      <c r="G53" s="586"/>
      <c r="H53" s="586"/>
      <c r="I53" s="586"/>
      <c r="J53" s="586"/>
    </row>
    <row r="54" spans="1:10" ht="23.25" x14ac:dyDescent="0.35">
      <c r="A54" s="585"/>
      <c r="B54" s="588"/>
      <c r="C54" s="588"/>
      <c r="D54" s="588"/>
      <c r="E54" s="586"/>
      <c r="F54" s="586"/>
      <c r="G54" s="586"/>
      <c r="H54" s="586"/>
      <c r="I54" s="586"/>
      <c r="J54" s="586"/>
    </row>
    <row r="55" spans="1:10" ht="23.25" x14ac:dyDescent="0.35">
      <c r="A55" s="585"/>
      <c r="B55" s="588"/>
      <c r="C55" s="588"/>
      <c r="D55" s="588"/>
      <c r="E55" s="586"/>
      <c r="F55" s="586"/>
      <c r="G55" s="586"/>
      <c r="H55" s="586"/>
      <c r="I55" s="586"/>
      <c r="J55" s="586"/>
    </row>
    <row r="56" spans="1:10" ht="23.25" x14ac:dyDescent="0.35">
      <c r="A56" s="585"/>
      <c r="E56" s="586"/>
      <c r="F56" s="586"/>
      <c r="G56" s="586"/>
      <c r="H56" s="586"/>
      <c r="I56" s="586"/>
      <c r="J56" s="586"/>
    </row>
    <row r="57" spans="1:10" ht="23.25" x14ac:dyDescent="0.35">
      <c r="A57" s="585"/>
      <c r="E57" s="586"/>
      <c r="F57" s="586"/>
      <c r="G57" s="586"/>
      <c r="H57" s="586"/>
      <c r="I57" s="586"/>
      <c r="J57" s="586"/>
    </row>
    <row r="58" spans="1:10" ht="23.25" x14ac:dyDescent="0.35">
      <c r="A58" s="585"/>
      <c r="E58" s="586"/>
      <c r="F58" s="586"/>
      <c r="G58" s="586"/>
      <c r="H58" s="586"/>
      <c r="I58" s="586"/>
      <c r="J58" s="586"/>
    </row>
    <row r="59" spans="1:10" ht="23.25" x14ac:dyDescent="0.35">
      <c r="A59" s="585"/>
      <c r="E59" s="587"/>
      <c r="F59" s="586"/>
      <c r="G59" s="586"/>
      <c r="H59" s="586"/>
      <c r="I59" s="586"/>
      <c r="J59" s="586"/>
    </row>
    <row r="60" spans="1:10" ht="23.25" x14ac:dyDescent="0.35">
      <c r="A60" s="585"/>
      <c r="E60" s="586"/>
      <c r="F60" s="586"/>
      <c r="G60" s="586"/>
      <c r="H60" s="586"/>
      <c r="I60" s="586"/>
      <c r="J60" s="586"/>
    </row>
    <row r="61" spans="1:10" ht="23.25" x14ac:dyDescent="0.35">
      <c r="A61" s="585"/>
      <c r="E61" s="586"/>
      <c r="F61" s="586"/>
      <c r="G61" s="586"/>
      <c r="H61" s="586"/>
      <c r="I61" s="586"/>
      <c r="J61" s="586"/>
    </row>
    <row r="62" spans="1:10" ht="23.25" x14ac:dyDescent="0.35">
      <c r="A62" s="585"/>
      <c r="E62" s="586"/>
      <c r="F62" s="586"/>
      <c r="G62" s="586"/>
      <c r="H62" s="586"/>
      <c r="I62" s="586"/>
      <c r="J62" s="586"/>
    </row>
    <row r="63" spans="1:10" ht="23.25" x14ac:dyDescent="0.35">
      <c r="A63" s="585"/>
      <c r="E63" s="586"/>
      <c r="F63" s="586"/>
      <c r="G63" s="586"/>
      <c r="H63" s="586"/>
      <c r="I63" s="586"/>
      <c r="J63" s="586"/>
    </row>
    <row r="64" spans="1:10" ht="23.25" x14ac:dyDescent="0.35">
      <c r="A64" s="585"/>
      <c r="E64" s="586"/>
      <c r="F64" s="586"/>
      <c r="G64" s="586"/>
      <c r="H64" s="586"/>
      <c r="I64" s="586"/>
      <c r="J64" s="586"/>
    </row>
    <row r="65" spans="1:10" ht="23.25" x14ac:dyDescent="0.35">
      <c r="A65" s="585"/>
      <c r="E65" s="586"/>
      <c r="F65" s="586"/>
      <c r="G65" s="586"/>
      <c r="H65" s="586"/>
      <c r="I65" s="586"/>
      <c r="J65" s="586"/>
    </row>
    <row r="66" spans="1:10" ht="23.25" x14ac:dyDescent="0.35">
      <c r="A66" s="585"/>
      <c r="E66" s="586"/>
      <c r="F66" s="586"/>
      <c r="G66" s="586"/>
      <c r="H66" s="586"/>
      <c r="I66" s="586"/>
      <c r="J66" s="586"/>
    </row>
    <row r="67" spans="1:10" ht="23.25" x14ac:dyDescent="0.35">
      <c r="A67" s="585"/>
      <c r="E67" s="586"/>
      <c r="F67" s="586"/>
      <c r="G67" s="586"/>
      <c r="H67" s="586"/>
      <c r="I67" s="586"/>
      <c r="J67" s="586"/>
    </row>
    <row r="68" spans="1:10" ht="23.25" x14ac:dyDescent="0.35">
      <c r="A68" s="585"/>
      <c r="E68" s="586"/>
      <c r="F68" s="586"/>
      <c r="G68" s="586"/>
      <c r="H68" s="586"/>
      <c r="I68" s="586"/>
      <c r="J68" s="586"/>
    </row>
    <row r="69" spans="1:10" ht="23.25" x14ac:dyDescent="0.35">
      <c r="A69" s="585"/>
      <c r="E69" s="586"/>
      <c r="F69" s="586"/>
      <c r="G69" s="586"/>
      <c r="H69" s="586"/>
      <c r="I69" s="586"/>
      <c r="J69" s="586"/>
    </row>
    <row r="70" spans="1:10" ht="23.25" x14ac:dyDescent="0.35">
      <c r="A70" s="585"/>
      <c r="E70" s="586"/>
      <c r="F70" s="586"/>
      <c r="G70" s="586"/>
      <c r="H70" s="586"/>
      <c r="I70" s="586"/>
      <c r="J70" s="586"/>
    </row>
    <row r="71" spans="1:10" ht="23.25" x14ac:dyDescent="0.35">
      <c r="A71" s="585"/>
      <c r="E71" s="586"/>
      <c r="F71" s="586"/>
      <c r="G71" s="586"/>
      <c r="H71" s="586"/>
      <c r="I71" s="586"/>
      <c r="J71" s="586"/>
    </row>
    <row r="72" spans="1:10" ht="23.25" x14ac:dyDescent="0.35">
      <c r="A72" s="585"/>
      <c r="E72" s="586"/>
      <c r="F72" s="586"/>
      <c r="G72" s="586"/>
      <c r="H72" s="586"/>
      <c r="I72" s="586"/>
      <c r="J72" s="586"/>
    </row>
    <row r="73" spans="1:10" ht="23.25" x14ac:dyDescent="0.35">
      <c r="A73" s="585"/>
      <c r="E73" s="586"/>
      <c r="F73" s="586"/>
      <c r="G73" s="586"/>
      <c r="H73" s="586"/>
      <c r="I73" s="586"/>
      <c r="J73" s="586"/>
    </row>
    <row r="74" spans="1:10" ht="23.25" x14ac:dyDescent="0.35">
      <c r="A74" s="585"/>
      <c r="E74" s="586"/>
      <c r="F74" s="586"/>
      <c r="G74" s="586"/>
      <c r="H74" s="586"/>
      <c r="I74" s="586"/>
      <c r="J74" s="586"/>
    </row>
    <row r="75" spans="1:10" ht="23.25" x14ac:dyDescent="0.35">
      <c r="A75" s="585"/>
      <c r="E75" s="586"/>
      <c r="F75" s="586"/>
      <c r="G75" s="586"/>
      <c r="H75" s="586"/>
      <c r="I75" s="586"/>
      <c r="J75" s="586"/>
    </row>
    <row r="76" spans="1:10" ht="23.25" x14ac:dyDescent="0.35">
      <c r="A76" s="585"/>
      <c r="E76" s="586"/>
      <c r="F76" s="586"/>
      <c r="G76" s="586"/>
      <c r="H76" s="586"/>
      <c r="I76" s="586"/>
      <c r="J76" s="586"/>
    </row>
    <row r="77" spans="1:10" ht="23.25" x14ac:dyDescent="0.35">
      <c r="A77" s="585"/>
      <c r="E77" s="586"/>
      <c r="F77" s="586"/>
      <c r="G77" s="586"/>
      <c r="H77" s="586"/>
      <c r="I77" s="586"/>
      <c r="J77" s="586"/>
    </row>
    <row r="78" spans="1:10" ht="23.25" x14ac:dyDescent="0.35">
      <c r="A78" s="585"/>
      <c r="E78" s="586"/>
      <c r="F78" s="586"/>
      <c r="G78" s="586"/>
      <c r="H78" s="586"/>
      <c r="I78" s="586"/>
      <c r="J78" s="586"/>
    </row>
    <row r="79" spans="1:10" ht="23.25" x14ac:dyDescent="0.35">
      <c r="A79" s="585"/>
      <c r="E79" s="586"/>
      <c r="F79" s="586"/>
      <c r="G79" s="586"/>
      <c r="H79" s="586"/>
      <c r="I79" s="586"/>
      <c r="J79" s="586"/>
    </row>
    <row r="80" spans="1:10" ht="23.25" x14ac:dyDescent="0.35">
      <c r="A80" s="585"/>
    </row>
    <row r="81" spans="1:1" ht="23.25" x14ac:dyDescent="0.35">
      <c r="A81" s="585"/>
    </row>
    <row r="82" spans="1:1" ht="23.25" x14ac:dyDescent="0.35">
      <c r="A82" s="585"/>
    </row>
    <row r="83" spans="1:1" ht="23.25" x14ac:dyDescent="0.35">
      <c r="A83" s="585"/>
    </row>
    <row r="84" spans="1:1" ht="23.25" x14ac:dyDescent="0.35">
      <c r="A84" s="585"/>
    </row>
    <row r="85" spans="1:1" ht="23.25" x14ac:dyDescent="0.35">
      <c r="A85" s="585"/>
    </row>
  </sheetData>
  <mergeCells count="2">
    <mergeCell ref="D44:E44"/>
    <mergeCell ref="D48:E48"/>
  </mergeCells>
  <pageMargins left="0.5" right="0.5" top="0.5" bottom="0.5" header="0" footer="0"/>
  <pageSetup scale="51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61569-47A4-4D8C-8A65-BC53004F675A}">
  <dimension ref="A1:K88"/>
  <sheetViews>
    <sheetView workbookViewId="0"/>
  </sheetViews>
  <sheetFormatPr defaultColWidth="12.42578125" defaultRowHeight="15" x14ac:dyDescent="0.2"/>
  <cols>
    <col min="1" max="1" width="20.140625" style="604" customWidth="1"/>
    <col min="2" max="2" width="4.7109375" style="604" customWidth="1"/>
    <col min="3" max="3" width="20.140625" style="604" customWidth="1"/>
    <col min="4" max="4" width="13.7109375" style="604" customWidth="1"/>
    <col min="5" max="10" width="17.5703125" style="604" customWidth="1"/>
    <col min="11" max="11" width="15.7109375" style="604" bestFit="1" customWidth="1"/>
    <col min="12" max="16384" width="12.42578125" style="604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623" t="s">
        <v>269</v>
      </c>
      <c r="B5" s="623"/>
    </row>
    <row r="7" spans="1:11" ht="20.100000000000001" customHeight="1" x14ac:dyDescent="0.25">
      <c r="A7" s="622" t="s">
        <v>133</v>
      </c>
      <c r="B7" s="608"/>
      <c r="C7" s="608"/>
      <c r="E7" s="621">
        <v>1</v>
      </c>
      <c r="F7" s="621">
        <v>2</v>
      </c>
      <c r="G7" s="621">
        <v>3</v>
      </c>
      <c r="H7" s="621">
        <v>4</v>
      </c>
      <c r="I7" s="621">
        <v>4.5</v>
      </c>
      <c r="J7" s="621">
        <v>5</v>
      </c>
      <c r="K7" s="621">
        <v>6</v>
      </c>
    </row>
    <row r="8" spans="1:11" ht="20.100000000000001" customHeight="1" x14ac:dyDescent="0.2">
      <c r="E8" s="620"/>
      <c r="F8" s="620"/>
      <c r="G8" s="620"/>
      <c r="H8" s="620"/>
      <c r="I8" s="620"/>
      <c r="J8" s="620"/>
      <c r="K8" s="620"/>
    </row>
    <row r="9" spans="1:11" ht="20.100000000000001" customHeight="1" x14ac:dyDescent="0.35">
      <c r="A9" s="605" t="s">
        <v>281</v>
      </c>
      <c r="B9" s="608"/>
      <c r="C9" s="608" t="s">
        <v>67</v>
      </c>
      <c r="D9" s="608"/>
      <c r="E9" s="615" t="e">
        <f>#REF!</f>
        <v>#REF!</v>
      </c>
      <c r="F9" s="615" t="e">
        <f>#REF!</f>
        <v>#REF!</v>
      </c>
      <c r="G9" s="615" t="e">
        <f>#REF!</f>
        <v>#REF!</v>
      </c>
      <c r="H9" s="615" t="e">
        <f>#REF!</f>
        <v>#REF!</v>
      </c>
      <c r="I9" s="615" t="e">
        <f>#REF!</f>
        <v>#REF!</v>
      </c>
      <c r="J9" s="615" t="e">
        <f>#REF!</f>
        <v>#REF!</v>
      </c>
      <c r="K9" s="615" t="e">
        <f>#REF!</f>
        <v>#REF!</v>
      </c>
    </row>
    <row r="10" spans="1:11" ht="20.100000000000001" customHeight="1" x14ac:dyDescent="0.35">
      <c r="B10" s="608"/>
      <c r="C10" s="608" t="s">
        <v>159</v>
      </c>
      <c r="D10" s="608"/>
      <c r="E10" s="617" t="e">
        <f t="shared" ref="E10:K10" si="0">$H$48</f>
        <v>#REF!</v>
      </c>
      <c r="F10" s="617" t="e">
        <f t="shared" si="0"/>
        <v>#REF!</v>
      </c>
      <c r="G10" s="617" t="e">
        <f t="shared" si="0"/>
        <v>#REF!</v>
      </c>
      <c r="H10" s="617" t="e">
        <f t="shared" si="0"/>
        <v>#REF!</v>
      </c>
      <c r="I10" s="617" t="e">
        <f t="shared" si="0"/>
        <v>#REF!</v>
      </c>
      <c r="J10" s="617" t="e">
        <f t="shared" si="0"/>
        <v>#REF!</v>
      </c>
      <c r="K10" s="617" t="e">
        <f t="shared" si="0"/>
        <v>#REF!</v>
      </c>
    </row>
    <row r="11" spans="1:11" ht="20.100000000000001" customHeight="1" x14ac:dyDescent="0.35">
      <c r="A11" s="605" t="s">
        <v>280</v>
      </c>
      <c r="B11" s="608"/>
      <c r="C11" s="608" t="s">
        <v>170</v>
      </c>
      <c r="D11" s="608"/>
      <c r="E11" s="615" t="e">
        <f>#REF!</f>
        <v>#REF!</v>
      </c>
      <c r="F11" s="615" t="e">
        <f>#REF!</f>
        <v>#REF!</v>
      </c>
      <c r="G11" s="615" t="e">
        <f>#REF!</f>
        <v>#REF!</v>
      </c>
      <c r="H11" s="615" t="e">
        <f>#REF!</f>
        <v>#REF!</v>
      </c>
      <c r="I11" s="615" t="e">
        <f>#REF!</f>
        <v>#REF!</v>
      </c>
      <c r="J11" s="615" t="e">
        <f>#REF!</f>
        <v>#REF!</v>
      </c>
      <c r="K11" s="615" t="e">
        <f>#REF!</f>
        <v>#REF!</v>
      </c>
    </row>
    <row r="12" spans="1:11" ht="20.100000000000001" customHeight="1" x14ac:dyDescent="0.35">
      <c r="A12" s="605"/>
      <c r="B12" s="608"/>
      <c r="C12" s="608"/>
      <c r="D12" s="608"/>
      <c r="E12" s="616"/>
      <c r="F12" s="616"/>
      <c r="G12" s="616"/>
      <c r="H12" s="616"/>
      <c r="I12" s="616"/>
      <c r="J12" s="616"/>
      <c r="K12" s="616"/>
    </row>
    <row r="13" spans="1:11" ht="20.100000000000001" customHeight="1" thickBot="1" x14ac:dyDescent="0.4">
      <c r="A13" s="605"/>
      <c r="B13" s="608"/>
      <c r="C13" s="608" t="s">
        <v>158</v>
      </c>
      <c r="D13" s="608"/>
      <c r="E13" s="615" t="e">
        <f t="shared" ref="E13:K13" si="1">SUM(E9:E12)</f>
        <v>#REF!</v>
      </c>
      <c r="F13" s="615" t="e">
        <f t="shared" si="1"/>
        <v>#REF!</v>
      </c>
      <c r="G13" s="615" t="e">
        <f t="shared" si="1"/>
        <v>#REF!</v>
      </c>
      <c r="H13" s="615" t="e">
        <f t="shared" si="1"/>
        <v>#REF!</v>
      </c>
      <c r="I13" s="615" t="e">
        <f t="shared" si="1"/>
        <v>#REF!</v>
      </c>
      <c r="J13" s="615" t="e">
        <f t="shared" si="1"/>
        <v>#REF!</v>
      </c>
      <c r="K13" s="615" t="e">
        <f t="shared" si="1"/>
        <v>#REF!</v>
      </c>
    </row>
    <row r="14" spans="1:11" ht="20.100000000000001" customHeight="1" thickTop="1" x14ac:dyDescent="0.35">
      <c r="A14" s="605"/>
      <c r="B14" s="608"/>
      <c r="C14" s="608"/>
      <c r="D14" s="608"/>
      <c r="E14" s="613"/>
      <c r="F14" s="613"/>
      <c r="G14" s="613"/>
      <c r="H14" s="613"/>
      <c r="I14" s="613"/>
      <c r="J14" s="613"/>
      <c r="K14" s="613"/>
    </row>
    <row r="15" spans="1:11" ht="20.100000000000001" customHeight="1" x14ac:dyDescent="0.35">
      <c r="A15" s="605"/>
      <c r="B15" s="608"/>
      <c r="C15" s="608"/>
      <c r="D15" s="608"/>
      <c r="E15" s="617"/>
      <c r="F15" s="617"/>
      <c r="G15" s="617"/>
      <c r="H15" s="617"/>
      <c r="I15" s="617"/>
      <c r="J15" s="617"/>
      <c r="K15" s="617"/>
    </row>
    <row r="16" spans="1:11" ht="20.100000000000001" customHeight="1" x14ac:dyDescent="0.35">
      <c r="A16" s="605"/>
      <c r="B16" s="608"/>
      <c r="C16" s="608"/>
      <c r="D16" s="608"/>
      <c r="E16" s="617"/>
      <c r="F16" s="617"/>
      <c r="G16" s="617"/>
      <c r="H16" s="617"/>
      <c r="I16" s="617"/>
      <c r="J16" s="617"/>
      <c r="K16" s="617"/>
    </row>
    <row r="17" spans="1:11" ht="20.100000000000001" customHeight="1" x14ac:dyDescent="0.35">
      <c r="A17" s="605"/>
      <c r="B17" s="608"/>
      <c r="C17" s="608"/>
      <c r="D17" s="608"/>
      <c r="E17" s="617"/>
      <c r="F17" s="617"/>
      <c r="G17" s="617"/>
      <c r="H17" s="617"/>
      <c r="I17" s="617"/>
      <c r="J17" s="617"/>
      <c r="K17" s="617"/>
    </row>
    <row r="18" spans="1:11" ht="20.100000000000001" customHeight="1" x14ac:dyDescent="0.35">
      <c r="A18" s="605"/>
      <c r="B18" s="608"/>
      <c r="C18" s="608"/>
      <c r="D18" s="608"/>
      <c r="E18" s="617"/>
      <c r="F18" s="617"/>
      <c r="G18" s="617"/>
      <c r="H18" s="617"/>
      <c r="I18" s="617"/>
      <c r="J18" s="617"/>
      <c r="K18" s="617"/>
    </row>
    <row r="19" spans="1:11" ht="20.100000000000001" customHeight="1" x14ac:dyDescent="0.35">
      <c r="A19" s="605" t="s">
        <v>279</v>
      </c>
      <c r="B19" s="608"/>
      <c r="C19" s="608" t="s">
        <v>67</v>
      </c>
      <c r="D19" s="608"/>
      <c r="E19" s="615" t="e">
        <f>#REF!</f>
        <v>#REF!</v>
      </c>
      <c r="F19" s="615" t="e">
        <f>#REF!</f>
        <v>#REF!</v>
      </c>
      <c r="G19" s="615" t="e">
        <f>#REF!</f>
        <v>#REF!</v>
      </c>
      <c r="H19" s="615" t="e">
        <f>#REF!</f>
        <v>#REF!</v>
      </c>
      <c r="I19" s="615" t="e">
        <f>#REF!</f>
        <v>#REF!</v>
      </c>
      <c r="J19" s="615" t="e">
        <f>#REF!</f>
        <v>#REF!</v>
      </c>
      <c r="K19" s="615" t="e">
        <f>#REF!</f>
        <v>#REF!</v>
      </c>
    </row>
    <row r="20" spans="1:11" ht="20.100000000000001" customHeight="1" x14ac:dyDescent="0.35">
      <c r="B20" s="608"/>
      <c r="C20" s="608" t="s">
        <v>159</v>
      </c>
      <c r="D20" s="608"/>
      <c r="E20" s="617" t="e">
        <f t="shared" ref="E20:K20" si="2">$H$48</f>
        <v>#REF!</v>
      </c>
      <c r="F20" s="617" t="e">
        <f t="shared" si="2"/>
        <v>#REF!</v>
      </c>
      <c r="G20" s="617" t="e">
        <f t="shared" si="2"/>
        <v>#REF!</v>
      </c>
      <c r="H20" s="617" t="e">
        <f t="shared" si="2"/>
        <v>#REF!</v>
      </c>
      <c r="I20" s="617" t="e">
        <f t="shared" si="2"/>
        <v>#REF!</v>
      </c>
      <c r="J20" s="617" t="e">
        <f t="shared" si="2"/>
        <v>#REF!</v>
      </c>
      <c r="K20" s="617" t="e">
        <f t="shared" si="2"/>
        <v>#REF!</v>
      </c>
    </row>
    <row r="21" spans="1:11" ht="20.100000000000001" customHeight="1" x14ac:dyDescent="0.35">
      <c r="A21" s="605" t="s">
        <v>278</v>
      </c>
      <c r="B21" s="608"/>
      <c r="C21" s="608" t="s">
        <v>170</v>
      </c>
      <c r="D21" s="608"/>
      <c r="E21" s="615" t="e">
        <f>#REF!</f>
        <v>#REF!</v>
      </c>
      <c r="F21" s="615" t="e">
        <f>#REF!</f>
        <v>#REF!</v>
      </c>
      <c r="G21" s="615" t="e">
        <f>#REF!</f>
        <v>#REF!</v>
      </c>
      <c r="H21" s="615" t="e">
        <f>#REF!</f>
        <v>#REF!</v>
      </c>
      <c r="I21" s="615" t="e">
        <f>#REF!</f>
        <v>#REF!</v>
      </c>
      <c r="J21" s="615" t="e">
        <f>#REF!</f>
        <v>#REF!</v>
      </c>
      <c r="K21" s="615" t="e">
        <f>#REF!</f>
        <v>#REF!</v>
      </c>
    </row>
    <row r="22" spans="1:11" ht="20.100000000000001" customHeight="1" x14ac:dyDescent="0.35">
      <c r="A22" s="605"/>
      <c r="B22" s="608"/>
      <c r="C22" s="608"/>
      <c r="D22" s="608"/>
      <c r="E22" s="616"/>
      <c r="F22" s="616"/>
      <c r="G22" s="616"/>
      <c r="H22" s="616"/>
      <c r="I22" s="616"/>
      <c r="J22" s="616"/>
      <c r="K22" s="616"/>
    </row>
    <row r="23" spans="1:11" ht="20.100000000000001" customHeight="1" thickBot="1" x14ac:dyDescent="0.4">
      <c r="A23" s="605"/>
      <c r="B23" s="608"/>
      <c r="C23" s="608" t="s">
        <v>158</v>
      </c>
      <c r="D23" s="608"/>
      <c r="E23" s="615" t="e">
        <f>SUM(E19:E21)</f>
        <v>#REF!</v>
      </c>
      <c r="F23" s="615" t="e">
        <f>SUM(F19:F21)</f>
        <v>#REF!</v>
      </c>
      <c r="G23" s="615" t="e">
        <f>SUM(G19:G21)</f>
        <v>#REF!</v>
      </c>
      <c r="H23" s="615" t="e">
        <f>SUM(H19:H21)</f>
        <v>#REF!</v>
      </c>
      <c r="I23" s="615" t="e">
        <f>SUM(I19:I22)</f>
        <v>#REF!</v>
      </c>
      <c r="J23" s="615" t="e">
        <f>SUM(J19:J21)</f>
        <v>#REF!</v>
      </c>
      <c r="K23" s="615" t="e">
        <f>SUM(K19:K21)</f>
        <v>#REF!</v>
      </c>
    </row>
    <row r="24" spans="1:11" ht="20.100000000000001" customHeight="1" thickTop="1" x14ac:dyDescent="0.35">
      <c r="A24" s="605"/>
      <c r="B24" s="608"/>
      <c r="C24" s="608"/>
      <c r="D24" s="608"/>
      <c r="E24" s="619"/>
      <c r="F24" s="619"/>
      <c r="G24" s="619"/>
      <c r="H24" s="619"/>
      <c r="I24" s="619"/>
      <c r="J24" s="619"/>
      <c r="K24" s="619"/>
    </row>
    <row r="25" spans="1:11" ht="20.100000000000001" customHeight="1" x14ac:dyDescent="0.35">
      <c r="A25" s="605"/>
      <c r="B25" s="608"/>
      <c r="C25" s="608"/>
      <c r="D25" s="608"/>
      <c r="E25" s="605"/>
      <c r="F25" s="605"/>
      <c r="G25" s="605"/>
      <c r="H25" s="605"/>
      <c r="I25" s="605"/>
      <c r="J25" s="605"/>
      <c r="K25" s="605"/>
    </row>
    <row r="26" spans="1:11" ht="20.100000000000001" customHeight="1" x14ac:dyDescent="0.35">
      <c r="A26" s="605"/>
      <c r="B26" s="608"/>
      <c r="C26" s="618"/>
      <c r="D26" s="608"/>
      <c r="E26" s="605"/>
      <c r="F26" s="605"/>
      <c r="G26" s="605"/>
      <c r="H26" s="605"/>
      <c r="I26" s="605"/>
      <c r="J26" s="605"/>
      <c r="K26" s="605"/>
    </row>
    <row r="27" spans="1:11" ht="20.100000000000001" customHeight="1" x14ac:dyDescent="0.35">
      <c r="A27" s="605"/>
      <c r="B27" s="608"/>
      <c r="C27" s="608"/>
      <c r="D27" s="608"/>
      <c r="E27" s="605"/>
      <c r="F27" s="605"/>
      <c r="G27" s="605"/>
      <c r="H27" s="605"/>
      <c r="I27" s="605"/>
      <c r="J27" s="605"/>
      <c r="K27" s="605"/>
    </row>
    <row r="28" spans="1:11" ht="20.100000000000001" customHeight="1" x14ac:dyDescent="0.35">
      <c r="A28" s="605"/>
      <c r="B28" s="608"/>
      <c r="C28" s="608"/>
      <c r="D28" s="610"/>
      <c r="E28" s="617"/>
      <c r="F28" s="617"/>
      <c r="G28" s="605"/>
      <c r="H28" s="605"/>
      <c r="I28" s="605"/>
      <c r="J28" s="605"/>
      <c r="K28" s="605"/>
    </row>
    <row r="29" spans="1:11" ht="20.100000000000001" customHeight="1" x14ac:dyDescent="0.35">
      <c r="A29" s="605" t="s">
        <v>277</v>
      </c>
      <c r="B29" s="608"/>
      <c r="C29" s="608" t="s">
        <v>67</v>
      </c>
      <c r="D29" s="610"/>
      <c r="E29" s="615" t="e">
        <f>#REF!</f>
        <v>#REF!</v>
      </c>
      <c r="F29" s="615" t="e">
        <f>#REF!</f>
        <v>#REF!</v>
      </c>
      <c r="G29" s="615" t="e">
        <f>#REF!</f>
        <v>#REF!</v>
      </c>
      <c r="H29" s="615" t="e">
        <f>#REF!</f>
        <v>#REF!</v>
      </c>
      <c r="I29" s="615" t="e">
        <f>#REF!</f>
        <v>#REF!</v>
      </c>
      <c r="J29" s="615" t="e">
        <f>#REF!</f>
        <v>#REF!</v>
      </c>
      <c r="K29" s="615" t="e">
        <f>#REF!</f>
        <v>#REF!</v>
      </c>
    </row>
    <row r="30" spans="1:11" ht="20.100000000000001" customHeight="1" x14ac:dyDescent="0.35">
      <c r="B30" s="608"/>
      <c r="C30" s="608" t="s">
        <v>159</v>
      </c>
      <c r="D30" s="609"/>
      <c r="E30" s="617" t="e">
        <f t="shared" ref="E30:K30" si="3">$H$49</f>
        <v>#REF!</v>
      </c>
      <c r="F30" s="617" t="e">
        <f t="shared" si="3"/>
        <v>#REF!</v>
      </c>
      <c r="G30" s="617" t="e">
        <f t="shared" si="3"/>
        <v>#REF!</v>
      </c>
      <c r="H30" s="617" t="e">
        <f t="shared" si="3"/>
        <v>#REF!</v>
      </c>
      <c r="I30" s="617" t="e">
        <f t="shared" si="3"/>
        <v>#REF!</v>
      </c>
      <c r="J30" s="617" t="e">
        <f t="shared" si="3"/>
        <v>#REF!</v>
      </c>
      <c r="K30" s="617" t="e">
        <f t="shared" si="3"/>
        <v>#REF!</v>
      </c>
    </row>
    <row r="31" spans="1:11" ht="20.100000000000001" customHeight="1" x14ac:dyDescent="0.35">
      <c r="A31" s="605" t="s">
        <v>276</v>
      </c>
      <c r="B31" s="608"/>
      <c r="C31" s="608" t="s">
        <v>170</v>
      </c>
      <c r="D31" s="609"/>
      <c r="E31" s="615" t="e">
        <f>#REF!</f>
        <v>#REF!</v>
      </c>
      <c r="F31" s="615" t="e">
        <f>#REF!</f>
        <v>#REF!</v>
      </c>
      <c r="G31" s="615" t="e">
        <f>#REF!</f>
        <v>#REF!</v>
      </c>
      <c r="H31" s="615" t="e">
        <f>#REF!</f>
        <v>#REF!</v>
      </c>
      <c r="I31" s="615" t="e">
        <f>#REF!</f>
        <v>#REF!</v>
      </c>
      <c r="J31" s="615" t="e">
        <f>#REF!</f>
        <v>#REF!</v>
      </c>
      <c r="K31" s="615" t="e">
        <f>#REF!</f>
        <v>#REF!</v>
      </c>
    </row>
    <row r="32" spans="1:11" ht="23.25" x14ac:dyDescent="0.35">
      <c r="A32" s="605"/>
      <c r="B32" s="608"/>
      <c r="C32" s="608"/>
      <c r="D32" s="608"/>
      <c r="E32" s="616"/>
      <c r="F32" s="616"/>
      <c r="G32" s="616"/>
      <c r="H32" s="616"/>
      <c r="I32" s="616"/>
      <c r="J32" s="616"/>
      <c r="K32" s="616"/>
    </row>
    <row r="33" spans="1:11" ht="24" thickBot="1" x14ac:dyDescent="0.4">
      <c r="A33" s="605"/>
      <c r="B33" s="608"/>
      <c r="C33" s="608" t="s">
        <v>158</v>
      </c>
      <c r="D33" s="608"/>
      <c r="E33" s="615" t="e">
        <f>SUM(E29:E31)</f>
        <v>#REF!</v>
      </c>
      <c r="F33" s="615" t="e">
        <f>SUM(F29:F31)</f>
        <v>#REF!</v>
      </c>
      <c r="G33" s="615" t="e">
        <f>SUM(G29:G31)</f>
        <v>#REF!</v>
      </c>
      <c r="H33" s="615" t="e">
        <f>SUM(H29:H31)</f>
        <v>#REF!</v>
      </c>
      <c r="I33" s="615" t="e">
        <f>SUM(I29:I32)</f>
        <v>#REF!</v>
      </c>
      <c r="J33" s="615" t="e">
        <f>SUM(J29:J31)</f>
        <v>#REF!</v>
      </c>
      <c r="K33" s="615" t="e">
        <f>SUM(K29:K31)</f>
        <v>#REF!</v>
      </c>
    </row>
    <row r="34" spans="1:11" ht="24" thickTop="1" x14ac:dyDescent="0.35">
      <c r="A34" s="605"/>
      <c r="B34" s="608"/>
      <c r="C34" s="608"/>
      <c r="D34" s="608"/>
      <c r="E34" s="613"/>
      <c r="F34" s="613"/>
      <c r="G34" s="613"/>
      <c r="H34" s="613"/>
      <c r="I34" s="613"/>
      <c r="J34" s="613"/>
      <c r="K34" s="613"/>
    </row>
    <row r="35" spans="1:11" ht="23.25" x14ac:dyDescent="0.35">
      <c r="A35" s="605"/>
      <c r="B35" s="608"/>
      <c r="C35" s="608"/>
      <c r="D35" s="608"/>
      <c r="E35" s="617"/>
      <c r="F35" s="617"/>
      <c r="G35" s="617"/>
      <c r="H35" s="617"/>
      <c r="I35" s="617"/>
      <c r="J35" s="617"/>
      <c r="K35" s="617"/>
    </row>
    <row r="36" spans="1:11" ht="23.25" x14ac:dyDescent="0.35">
      <c r="A36" s="605"/>
      <c r="B36" s="608"/>
      <c r="C36" s="608"/>
      <c r="D36" s="608"/>
      <c r="E36" s="617"/>
      <c r="F36" s="617"/>
      <c r="G36" s="617"/>
      <c r="H36" s="617"/>
      <c r="I36" s="617"/>
      <c r="J36" s="617"/>
      <c r="K36" s="617"/>
    </row>
    <row r="37" spans="1:11" ht="23.25" x14ac:dyDescent="0.35">
      <c r="A37" s="605"/>
      <c r="B37" s="608"/>
      <c r="C37" s="608"/>
      <c r="D37" s="608"/>
      <c r="E37" s="617"/>
      <c r="F37" s="617"/>
      <c r="G37" s="617"/>
      <c r="H37" s="617"/>
      <c r="I37" s="617"/>
      <c r="J37" s="617"/>
      <c r="K37" s="617"/>
    </row>
    <row r="38" spans="1:11" ht="23.25" x14ac:dyDescent="0.35">
      <c r="A38" s="605" t="s">
        <v>275</v>
      </c>
      <c r="B38" s="608"/>
      <c r="C38" s="608" t="s">
        <v>67</v>
      </c>
      <c r="D38" s="610"/>
      <c r="E38" s="615" t="e">
        <f>#REF!</f>
        <v>#REF!</v>
      </c>
      <c r="F38" s="615" t="e">
        <f>#REF!</f>
        <v>#REF!</v>
      </c>
      <c r="G38" s="615" t="e">
        <f>#REF!</f>
        <v>#REF!</v>
      </c>
      <c r="H38" s="615" t="e">
        <f>#REF!</f>
        <v>#REF!</v>
      </c>
      <c r="I38" s="615" t="e">
        <f>#REF!</f>
        <v>#REF!</v>
      </c>
      <c r="J38" s="615" t="e">
        <f>#REF!</f>
        <v>#REF!</v>
      </c>
      <c r="K38" s="615" t="e">
        <f>#REF!</f>
        <v>#REF!</v>
      </c>
    </row>
    <row r="39" spans="1:11" ht="23.25" x14ac:dyDescent="0.35">
      <c r="B39" s="608"/>
      <c r="C39" s="608" t="s">
        <v>159</v>
      </c>
      <c r="D39" s="609"/>
      <c r="E39" s="617" t="e">
        <f t="shared" ref="E39:K39" si="4">$H$49</f>
        <v>#REF!</v>
      </c>
      <c r="F39" s="617" t="e">
        <f t="shared" si="4"/>
        <v>#REF!</v>
      </c>
      <c r="G39" s="617" t="e">
        <f t="shared" si="4"/>
        <v>#REF!</v>
      </c>
      <c r="H39" s="617" t="e">
        <f t="shared" si="4"/>
        <v>#REF!</v>
      </c>
      <c r="I39" s="617" t="e">
        <f t="shared" si="4"/>
        <v>#REF!</v>
      </c>
      <c r="J39" s="617" t="e">
        <f t="shared" si="4"/>
        <v>#REF!</v>
      </c>
      <c r="K39" s="617" t="e">
        <f t="shared" si="4"/>
        <v>#REF!</v>
      </c>
    </row>
    <row r="40" spans="1:11" ht="23.25" x14ac:dyDescent="0.35">
      <c r="A40" s="605" t="s">
        <v>274</v>
      </c>
      <c r="B40" s="608"/>
      <c r="C40" s="608" t="s">
        <v>170</v>
      </c>
      <c r="D40" s="609"/>
      <c r="E40" s="615" t="e">
        <f>#REF!</f>
        <v>#REF!</v>
      </c>
      <c r="F40" s="615" t="e">
        <f>#REF!</f>
        <v>#REF!</v>
      </c>
      <c r="G40" s="615" t="e">
        <f>#REF!</f>
        <v>#REF!</v>
      </c>
      <c r="H40" s="615" t="e">
        <f>#REF!</f>
        <v>#REF!</v>
      </c>
      <c r="I40" s="615" t="e">
        <f>#REF!</f>
        <v>#REF!</v>
      </c>
      <c r="J40" s="615" t="e">
        <f>#REF!</f>
        <v>#REF!</v>
      </c>
      <c r="K40" s="615" t="e">
        <f>#REF!</f>
        <v>#REF!</v>
      </c>
    </row>
    <row r="41" spans="1:11" ht="23.25" x14ac:dyDescent="0.35">
      <c r="A41" s="605"/>
      <c r="B41" s="608"/>
      <c r="C41" s="608"/>
      <c r="D41" s="608"/>
      <c r="E41" s="616"/>
      <c r="F41" s="616"/>
      <c r="G41" s="616"/>
      <c r="H41" s="616"/>
      <c r="I41" s="616"/>
      <c r="J41" s="616"/>
      <c r="K41" s="616"/>
    </row>
    <row r="42" spans="1:11" ht="24" thickBot="1" x14ac:dyDescent="0.4">
      <c r="A42" s="605"/>
      <c r="B42" s="608"/>
      <c r="C42" s="608" t="s">
        <v>158</v>
      </c>
      <c r="D42" s="608"/>
      <c r="E42" s="615" t="e">
        <f>SUM(E38:E40)</f>
        <v>#REF!</v>
      </c>
      <c r="F42" s="615" t="e">
        <f>SUM(F38:F40)</f>
        <v>#REF!</v>
      </c>
      <c r="G42" s="615" t="e">
        <f>SUM(G38:G40)</f>
        <v>#REF!</v>
      </c>
      <c r="H42" s="615" t="e">
        <f>SUM(H38:H40)</f>
        <v>#REF!</v>
      </c>
      <c r="I42" s="615" t="e">
        <f>SUM(I38:I41)</f>
        <v>#REF!</v>
      </c>
      <c r="J42" s="615" t="e">
        <f>SUM(J38:J40)</f>
        <v>#REF!</v>
      </c>
      <c r="K42" s="614" t="e">
        <f>SUM(K38:K40)</f>
        <v>#REF!</v>
      </c>
    </row>
    <row r="43" spans="1:11" ht="24" thickTop="1" x14ac:dyDescent="0.35">
      <c r="A43" s="605"/>
      <c r="B43" s="608"/>
      <c r="C43" s="608"/>
      <c r="D43" s="608"/>
      <c r="E43" s="613"/>
      <c r="F43" s="613"/>
      <c r="G43" s="613"/>
      <c r="H43" s="613"/>
      <c r="I43" s="613"/>
      <c r="J43" s="613"/>
    </row>
    <row r="44" spans="1:11" ht="23.25" x14ac:dyDescent="0.35">
      <c r="A44" s="605"/>
      <c r="B44" s="608"/>
      <c r="C44" s="608"/>
      <c r="D44" s="608"/>
      <c r="H44" s="606"/>
      <c r="I44" s="606"/>
      <c r="J44" s="606"/>
    </row>
    <row r="45" spans="1:11" ht="23.25" x14ac:dyDescent="0.35">
      <c r="A45" s="605"/>
      <c r="B45" s="608"/>
      <c r="C45" s="608"/>
      <c r="D45" s="608"/>
      <c r="H45" s="606"/>
      <c r="I45" s="606"/>
      <c r="J45" s="606"/>
    </row>
    <row r="46" spans="1:11" ht="23.25" x14ac:dyDescent="0.35">
      <c r="A46" s="605"/>
      <c r="B46" s="608"/>
      <c r="C46" s="612"/>
      <c r="D46" s="608"/>
      <c r="E46" s="608"/>
      <c r="F46" s="608"/>
      <c r="G46" s="606"/>
      <c r="H46" s="606"/>
      <c r="I46" s="606"/>
      <c r="J46" s="611"/>
    </row>
    <row r="47" spans="1:11" ht="23.25" x14ac:dyDescent="0.35">
      <c r="A47" s="605"/>
      <c r="B47" s="606"/>
      <c r="C47" s="606"/>
      <c r="D47" s="608"/>
      <c r="E47" s="610" t="s">
        <v>157</v>
      </c>
      <c r="F47" s="610" t="s">
        <v>165</v>
      </c>
      <c r="G47" s="610" t="s">
        <v>164</v>
      </c>
      <c r="H47" s="610" t="s">
        <v>158</v>
      </c>
      <c r="I47" s="610"/>
      <c r="J47" s="606"/>
    </row>
    <row r="48" spans="1:11" ht="23.25" x14ac:dyDescent="0.35">
      <c r="A48" s="605"/>
      <c r="B48" s="608"/>
      <c r="C48" s="610"/>
      <c r="D48" s="610"/>
      <c r="E48" s="609" t="s">
        <v>168</v>
      </c>
      <c r="F48" s="609">
        <v>1</v>
      </c>
      <c r="G48" s="609" t="e">
        <f>#REF!</f>
        <v>#REF!</v>
      </c>
      <c r="H48" s="609" t="e">
        <f>#REF!</f>
        <v>#REF!</v>
      </c>
      <c r="I48" s="609"/>
      <c r="J48" s="609"/>
    </row>
    <row r="49" spans="1:10" ht="23.25" x14ac:dyDescent="0.35">
      <c r="A49" s="605"/>
      <c r="B49" s="608"/>
      <c r="C49" s="610"/>
      <c r="D49" s="610"/>
      <c r="E49" s="609" t="s">
        <v>167</v>
      </c>
      <c r="F49" s="609">
        <v>1</v>
      </c>
      <c r="G49" s="609" t="e">
        <f>#REF!</f>
        <v>#REF!</v>
      </c>
      <c r="H49" s="609" t="e">
        <f>#REF!</f>
        <v>#REF!</v>
      </c>
      <c r="I49" s="609"/>
      <c r="J49" s="609"/>
    </row>
    <row r="50" spans="1:10" ht="23.25" x14ac:dyDescent="0.35">
      <c r="A50" s="605"/>
      <c r="B50" s="608"/>
      <c r="C50" s="610"/>
      <c r="D50" s="609"/>
      <c r="E50" s="609"/>
      <c r="F50" s="609"/>
      <c r="G50" s="609"/>
      <c r="H50" s="609"/>
      <c r="I50" s="609"/>
      <c r="J50" s="609"/>
    </row>
    <row r="51" spans="1:10" ht="23.25" x14ac:dyDescent="0.35">
      <c r="A51" s="605"/>
      <c r="B51" s="608"/>
      <c r="C51" s="610"/>
      <c r="D51" s="609"/>
      <c r="E51" s="609"/>
      <c r="F51" s="609"/>
      <c r="G51" s="609"/>
      <c r="H51" s="609"/>
      <c r="I51" s="609"/>
      <c r="J51" s="609"/>
    </row>
    <row r="52" spans="1:10" ht="23.25" x14ac:dyDescent="0.35">
      <c r="A52" s="605"/>
      <c r="B52" s="608"/>
      <c r="C52" s="610"/>
      <c r="D52" s="610"/>
      <c r="E52" s="609"/>
      <c r="F52" s="609"/>
      <c r="G52" s="609"/>
      <c r="H52" s="609"/>
      <c r="I52" s="609"/>
      <c r="J52" s="609"/>
    </row>
    <row r="53" spans="1:10" ht="23.25" x14ac:dyDescent="0.35">
      <c r="A53" s="605"/>
      <c r="B53" s="608"/>
      <c r="C53" s="608"/>
      <c r="D53" s="608"/>
      <c r="E53" s="609"/>
      <c r="F53" s="609"/>
      <c r="G53" s="609"/>
      <c r="H53" s="606"/>
      <c r="I53" s="606"/>
      <c r="J53" s="606"/>
    </row>
    <row r="54" spans="1:10" ht="23.25" x14ac:dyDescent="0.35">
      <c r="A54" s="605"/>
      <c r="B54" s="608"/>
      <c r="C54" s="608"/>
      <c r="D54" s="608"/>
      <c r="E54" s="609"/>
      <c r="F54" s="609"/>
      <c r="G54" s="609"/>
      <c r="H54" s="606"/>
      <c r="I54" s="606"/>
      <c r="J54" s="606"/>
    </row>
    <row r="55" spans="1:10" ht="23.25" x14ac:dyDescent="0.35">
      <c r="A55" s="605"/>
      <c r="B55" s="608"/>
      <c r="C55" s="608"/>
      <c r="D55" s="608"/>
      <c r="E55" s="609"/>
      <c r="F55" s="609"/>
      <c r="G55" s="609"/>
      <c r="H55" s="606"/>
      <c r="I55" s="606"/>
      <c r="J55" s="606"/>
    </row>
    <row r="56" spans="1:10" ht="23.25" x14ac:dyDescent="0.35">
      <c r="A56" s="605"/>
      <c r="B56" s="608"/>
      <c r="C56" s="608"/>
      <c r="D56" s="608"/>
      <c r="E56" s="606"/>
      <c r="F56" s="606"/>
      <c r="G56" s="606"/>
      <c r="H56" s="606"/>
      <c r="I56" s="606"/>
      <c r="J56" s="606"/>
    </row>
    <row r="57" spans="1:10" ht="23.25" x14ac:dyDescent="0.35">
      <c r="A57" s="605"/>
      <c r="B57" s="608"/>
      <c r="C57" s="608"/>
      <c r="D57" s="608"/>
      <c r="E57" s="606"/>
      <c r="F57" s="606"/>
      <c r="G57" s="606"/>
      <c r="H57" s="606"/>
      <c r="I57" s="606"/>
      <c r="J57" s="606"/>
    </row>
    <row r="58" spans="1:10" ht="23.25" x14ac:dyDescent="0.35">
      <c r="A58" s="605"/>
      <c r="B58" s="608"/>
      <c r="C58" s="608"/>
      <c r="D58" s="608"/>
      <c r="E58" s="606"/>
      <c r="F58" s="606"/>
      <c r="G58" s="606"/>
      <c r="H58" s="606"/>
      <c r="I58" s="606"/>
      <c r="J58" s="606"/>
    </row>
    <row r="59" spans="1:10" ht="23.25" x14ac:dyDescent="0.35">
      <c r="A59" s="605"/>
      <c r="E59" s="606"/>
      <c r="F59" s="606"/>
      <c r="G59" s="606"/>
      <c r="H59" s="606"/>
      <c r="I59" s="606"/>
      <c r="J59" s="606"/>
    </row>
    <row r="60" spans="1:10" ht="23.25" x14ac:dyDescent="0.35">
      <c r="A60" s="605"/>
      <c r="E60" s="606"/>
      <c r="F60" s="606"/>
      <c r="G60" s="606"/>
      <c r="H60" s="606"/>
      <c r="I60" s="606"/>
      <c r="J60" s="606"/>
    </row>
    <row r="61" spans="1:10" ht="23.25" x14ac:dyDescent="0.35">
      <c r="A61" s="605"/>
      <c r="E61" s="606"/>
      <c r="F61" s="606"/>
      <c r="G61" s="606"/>
      <c r="H61" s="606"/>
      <c r="I61" s="606"/>
      <c r="J61" s="606"/>
    </row>
    <row r="62" spans="1:10" ht="23.25" x14ac:dyDescent="0.35">
      <c r="A62" s="605"/>
      <c r="E62" s="607"/>
      <c r="F62" s="606"/>
      <c r="G62" s="606"/>
      <c r="H62" s="606"/>
      <c r="I62" s="606"/>
      <c r="J62" s="606"/>
    </row>
    <row r="63" spans="1:10" ht="23.25" x14ac:dyDescent="0.35">
      <c r="A63" s="605"/>
      <c r="E63" s="606"/>
      <c r="F63" s="606"/>
      <c r="G63" s="606"/>
      <c r="H63" s="606"/>
      <c r="I63" s="606"/>
      <c r="J63" s="606"/>
    </row>
    <row r="64" spans="1:10" ht="23.25" x14ac:dyDescent="0.35">
      <c r="A64" s="605"/>
      <c r="E64" s="606"/>
      <c r="F64" s="606"/>
      <c r="G64" s="606"/>
      <c r="H64" s="606"/>
      <c r="I64" s="606"/>
      <c r="J64" s="606"/>
    </row>
    <row r="65" spans="1:10" ht="23.25" x14ac:dyDescent="0.35">
      <c r="A65" s="605"/>
      <c r="E65" s="606"/>
      <c r="F65" s="606"/>
      <c r="G65" s="606"/>
      <c r="H65" s="606"/>
      <c r="I65" s="606"/>
      <c r="J65" s="606"/>
    </row>
    <row r="66" spans="1:10" ht="23.25" x14ac:dyDescent="0.35">
      <c r="A66" s="605"/>
      <c r="E66" s="606"/>
      <c r="F66" s="606"/>
      <c r="G66" s="606"/>
      <c r="H66" s="606"/>
      <c r="I66" s="606"/>
      <c r="J66" s="606"/>
    </row>
    <row r="67" spans="1:10" ht="23.25" x14ac:dyDescent="0.35">
      <c r="A67" s="605"/>
      <c r="E67" s="606"/>
      <c r="F67" s="606"/>
      <c r="G67" s="606"/>
      <c r="H67" s="606"/>
      <c r="I67" s="606"/>
      <c r="J67" s="606"/>
    </row>
    <row r="68" spans="1:10" ht="23.25" x14ac:dyDescent="0.35">
      <c r="A68" s="605"/>
      <c r="E68" s="606"/>
      <c r="F68" s="606"/>
      <c r="G68" s="606"/>
      <c r="H68" s="606"/>
      <c r="I68" s="606"/>
      <c r="J68" s="606"/>
    </row>
    <row r="69" spans="1:10" ht="23.25" x14ac:dyDescent="0.35">
      <c r="A69" s="605"/>
      <c r="E69" s="606"/>
      <c r="F69" s="606"/>
      <c r="G69" s="606"/>
      <c r="H69" s="606"/>
      <c r="I69" s="606"/>
      <c r="J69" s="606"/>
    </row>
    <row r="70" spans="1:10" ht="23.25" x14ac:dyDescent="0.35">
      <c r="A70" s="605"/>
      <c r="E70" s="606"/>
      <c r="F70" s="606"/>
      <c r="G70" s="606"/>
      <c r="H70" s="606"/>
      <c r="I70" s="606"/>
      <c r="J70" s="606"/>
    </row>
    <row r="71" spans="1:10" ht="23.25" x14ac:dyDescent="0.35">
      <c r="A71" s="605"/>
      <c r="E71" s="606"/>
      <c r="F71" s="606"/>
      <c r="G71" s="606"/>
      <c r="H71" s="606"/>
      <c r="I71" s="606"/>
      <c r="J71" s="606"/>
    </row>
    <row r="72" spans="1:10" ht="23.25" x14ac:dyDescent="0.35">
      <c r="A72" s="605"/>
      <c r="E72" s="606"/>
      <c r="F72" s="606"/>
      <c r="G72" s="606"/>
      <c r="H72" s="606"/>
      <c r="I72" s="606"/>
      <c r="J72" s="606"/>
    </row>
    <row r="73" spans="1:10" ht="23.25" x14ac:dyDescent="0.35">
      <c r="A73" s="605"/>
      <c r="E73" s="606"/>
      <c r="F73" s="606"/>
      <c r="G73" s="606"/>
      <c r="H73" s="606"/>
      <c r="I73" s="606"/>
      <c r="J73" s="606"/>
    </row>
    <row r="74" spans="1:10" ht="23.25" x14ac:dyDescent="0.35">
      <c r="A74" s="605"/>
      <c r="E74" s="606"/>
      <c r="F74" s="606"/>
      <c r="G74" s="606"/>
      <c r="H74" s="606"/>
      <c r="I74" s="606"/>
      <c r="J74" s="606"/>
    </row>
    <row r="75" spans="1:10" ht="23.25" x14ac:dyDescent="0.35">
      <c r="A75" s="605"/>
      <c r="E75" s="606"/>
      <c r="F75" s="606"/>
      <c r="G75" s="606"/>
      <c r="H75" s="606"/>
      <c r="I75" s="606"/>
      <c r="J75" s="606"/>
    </row>
    <row r="76" spans="1:10" ht="23.25" x14ac:dyDescent="0.35">
      <c r="A76" s="605"/>
      <c r="E76" s="606"/>
      <c r="F76" s="606"/>
      <c r="G76" s="606"/>
      <c r="H76" s="606"/>
      <c r="I76" s="606"/>
      <c r="J76" s="606"/>
    </row>
    <row r="77" spans="1:10" ht="23.25" x14ac:dyDescent="0.35">
      <c r="A77" s="605"/>
      <c r="E77" s="606"/>
      <c r="F77" s="606"/>
      <c r="G77" s="606"/>
      <c r="H77" s="606"/>
      <c r="I77" s="606"/>
      <c r="J77" s="606"/>
    </row>
    <row r="78" spans="1:10" ht="23.25" x14ac:dyDescent="0.35">
      <c r="A78" s="605"/>
      <c r="E78" s="606"/>
      <c r="F78" s="606"/>
      <c r="G78" s="606"/>
      <c r="H78" s="606"/>
      <c r="I78" s="606"/>
      <c r="J78" s="606"/>
    </row>
    <row r="79" spans="1:10" ht="23.25" x14ac:dyDescent="0.35">
      <c r="A79" s="605"/>
      <c r="E79" s="606"/>
      <c r="F79" s="606"/>
      <c r="G79" s="606"/>
      <c r="H79" s="606"/>
      <c r="I79" s="606"/>
      <c r="J79" s="606"/>
    </row>
    <row r="80" spans="1:10" ht="23.25" x14ac:dyDescent="0.35">
      <c r="A80" s="605"/>
      <c r="E80" s="606"/>
      <c r="F80" s="606"/>
      <c r="G80" s="606"/>
      <c r="H80" s="606"/>
      <c r="I80" s="606"/>
      <c r="J80" s="606"/>
    </row>
    <row r="81" spans="1:10" ht="23.25" x14ac:dyDescent="0.35">
      <c r="A81" s="605"/>
      <c r="E81" s="606"/>
      <c r="F81" s="606"/>
      <c r="G81" s="606"/>
      <c r="H81" s="606"/>
      <c r="I81" s="606"/>
      <c r="J81" s="606"/>
    </row>
    <row r="82" spans="1:10" ht="23.25" x14ac:dyDescent="0.35">
      <c r="A82" s="605"/>
      <c r="E82" s="606"/>
      <c r="F82" s="606"/>
      <c r="G82" s="606"/>
      <c r="H82" s="606"/>
      <c r="I82" s="606"/>
      <c r="J82" s="606"/>
    </row>
    <row r="83" spans="1:10" ht="23.25" x14ac:dyDescent="0.35">
      <c r="A83" s="605"/>
    </row>
    <row r="84" spans="1:10" ht="23.25" x14ac:dyDescent="0.35">
      <c r="A84" s="605"/>
    </row>
    <row r="85" spans="1:10" ht="23.25" x14ac:dyDescent="0.35">
      <c r="A85" s="605"/>
    </row>
    <row r="86" spans="1:10" ht="23.25" x14ac:dyDescent="0.35">
      <c r="A86" s="605"/>
    </row>
    <row r="87" spans="1:10" ht="23.25" x14ac:dyDescent="0.35">
      <c r="A87" s="605"/>
    </row>
    <row r="88" spans="1:10" ht="23.25" x14ac:dyDescent="0.35">
      <c r="A88" s="605"/>
    </row>
  </sheetData>
  <pageMargins left="0.5" right="0.5" top="0.5" bottom="0.5" header="0" footer="0"/>
  <pageSetup scale="51" orientation="portrait" verticalDpi="1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88AD0-6DB7-456E-A8CC-940EBC593E11}">
  <dimension ref="A1:K74"/>
  <sheetViews>
    <sheetView workbookViewId="0"/>
  </sheetViews>
  <sheetFormatPr defaultColWidth="12.42578125" defaultRowHeight="15" x14ac:dyDescent="0.2"/>
  <cols>
    <col min="1" max="1" width="22.28515625" style="624" customWidth="1"/>
    <col min="2" max="2" width="4.7109375" style="624" customWidth="1"/>
    <col min="3" max="3" width="20.140625" style="624" customWidth="1"/>
    <col min="4" max="4" width="12.42578125" style="624" customWidth="1"/>
    <col min="5" max="10" width="17.5703125" style="624" customWidth="1"/>
    <col min="11" max="16384" width="12.42578125" style="624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630" t="s">
        <v>268</v>
      </c>
      <c r="B5" s="630"/>
    </row>
    <row r="7" spans="1:11" ht="20.100000000000001" customHeight="1" x14ac:dyDescent="0.25">
      <c r="A7" s="641" t="s">
        <v>133</v>
      </c>
      <c r="B7" s="627"/>
      <c r="C7" s="627"/>
      <c r="D7" s="627"/>
      <c r="E7" s="640">
        <v>1</v>
      </c>
      <c r="F7" s="640">
        <v>2</v>
      </c>
      <c r="G7" s="640">
        <v>3</v>
      </c>
      <c r="H7" s="640">
        <v>4</v>
      </c>
      <c r="I7" s="640">
        <v>4.5</v>
      </c>
      <c r="J7" s="640">
        <v>5</v>
      </c>
      <c r="K7" s="640">
        <v>6</v>
      </c>
    </row>
    <row r="8" spans="1:11" ht="20.100000000000001" customHeight="1" x14ac:dyDescent="0.2">
      <c r="E8" s="639"/>
      <c r="F8" s="639"/>
      <c r="G8" s="639"/>
      <c r="H8" s="639"/>
      <c r="I8" s="639"/>
      <c r="J8" s="639"/>
      <c r="K8" s="639"/>
    </row>
    <row r="9" spans="1:11" ht="20.100000000000001" customHeight="1" x14ac:dyDescent="0.35">
      <c r="A9" s="628" t="s">
        <v>292</v>
      </c>
      <c r="B9" s="627" t="s">
        <v>2</v>
      </c>
      <c r="C9" s="627" t="s">
        <v>67</v>
      </c>
      <c r="D9" s="627"/>
      <c r="E9" s="635" t="e">
        <f>'Rex 1102a'!E14</f>
        <v>#REF!</v>
      </c>
      <c r="F9" s="635" t="e">
        <f>'Rex 1102a'!F14</f>
        <v>#REF!</v>
      </c>
      <c r="G9" s="635" t="e">
        <f>'Rex 1102a'!G14</f>
        <v>#REF!</v>
      </c>
      <c r="H9" s="635" t="e">
        <f>'Rex 1102a'!H14</f>
        <v>#REF!</v>
      </c>
      <c r="I9" s="635" t="e">
        <f>'Rex 1102a'!I14</f>
        <v>#REF!</v>
      </c>
      <c r="J9" s="635" t="e">
        <f>'Rex 1102a'!J14</f>
        <v>#REF!</v>
      </c>
      <c r="K9" s="635" t="e">
        <f>'Rex 1102a'!K14</f>
        <v>#REF!</v>
      </c>
    </row>
    <row r="10" spans="1:11" ht="20.100000000000001" customHeight="1" x14ac:dyDescent="0.35">
      <c r="A10" s="628" t="s">
        <v>291</v>
      </c>
      <c r="B10" s="627"/>
      <c r="C10" s="627" t="s">
        <v>288</v>
      </c>
      <c r="D10" s="627"/>
      <c r="E10" s="635" t="e">
        <f>#REF!</f>
        <v>#REF!</v>
      </c>
      <c r="F10" s="635" t="e">
        <f>#REF!</f>
        <v>#REF!</v>
      </c>
      <c r="G10" s="635" t="e">
        <f>#REF!</f>
        <v>#REF!</v>
      </c>
      <c r="H10" s="635" t="e">
        <f>#REF!</f>
        <v>#REF!</v>
      </c>
      <c r="I10" s="635" t="e">
        <f>#REF!</f>
        <v>#REF!</v>
      </c>
      <c r="J10" s="635" t="e">
        <f>#REF!</f>
        <v>#REF!</v>
      </c>
      <c r="K10" s="635" t="e">
        <f>#REF!</f>
        <v>#REF!</v>
      </c>
    </row>
    <row r="11" spans="1:11" ht="20.100000000000001" customHeight="1" x14ac:dyDescent="0.35">
      <c r="A11" s="628" t="s">
        <v>801</v>
      </c>
      <c r="B11" s="627"/>
      <c r="C11" s="627" t="s">
        <v>287</v>
      </c>
      <c r="D11" s="627"/>
      <c r="E11" s="635">
        <f>'Xtra Lnks Dies'!L71</f>
        <v>152.72016666666667</v>
      </c>
      <c r="F11" s="635">
        <f>'Xtra Lnks Dies'!M71</f>
        <v>156.60905555555559</v>
      </c>
      <c r="G11" s="635">
        <f>'Xtra Lnks Dies'!N71</f>
        <v>166.97942592592594</v>
      </c>
      <c r="H11" s="635">
        <f>'Xtra Lnks Dies'!O71</f>
        <v>170.22016666666667</v>
      </c>
      <c r="I11" s="635">
        <f>'Xtra Lnks Dies'!P71</f>
        <v>182.85905555555559</v>
      </c>
      <c r="J11" s="635">
        <f>'Xtra Lnks Dies'!Q71</f>
        <v>208.46090740740743</v>
      </c>
      <c r="K11" s="635">
        <f>'Xtra Lnks Dies'!R71</f>
        <v>228.55350000000004</v>
      </c>
    </row>
    <row r="12" spans="1:11" ht="20.100000000000001" customHeight="1" x14ac:dyDescent="0.35">
      <c r="A12" s="628"/>
      <c r="B12" s="627"/>
      <c r="C12" s="627" t="s">
        <v>733</v>
      </c>
      <c r="D12" s="627"/>
      <c r="E12" s="636" t="e">
        <f>$J$30</f>
        <v>#REF!</v>
      </c>
      <c r="F12" s="636" t="e">
        <f t="shared" ref="F12:K12" si="0">$J$30</f>
        <v>#REF!</v>
      </c>
      <c r="G12" s="636" t="e">
        <f t="shared" si="0"/>
        <v>#REF!</v>
      </c>
      <c r="H12" s="636" t="e">
        <f t="shared" si="0"/>
        <v>#REF!</v>
      </c>
      <c r="I12" s="636" t="e">
        <f t="shared" si="0"/>
        <v>#REF!</v>
      </c>
      <c r="J12" s="636" t="e">
        <f t="shared" si="0"/>
        <v>#REF!</v>
      </c>
      <c r="K12" s="636" t="e">
        <f t="shared" si="0"/>
        <v>#REF!</v>
      </c>
    </row>
    <row r="13" spans="1:11" ht="20.100000000000001" customHeight="1" thickBot="1" x14ac:dyDescent="0.4">
      <c r="A13" s="628"/>
      <c r="B13" s="627"/>
      <c r="C13" s="627" t="s">
        <v>158</v>
      </c>
      <c r="D13" s="627"/>
      <c r="E13" s="635" t="e">
        <f t="shared" ref="E13:K13" si="1">SUM(E9:E12)</f>
        <v>#REF!</v>
      </c>
      <c r="F13" s="635" t="e">
        <f t="shared" si="1"/>
        <v>#REF!</v>
      </c>
      <c r="G13" s="635" t="e">
        <f t="shared" si="1"/>
        <v>#REF!</v>
      </c>
      <c r="H13" s="635" t="e">
        <f t="shared" si="1"/>
        <v>#REF!</v>
      </c>
      <c r="I13" s="635" t="e">
        <f t="shared" si="1"/>
        <v>#REF!</v>
      </c>
      <c r="J13" s="635" t="e">
        <f t="shared" si="1"/>
        <v>#REF!</v>
      </c>
      <c r="K13" s="635" t="e">
        <f t="shared" si="1"/>
        <v>#REF!</v>
      </c>
    </row>
    <row r="14" spans="1:11" ht="20.100000000000001" customHeight="1" thickTop="1" x14ac:dyDescent="0.35">
      <c r="A14" s="628"/>
      <c r="B14" s="627"/>
      <c r="C14" s="627"/>
      <c r="D14" s="627"/>
      <c r="E14" s="638"/>
      <c r="F14" s="638"/>
      <c r="G14" s="638"/>
      <c r="H14" s="638"/>
      <c r="I14" s="638"/>
      <c r="J14" s="638"/>
      <c r="K14" s="638"/>
    </row>
    <row r="15" spans="1:11" ht="20.100000000000001" customHeight="1" x14ac:dyDescent="0.35">
      <c r="A15" s="628"/>
      <c r="B15" s="627"/>
      <c r="C15" s="627"/>
      <c r="D15" s="627"/>
      <c r="E15" s="637"/>
      <c r="F15" s="637"/>
      <c r="G15" s="637"/>
      <c r="H15" s="637"/>
      <c r="I15" s="637"/>
      <c r="J15" s="637"/>
      <c r="K15" s="637"/>
    </row>
    <row r="16" spans="1:11" ht="20.100000000000001" customHeight="1" x14ac:dyDescent="0.35">
      <c r="A16" s="628"/>
      <c r="B16" s="627"/>
      <c r="C16" s="627"/>
      <c r="D16" s="627"/>
      <c r="E16" s="637"/>
      <c r="F16" s="637"/>
      <c r="G16" s="637"/>
      <c r="H16" s="637"/>
      <c r="I16" s="637"/>
      <c r="J16" s="637"/>
      <c r="K16" s="637"/>
    </row>
    <row r="17" spans="1:11" ht="20.100000000000001" customHeight="1" x14ac:dyDescent="0.35">
      <c r="A17" s="628"/>
      <c r="B17" s="627"/>
      <c r="C17" s="627"/>
      <c r="D17" s="627"/>
      <c r="E17" s="637"/>
      <c r="F17" s="637"/>
      <c r="G17" s="637"/>
      <c r="H17" s="637"/>
      <c r="I17" s="637"/>
      <c r="J17" s="637"/>
      <c r="K17" s="637"/>
    </row>
    <row r="18" spans="1:11" ht="20.100000000000001" customHeight="1" x14ac:dyDescent="0.35">
      <c r="A18" s="628"/>
      <c r="B18" s="627"/>
      <c r="C18" s="627"/>
      <c r="D18" s="627"/>
      <c r="E18" s="637"/>
      <c r="F18" s="637"/>
      <c r="G18" s="637"/>
      <c r="H18" s="637"/>
      <c r="I18" s="637"/>
      <c r="J18" s="637"/>
      <c r="K18" s="637"/>
    </row>
    <row r="19" spans="1:11" ht="20.100000000000001" customHeight="1" x14ac:dyDescent="0.35">
      <c r="A19" s="628" t="s">
        <v>290</v>
      </c>
      <c r="B19" s="627"/>
      <c r="C19" s="627" t="s">
        <v>67</v>
      </c>
      <c r="D19" s="627"/>
      <c r="E19" s="635" t="e">
        <f>'Rex 1102a'!E44</f>
        <v>#REF!</v>
      </c>
      <c r="F19" s="635" t="e">
        <f>'Rex 1102a'!F44</f>
        <v>#REF!</v>
      </c>
      <c r="G19" s="635" t="e">
        <f>'Rex 1102a'!G44</f>
        <v>#REF!</v>
      </c>
      <c r="H19" s="635" t="e">
        <f>'Rex 1102a'!H44</f>
        <v>#REF!</v>
      </c>
      <c r="I19" s="635" t="e">
        <f>'Rex 1102a'!I44</f>
        <v>#REF!</v>
      </c>
      <c r="J19" s="635" t="e">
        <f>'Rex 1102a'!J44</f>
        <v>#REF!</v>
      </c>
      <c r="K19" s="635" t="e">
        <f>'Rex 1102a'!K44</f>
        <v>#REF!</v>
      </c>
    </row>
    <row r="20" spans="1:11" ht="20.100000000000001" customHeight="1" x14ac:dyDescent="0.35">
      <c r="A20" s="628" t="s">
        <v>289</v>
      </c>
      <c r="B20" s="627"/>
      <c r="C20" s="627" t="s">
        <v>288</v>
      </c>
      <c r="D20" s="627"/>
      <c r="E20" s="635" t="e">
        <f>#REF!</f>
        <v>#REF!</v>
      </c>
      <c r="F20" s="635" t="e">
        <f>#REF!</f>
        <v>#REF!</v>
      </c>
      <c r="G20" s="635" t="e">
        <f>#REF!</f>
        <v>#REF!</v>
      </c>
      <c r="H20" s="635" t="e">
        <f>#REF!</f>
        <v>#REF!</v>
      </c>
      <c r="I20" s="635" t="e">
        <f>#REF!</f>
        <v>#REF!</v>
      </c>
      <c r="J20" s="635" t="e">
        <f>#REF!</f>
        <v>#REF!</v>
      </c>
      <c r="K20" s="635" t="e">
        <f>#REF!</f>
        <v>#REF!</v>
      </c>
    </row>
    <row r="21" spans="1:11" ht="20.100000000000001" customHeight="1" x14ac:dyDescent="0.35">
      <c r="A21" s="628" t="s">
        <v>770</v>
      </c>
      <c r="B21" s="627"/>
      <c r="C21" s="627" t="s">
        <v>287</v>
      </c>
      <c r="D21" s="627"/>
      <c r="E21" s="635" t="e">
        <f>#REF!</f>
        <v>#REF!</v>
      </c>
      <c r="F21" s="635" t="e">
        <f>#REF!</f>
        <v>#REF!</v>
      </c>
      <c r="G21" s="635" t="e">
        <f>#REF!</f>
        <v>#REF!</v>
      </c>
      <c r="H21" s="635" t="e">
        <f>#REF!</f>
        <v>#REF!</v>
      </c>
      <c r="I21" s="635" t="e">
        <f>#REF!</f>
        <v>#REF!</v>
      </c>
      <c r="J21" s="635" t="e">
        <f>#REF!</f>
        <v>#REF!</v>
      </c>
      <c r="K21" s="635" t="e">
        <f>#REF!</f>
        <v>#REF!</v>
      </c>
    </row>
    <row r="22" spans="1:11" ht="20.100000000000001" customHeight="1" x14ac:dyDescent="0.35">
      <c r="A22" s="628"/>
      <c r="B22" s="627"/>
      <c r="C22" s="627" t="s">
        <v>733</v>
      </c>
      <c r="D22" s="627"/>
      <c r="E22" s="636" t="e">
        <f>$J$30</f>
        <v>#REF!</v>
      </c>
      <c r="F22" s="636" t="e">
        <f t="shared" ref="F22:K22" si="2">$J$30</f>
        <v>#REF!</v>
      </c>
      <c r="G22" s="636" t="e">
        <f t="shared" si="2"/>
        <v>#REF!</v>
      </c>
      <c r="H22" s="636" t="e">
        <f t="shared" si="2"/>
        <v>#REF!</v>
      </c>
      <c r="I22" s="636" t="e">
        <f t="shared" si="2"/>
        <v>#REF!</v>
      </c>
      <c r="J22" s="636" t="e">
        <f t="shared" si="2"/>
        <v>#REF!</v>
      </c>
      <c r="K22" s="636" t="e">
        <f t="shared" si="2"/>
        <v>#REF!</v>
      </c>
    </row>
    <row r="23" spans="1:11" ht="20.100000000000001" customHeight="1" thickBot="1" x14ac:dyDescent="0.4">
      <c r="A23" s="628"/>
      <c r="B23" s="627"/>
      <c r="C23" s="627" t="s">
        <v>158</v>
      </c>
      <c r="D23" s="627"/>
      <c r="E23" s="635" t="e">
        <f t="shared" ref="E23:K23" si="3">SUM(E19:E22)</f>
        <v>#REF!</v>
      </c>
      <c r="F23" s="635" t="e">
        <f t="shared" si="3"/>
        <v>#REF!</v>
      </c>
      <c r="G23" s="635" t="e">
        <f t="shared" si="3"/>
        <v>#REF!</v>
      </c>
      <c r="H23" s="635" t="e">
        <f t="shared" si="3"/>
        <v>#REF!</v>
      </c>
      <c r="I23" s="635" t="e">
        <f t="shared" si="3"/>
        <v>#REF!</v>
      </c>
      <c r="J23" s="635" t="e">
        <f t="shared" si="3"/>
        <v>#REF!</v>
      </c>
      <c r="K23" s="635" t="e">
        <f t="shared" si="3"/>
        <v>#REF!</v>
      </c>
    </row>
    <row r="24" spans="1:11" ht="20.100000000000001" customHeight="1" thickTop="1" x14ac:dyDescent="0.35">
      <c r="A24" s="628"/>
      <c r="B24" s="627"/>
      <c r="C24" s="627"/>
      <c r="D24" s="627"/>
      <c r="E24" s="634"/>
      <c r="F24" s="634"/>
      <c r="G24" s="634"/>
      <c r="H24" s="634"/>
      <c r="I24" s="634"/>
      <c r="J24" s="634"/>
    </row>
    <row r="25" spans="1:11" ht="20.100000000000001" customHeight="1" x14ac:dyDescent="0.35">
      <c r="A25" s="628"/>
      <c r="B25" s="627"/>
      <c r="C25" s="633"/>
      <c r="D25" s="627"/>
      <c r="E25" s="628"/>
      <c r="F25" s="628"/>
      <c r="G25" s="628"/>
      <c r="H25" s="628"/>
      <c r="I25" s="628"/>
      <c r="J25" s="628"/>
    </row>
    <row r="26" spans="1:11" ht="20.100000000000001" customHeight="1" x14ac:dyDescent="0.35">
      <c r="A26" s="628"/>
      <c r="B26" s="627"/>
      <c r="C26" s="627"/>
      <c r="D26" s="627"/>
      <c r="E26" s="628"/>
      <c r="F26" s="628"/>
      <c r="G26" s="628"/>
      <c r="H26" s="628"/>
      <c r="I26" s="628"/>
      <c r="J26" s="628"/>
    </row>
    <row r="27" spans="1:11" ht="20.100000000000001" customHeight="1" x14ac:dyDescent="0.35">
      <c r="A27" s="628"/>
      <c r="B27" s="627"/>
      <c r="C27" s="627"/>
      <c r="E27" s="632"/>
      <c r="F27" s="632"/>
      <c r="G27" s="632"/>
      <c r="H27" s="632"/>
      <c r="I27" s="632"/>
      <c r="J27" s="625"/>
    </row>
    <row r="28" spans="1:11" ht="20.100000000000001" customHeight="1" x14ac:dyDescent="0.35">
      <c r="A28" s="628" t="s">
        <v>286</v>
      </c>
      <c r="B28" s="627"/>
      <c r="C28" s="627"/>
      <c r="E28" s="629"/>
      <c r="F28" s="629"/>
      <c r="G28" s="629"/>
      <c r="H28" s="629"/>
      <c r="I28" s="629"/>
      <c r="J28" s="625"/>
    </row>
    <row r="29" spans="1:11" ht="20.100000000000001" customHeight="1" x14ac:dyDescent="0.35">
      <c r="A29" s="628" t="s">
        <v>285</v>
      </c>
      <c r="B29" s="627"/>
      <c r="C29" s="627"/>
      <c r="E29" s="629"/>
      <c r="F29" s="629"/>
      <c r="G29" s="629"/>
      <c r="H29" s="629" t="s">
        <v>803</v>
      </c>
      <c r="I29" s="629" t="s">
        <v>804</v>
      </c>
      <c r="J29" s="625"/>
    </row>
    <row r="30" spans="1:11" ht="20.100000000000001" customHeight="1" x14ac:dyDescent="0.35">
      <c r="A30" s="628" t="s">
        <v>284</v>
      </c>
      <c r="B30" s="627"/>
      <c r="C30" s="627"/>
      <c r="D30" s="627"/>
      <c r="E30" s="625"/>
      <c r="F30" s="625"/>
      <c r="G30" s="625" t="s">
        <v>802</v>
      </c>
      <c r="H30" s="625">
        <v>4</v>
      </c>
      <c r="I30" s="1589" t="e">
        <f>#REF!</f>
        <v>#REF!</v>
      </c>
      <c r="J30" s="625" t="e">
        <f>H30*I30</f>
        <v>#REF!</v>
      </c>
    </row>
    <row r="31" spans="1:11" ht="23.25" x14ac:dyDescent="0.35">
      <c r="A31" s="628"/>
      <c r="B31" s="627"/>
      <c r="C31" s="627"/>
      <c r="D31" s="627"/>
      <c r="E31" s="625"/>
      <c r="F31" s="625"/>
      <c r="G31" s="625"/>
      <c r="H31" s="625"/>
      <c r="I31" s="625"/>
      <c r="J31" s="625"/>
    </row>
    <row r="32" spans="1:11" ht="23.25" x14ac:dyDescent="0.35">
      <c r="A32" s="628"/>
      <c r="B32" s="627"/>
      <c r="C32" s="627"/>
      <c r="D32" s="627"/>
      <c r="E32" s="625"/>
      <c r="F32" s="625"/>
      <c r="G32" s="625"/>
      <c r="H32" s="625"/>
      <c r="I32" s="625"/>
      <c r="J32" s="625"/>
    </row>
    <row r="33" spans="1:10" ht="23.25" x14ac:dyDescent="0.35">
      <c r="A33" s="628"/>
      <c r="B33" s="627"/>
      <c r="C33" s="627"/>
      <c r="D33" s="632"/>
      <c r="E33" s="632"/>
      <c r="F33" s="632"/>
      <c r="G33" s="625"/>
      <c r="H33" s="625"/>
      <c r="I33" s="625"/>
      <c r="J33" s="625"/>
    </row>
    <row r="34" spans="1:10" ht="23.25" x14ac:dyDescent="0.35">
      <c r="A34" s="631" t="s">
        <v>283</v>
      </c>
      <c r="B34" s="627"/>
      <c r="C34" s="627"/>
      <c r="D34" s="629"/>
      <c r="E34" s="629"/>
      <c r="F34" s="629"/>
      <c r="G34" s="625"/>
      <c r="H34" s="625"/>
      <c r="I34" s="625"/>
      <c r="J34" s="625"/>
    </row>
    <row r="35" spans="1:10" ht="23.25" x14ac:dyDescent="0.35">
      <c r="A35" s="630" t="s">
        <v>282</v>
      </c>
      <c r="B35" s="627"/>
      <c r="C35" s="627"/>
      <c r="D35" s="629"/>
      <c r="E35" s="629"/>
      <c r="F35" s="629"/>
      <c r="G35" s="625"/>
      <c r="H35" s="625"/>
      <c r="I35" s="625"/>
      <c r="J35" s="625"/>
    </row>
    <row r="36" spans="1:10" ht="23.25" x14ac:dyDescent="0.35">
      <c r="A36" s="628"/>
      <c r="B36" s="627"/>
      <c r="C36" s="627"/>
      <c r="D36" s="627"/>
      <c r="E36" s="625"/>
      <c r="F36" s="625"/>
      <c r="G36" s="625"/>
      <c r="H36" s="625"/>
      <c r="I36" s="625"/>
      <c r="J36" s="625"/>
    </row>
    <row r="37" spans="1:10" ht="23.25" x14ac:dyDescent="0.35">
      <c r="A37" s="628"/>
      <c r="B37" s="627"/>
      <c r="C37" s="627"/>
      <c r="D37" s="627"/>
      <c r="E37" s="625"/>
      <c r="F37" s="625"/>
      <c r="G37" s="625"/>
      <c r="H37" s="625"/>
      <c r="I37" s="625"/>
      <c r="J37" s="625"/>
    </row>
    <row r="38" spans="1:10" ht="23.25" x14ac:dyDescent="0.35">
      <c r="A38" s="628"/>
      <c r="B38" s="627"/>
      <c r="C38" s="627"/>
      <c r="D38" s="627"/>
      <c r="E38" s="625"/>
      <c r="F38" s="625"/>
      <c r="G38" s="625"/>
      <c r="H38" s="625"/>
      <c r="I38" s="625"/>
      <c r="J38" s="625"/>
    </row>
    <row r="39" spans="1:10" ht="20.25" x14ac:dyDescent="0.3">
      <c r="A39" s="625"/>
      <c r="B39" s="625"/>
      <c r="C39" s="625"/>
      <c r="D39" s="627"/>
      <c r="E39" s="625"/>
      <c r="F39" s="625"/>
      <c r="G39" s="625"/>
      <c r="H39" s="625"/>
      <c r="I39" s="625"/>
      <c r="J39" s="625"/>
    </row>
    <row r="40" spans="1:10" ht="20.25" x14ac:dyDescent="0.3">
      <c r="A40" s="627"/>
      <c r="B40" s="627"/>
      <c r="C40" s="627"/>
      <c r="D40" s="627"/>
      <c r="E40" s="625"/>
      <c r="F40" s="625"/>
      <c r="G40" s="625"/>
      <c r="H40" s="625"/>
      <c r="I40" s="625"/>
      <c r="J40" s="625"/>
    </row>
    <row r="41" spans="1:10" ht="20.25" x14ac:dyDescent="0.3">
      <c r="A41" s="627"/>
      <c r="B41" s="627"/>
      <c r="C41" s="627"/>
      <c r="D41" s="627"/>
      <c r="E41" s="625"/>
      <c r="F41" s="625"/>
      <c r="G41" s="625"/>
      <c r="H41" s="625"/>
      <c r="I41" s="625"/>
      <c r="J41" s="625"/>
    </row>
    <row r="42" spans="1:10" ht="20.25" x14ac:dyDescent="0.3">
      <c r="A42" s="627"/>
      <c r="B42" s="627"/>
      <c r="C42" s="627"/>
      <c r="D42" s="627"/>
      <c r="E42" s="625"/>
      <c r="F42" s="625"/>
      <c r="G42" s="625"/>
      <c r="H42" s="625"/>
      <c r="I42" s="625"/>
      <c r="J42" s="625"/>
    </row>
    <row r="43" spans="1:10" ht="20.25" x14ac:dyDescent="0.3">
      <c r="A43" s="627"/>
      <c r="B43" s="627"/>
      <c r="C43" s="627"/>
      <c r="D43" s="627"/>
      <c r="E43" s="625"/>
      <c r="F43" s="625"/>
      <c r="G43" s="625"/>
      <c r="H43" s="625"/>
      <c r="I43" s="625"/>
      <c r="J43" s="625"/>
    </row>
    <row r="44" spans="1:10" ht="20.25" x14ac:dyDescent="0.3">
      <c r="A44" s="627"/>
      <c r="B44" s="627"/>
      <c r="C44" s="627"/>
      <c r="D44" s="627"/>
      <c r="E44" s="625"/>
      <c r="F44" s="625"/>
      <c r="G44" s="625"/>
      <c r="H44" s="625"/>
      <c r="I44" s="625"/>
      <c r="J44" s="625"/>
    </row>
    <row r="45" spans="1:10" ht="20.25" x14ac:dyDescent="0.3">
      <c r="A45" s="627"/>
      <c r="B45" s="627"/>
      <c r="C45" s="627"/>
      <c r="D45" s="627"/>
      <c r="E45" s="625"/>
      <c r="F45" s="625"/>
      <c r="G45" s="625"/>
      <c r="H45" s="625"/>
      <c r="I45" s="625"/>
      <c r="J45" s="625"/>
    </row>
    <row r="46" spans="1:10" ht="20.25" x14ac:dyDescent="0.3">
      <c r="A46" s="627"/>
      <c r="B46" s="627"/>
      <c r="C46" s="627"/>
      <c r="D46" s="627"/>
      <c r="E46" s="625"/>
      <c r="F46" s="625"/>
      <c r="G46" s="625"/>
      <c r="H46" s="625"/>
      <c r="I46" s="625"/>
      <c r="J46" s="625"/>
    </row>
    <row r="47" spans="1:10" ht="20.25" x14ac:dyDescent="0.3">
      <c r="A47" s="627"/>
      <c r="B47" s="627"/>
      <c r="C47" s="627"/>
      <c r="D47" s="627"/>
      <c r="E47" s="625"/>
      <c r="F47" s="625"/>
      <c r="G47" s="625"/>
      <c r="H47" s="625"/>
      <c r="I47" s="625"/>
      <c r="J47" s="625"/>
    </row>
    <row r="48" spans="1:10" ht="20.25" x14ac:dyDescent="0.3">
      <c r="A48" s="627"/>
      <c r="B48" s="627"/>
      <c r="C48" s="627"/>
      <c r="D48" s="627"/>
      <c r="E48" s="625"/>
      <c r="F48" s="625"/>
      <c r="G48" s="625"/>
      <c r="H48" s="625">
        <f>G48*F48</f>
        <v>0</v>
      </c>
      <c r="I48" s="625"/>
      <c r="J48" s="625"/>
    </row>
    <row r="49" spans="1:10" ht="20.25" x14ac:dyDescent="0.3">
      <c r="A49" s="627"/>
      <c r="B49" s="627"/>
      <c r="C49" s="627"/>
      <c r="D49" s="627"/>
      <c r="E49" s="625"/>
      <c r="F49" s="625"/>
      <c r="G49" s="625"/>
      <c r="H49" s="625">
        <f>G49*F49</f>
        <v>0</v>
      </c>
      <c r="I49" s="625"/>
      <c r="J49" s="625"/>
    </row>
    <row r="50" spans="1:10" ht="20.25" x14ac:dyDescent="0.3">
      <c r="A50" s="627"/>
      <c r="B50" s="627"/>
      <c r="C50" s="627"/>
      <c r="D50" s="627"/>
      <c r="E50" s="625"/>
      <c r="F50" s="625"/>
      <c r="G50" s="625"/>
      <c r="H50" s="625"/>
      <c r="I50" s="625"/>
      <c r="J50" s="625"/>
    </row>
    <row r="51" spans="1:10" ht="20.25" x14ac:dyDescent="0.3">
      <c r="E51" s="625"/>
      <c r="F51" s="625"/>
      <c r="G51" s="625"/>
      <c r="H51" s="625"/>
      <c r="I51" s="625"/>
      <c r="J51" s="625"/>
    </row>
    <row r="52" spans="1:10" ht="20.25" x14ac:dyDescent="0.3">
      <c r="E52" s="625"/>
      <c r="F52" s="625"/>
      <c r="G52" s="625"/>
      <c r="H52" s="625"/>
      <c r="I52" s="625"/>
      <c r="J52" s="625"/>
    </row>
    <row r="53" spans="1:10" ht="20.25" x14ac:dyDescent="0.3">
      <c r="E53" s="625"/>
      <c r="F53" s="625"/>
      <c r="G53" s="625"/>
      <c r="H53" s="625"/>
      <c r="I53" s="625"/>
      <c r="J53" s="625"/>
    </row>
    <row r="54" spans="1:10" ht="20.25" x14ac:dyDescent="0.3">
      <c r="E54" s="625"/>
      <c r="F54" s="625"/>
      <c r="G54" s="625"/>
      <c r="H54" s="625"/>
      <c r="I54" s="625"/>
      <c r="J54" s="625"/>
    </row>
    <row r="55" spans="1:10" ht="20.25" x14ac:dyDescent="0.3">
      <c r="E55" s="625"/>
      <c r="F55" s="625"/>
      <c r="G55" s="625"/>
      <c r="H55" s="625"/>
      <c r="I55" s="625"/>
      <c r="J55" s="625"/>
    </row>
    <row r="56" spans="1:10" ht="20.25" x14ac:dyDescent="0.3">
      <c r="E56" s="625"/>
      <c r="F56" s="625"/>
      <c r="G56" s="625"/>
      <c r="H56" s="625"/>
      <c r="I56" s="625"/>
      <c r="J56" s="625"/>
    </row>
    <row r="57" spans="1:10" ht="20.25" x14ac:dyDescent="0.3">
      <c r="E57" s="625"/>
      <c r="F57" s="625"/>
      <c r="G57" s="625"/>
      <c r="H57" s="625"/>
      <c r="I57" s="625"/>
      <c r="J57" s="625"/>
    </row>
    <row r="58" spans="1:10" ht="20.25" x14ac:dyDescent="0.3">
      <c r="E58" s="625"/>
      <c r="F58" s="625"/>
      <c r="G58" s="625"/>
      <c r="H58" s="625"/>
      <c r="I58" s="625"/>
      <c r="J58" s="625"/>
    </row>
    <row r="59" spans="1:10" ht="20.25" x14ac:dyDescent="0.3">
      <c r="E59" s="625"/>
      <c r="F59" s="625"/>
      <c r="G59" s="625"/>
      <c r="H59" s="625"/>
      <c r="I59" s="625"/>
      <c r="J59" s="625"/>
    </row>
    <row r="60" spans="1:10" ht="20.25" x14ac:dyDescent="0.3">
      <c r="E60" s="625"/>
      <c r="F60" s="625"/>
      <c r="G60" s="625"/>
      <c r="H60" s="625"/>
      <c r="I60" s="625"/>
      <c r="J60" s="625"/>
    </row>
    <row r="61" spans="1:10" ht="20.25" x14ac:dyDescent="0.3">
      <c r="E61" s="625"/>
      <c r="F61" s="625"/>
      <c r="G61" s="625"/>
      <c r="H61" s="625"/>
      <c r="I61" s="625"/>
      <c r="J61" s="625"/>
    </row>
    <row r="62" spans="1:10" ht="20.25" x14ac:dyDescent="0.3">
      <c r="E62" s="626"/>
      <c r="F62" s="625"/>
      <c r="G62" s="625"/>
      <c r="H62" s="625"/>
      <c r="I62" s="625"/>
      <c r="J62" s="625"/>
    </row>
    <row r="63" spans="1:10" ht="20.25" x14ac:dyDescent="0.3">
      <c r="E63" s="625"/>
      <c r="F63" s="625"/>
      <c r="G63" s="625"/>
      <c r="H63" s="625"/>
      <c r="I63" s="625"/>
      <c r="J63" s="625"/>
    </row>
    <row r="64" spans="1:10" ht="20.25" x14ac:dyDescent="0.3">
      <c r="E64" s="625"/>
      <c r="F64" s="625"/>
      <c r="G64" s="625"/>
      <c r="H64" s="625"/>
      <c r="I64" s="625"/>
      <c r="J64" s="625"/>
    </row>
    <row r="65" spans="5:10" ht="20.25" x14ac:dyDescent="0.3">
      <c r="E65" s="625"/>
      <c r="F65" s="625"/>
      <c r="G65" s="625"/>
      <c r="H65" s="625"/>
      <c r="I65" s="625"/>
      <c r="J65" s="625"/>
    </row>
    <row r="66" spans="5:10" ht="20.25" x14ac:dyDescent="0.3">
      <c r="E66" s="625"/>
      <c r="F66" s="625"/>
      <c r="G66" s="625"/>
      <c r="H66" s="625"/>
      <c r="I66" s="625"/>
      <c r="J66" s="625"/>
    </row>
    <row r="67" spans="5:10" ht="20.25" x14ac:dyDescent="0.3">
      <c r="E67" s="625"/>
      <c r="F67" s="625"/>
      <c r="G67" s="625"/>
      <c r="H67" s="625"/>
      <c r="I67" s="625"/>
      <c r="J67" s="625"/>
    </row>
    <row r="68" spans="5:10" ht="20.25" x14ac:dyDescent="0.3">
      <c r="E68" s="625"/>
      <c r="F68" s="625"/>
      <c r="G68" s="625"/>
      <c r="H68" s="625"/>
      <c r="I68" s="625"/>
      <c r="J68" s="625"/>
    </row>
    <row r="69" spans="5:10" ht="20.25" x14ac:dyDescent="0.3">
      <c r="E69" s="625"/>
      <c r="F69" s="625"/>
      <c r="G69" s="625"/>
      <c r="H69" s="625"/>
      <c r="I69" s="625"/>
      <c r="J69" s="625"/>
    </row>
    <row r="70" spans="5:10" ht="20.25" x14ac:dyDescent="0.3">
      <c r="E70" s="625"/>
      <c r="F70" s="625"/>
      <c r="G70" s="625"/>
      <c r="H70" s="625"/>
      <c r="I70" s="625"/>
      <c r="J70" s="625"/>
    </row>
    <row r="71" spans="5:10" ht="20.25" x14ac:dyDescent="0.3">
      <c r="E71" s="625"/>
      <c r="F71" s="625"/>
      <c r="G71" s="625"/>
      <c r="H71" s="625"/>
      <c r="I71" s="625"/>
      <c r="J71" s="625"/>
    </row>
    <row r="72" spans="5:10" ht="20.25" x14ac:dyDescent="0.3">
      <c r="E72" s="625"/>
      <c r="F72" s="625"/>
      <c r="G72" s="625"/>
      <c r="H72" s="625"/>
      <c r="I72" s="625"/>
      <c r="J72" s="625"/>
    </row>
    <row r="73" spans="5:10" ht="20.25" x14ac:dyDescent="0.3">
      <c r="E73" s="625"/>
      <c r="F73" s="625"/>
      <c r="G73" s="625"/>
      <c r="H73" s="625"/>
      <c r="I73" s="625"/>
      <c r="J73" s="625"/>
    </row>
    <row r="74" spans="5:10" ht="20.25" x14ac:dyDescent="0.3">
      <c r="E74" s="625"/>
      <c r="F74" s="625"/>
      <c r="G74" s="625"/>
      <c r="H74" s="625"/>
      <c r="I74" s="625"/>
      <c r="J74" s="625"/>
    </row>
  </sheetData>
  <pageMargins left="0.5" right="0.5" top="0.5" bottom="0.5" header="0" footer="0"/>
  <pageSetup scale="51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2802F-35C7-4C6F-9AB6-20F61011CBA4}">
  <dimension ref="A1:N86"/>
  <sheetViews>
    <sheetView workbookViewId="0"/>
  </sheetViews>
  <sheetFormatPr defaultColWidth="12.42578125" defaultRowHeight="15" x14ac:dyDescent="0.2"/>
  <cols>
    <col min="1" max="1" width="15" style="642" customWidth="1"/>
    <col min="2" max="3" width="16.28515625" style="642" customWidth="1"/>
    <col min="4" max="5" width="15" style="642" customWidth="1"/>
    <col min="6" max="6" width="12.42578125" style="642" customWidth="1"/>
    <col min="7" max="7" width="15" style="642" customWidth="1"/>
    <col min="8" max="9" width="13.7109375" style="642" customWidth="1"/>
    <col min="10" max="10" width="15" style="642" customWidth="1"/>
    <col min="11" max="16384" width="12.42578125" style="642"/>
  </cols>
  <sheetData>
    <row r="1" spans="2:12" ht="23.25" x14ac:dyDescent="0.35">
      <c r="B1" s="671" t="s">
        <v>268</v>
      </c>
      <c r="D1" s="346"/>
      <c r="E1" s="346"/>
      <c r="F1" s="346"/>
      <c r="G1" s="346"/>
      <c r="H1" s="346"/>
      <c r="I1" s="346"/>
    </row>
    <row r="2" spans="2:12" ht="30" x14ac:dyDescent="0.25">
      <c r="B2" s="643" t="s">
        <v>318</v>
      </c>
      <c r="C2" s="668" t="s">
        <v>292</v>
      </c>
      <c r="D2" s="668"/>
      <c r="E2" s="669">
        <v>1</v>
      </c>
      <c r="F2" s="669">
        <v>2</v>
      </c>
      <c r="G2" s="669">
        <v>3</v>
      </c>
      <c r="H2" s="669">
        <v>4</v>
      </c>
      <c r="I2" s="670">
        <v>4.5</v>
      </c>
      <c r="J2" s="669">
        <v>5</v>
      </c>
      <c r="K2" s="669">
        <v>6</v>
      </c>
    </row>
    <row r="3" spans="2:12" ht="10.5" customHeight="1" x14ac:dyDescent="0.25">
      <c r="B3" s="643"/>
      <c r="C3" s="668"/>
      <c r="D3" s="668"/>
      <c r="E3" s="667"/>
      <c r="F3" s="667"/>
      <c r="G3" s="667"/>
      <c r="H3" s="667"/>
      <c r="I3" s="667"/>
      <c r="J3" s="667"/>
      <c r="K3" s="667"/>
    </row>
    <row r="4" spans="2:12" s="1594" customFormat="1" ht="18.75" customHeight="1" x14ac:dyDescent="0.25">
      <c r="B4" s="1591" t="s">
        <v>317</v>
      </c>
      <c r="C4" s="1592"/>
      <c r="D4" s="1592"/>
      <c r="E4" s="1595">
        <f>Price!L7</f>
        <v>63</v>
      </c>
      <c r="F4" s="1595">
        <f>Price!M7</f>
        <v>75</v>
      </c>
      <c r="G4" s="1595">
        <f>Price!N7</f>
        <v>107</v>
      </c>
      <c r="H4" s="1595">
        <f>Price!O7</f>
        <v>117</v>
      </c>
      <c r="I4" s="1595">
        <f>Price!P7</f>
        <v>156</v>
      </c>
      <c r="J4" s="1595">
        <f>Price!Q7</f>
        <v>235</v>
      </c>
      <c r="K4" s="1595">
        <f>Price!R7</f>
        <v>297</v>
      </c>
    </row>
    <row r="5" spans="2:12" ht="7.5" customHeight="1" x14ac:dyDescent="0.35">
      <c r="B5" s="643"/>
      <c r="C5" s="666"/>
      <c r="D5" s="666"/>
      <c r="E5" s="653"/>
      <c r="F5" s="653"/>
      <c r="G5" s="653"/>
      <c r="H5" s="653"/>
      <c r="I5" s="653"/>
      <c r="J5" s="653"/>
      <c r="K5" s="653"/>
    </row>
    <row r="6" spans="2:12" ht="23.25" x14ac:dyDescent="0.35">
      <c r="B6" s="643" t="s">
        <v>316</v>
      </c>
      <c r="C6" s="644">
        <v>2.11</v>
      </c>
      <c r="D6" s="644"/>
      <c r="E6" s="649">
        <f>C6*E4</f>
        <v>132.92999999999998</v>
      </c>
      <c r="F6" s="649">
        <f>C6*F4</f>
        <v>158.25</v>
      </c>
      <c r="G6" s="649">
        <f>C6*G4</f>
        <v>225.76999999999998</v>
      </c>
      <c r="H6" s="649">
        <f>C6*H4</f>
        <v>246.86999999999998</v>
      </c>
      <c r="I6" s="649">
        <f>C6*I4:I4</f>
        <v>329.15999999999997</v>
      </c>
      <c r="J6" s="649">
        <f>C6*J4</f>
        <v>495.84999999999997</v>
      </c>
      <c r="K6" s="649">
        <f>C6*K4</f>
        <v>626.66999999999996</v>
      </c>
    </row>
    <row r="7" spans="2:12" ht="23.25" x14ac:dyDescent="0.35">
      <c r="B7" s="643" t="s">
        <v>315</v>
      </c>
      <c r="C7" s="644">
        <v>5.0599999999999996</v>
      </c>
      <c r="D7" s="649">
        <f>Price!C15</f>
        <v>32.445</v>
      </c>
      <c r="E7" s="649">
        <f>D7*C7</f>
        <v>164.17169999999999</v>
      </c>
      <c r="F7" s="649">
        <f>D7*C7</f>
        <v>164.17169999999999</v>
      </c>
      <c r="G7" s="649">
        <f>D7*C7</f>
        <v>164.17169999999999</v>
      </c>
      <c r="H7" s="649">
        <f>D7*C7</f>
        <v>164.17169999999999</v>
      </c>
      <c r="I7" s="649">
        <f>D7*C7</f>
        <v>164.17169999999999</v>
      </c>
      <c r="J7" s="649">
        <f>D7*C7</f>
        <v>164.17169999999999</v>
      </c>
      <c r="K7" s="649">
        <f>D7*C7</f>
        <v>164.17169999999999</v>
      </c>
    </row>
    <row r="8" spans="2:12" ht="23.25" x14ac:dyDescent="0.35">
      <c r="B8" s="643" t="s">
        <v>314</v>
      </c>
      <c r="C8" s="644">
        <v>1.17</v>
      </c>
      <c r="D8" s="649">
        <f>Price!F9</f>
        <v>28.119000000000003</v>
      </c>
      <c r="E8" s="649">
        <f>D8*C8</f>
        <v>32.899230000000003</v>
      </c>
      <c r="F8" s="649">
        <f>C8*D8</f>
        <v>32.899230000000003</v>
      </c>
      <c r="G8" s="649">
        <f>C8*D8</f>
        <v>32.899230000000003</v>
      </c>
      <c r="H8" s="649">
        <f>D8*C8</f>
        <v>32.899230000000003</v>
      </c>
      <c r="I8" s="649">
        <f>C8*D8</f>
        <v>32.899230000000003</v>
      </c>
      <c r="J8" s="649">
        <f>C8*D8</f>
        <v>32.899230000000003</v>
      </c>
      <c r="K8" s="649">
        <f>C8*D8</f>
        <v>32.899230000000003</v>
      </c>
    </row>
    <row r="9" spans="2:12" ht="23.25" x14ac:dyDescent="0.35">
      <c r="B9" s="643" t="s">
        <v>313</v>
      </c>
      <c r="C9" s="1597">
        <v>5.5</v>
      </c>
      <c r="D9" s="649">
        <f>Price!C9</f>
        <v>5.4075000000000006</v>
      </c>
      <c r="E9" s="649">
        <f>D9*C9</f>
        <v>29.741250000000004</v>
      </c>
      <c r="F9" s="649">
        <f t="shared" ref="F9:K9" si="0">$E$9</f>
        <v>29.741250000000004</v>
      </c>
      <c r="G9" s="649">
        <f t="shared" si="0"/>
        <v>29.741250000000004</v>
      </c>
      <c r="H9" s="649">
        <f t="shared" si="0"/>
        <v>29.741250000000004</v>
      </c>
      <c r="I9" s="649">
        <f t="shared" si="0"/>
        <v>29.741250000000004</v>
      </c>
      <c r="J9" s="649">
        <f t="shared" si="0"/>
        <v>29.741250000000004</v>
      </c>
      <c r="K9" s="649">
        <f t="shared" si="0"/>
        <v>29.741250000000004</v>
      </c>
    </row>
    <row r="10" spans="2:12" ht="23.25" x14ac:dyDescent="0.35">
      <c r="B10" s="643" t="s">
        <v>312</v>
      </c>
      <c r="C10" s="644">
        <v>10.210000000000001</v>
      </c>
      <c r="D10" s="649">
        <f>Price!H9</f>
        <v>14.059500000000002</v>
      </c>
      <c r="E10" s="649">
        <v>13</v>
      </c>
      <c r="F10" s="649">
        <v>13</v>
      </c>
      <c r="G10" s="649">
        <v>13</v>
      </c>
      <c r="H10" s="649">
        <v>13</v>
      </c>
      <c r="I10" s="649">
        <v>13</v>
      </c>
      <c r="J10" s="649">
        <v>13</v>
      </c>
      <c r="K10" s="649">
        <v>13</v>
      </c>
    </row>
    <row r="11" spans="2:12" ht="23.25" x14ac:dyDescent="0.35">
      <c r="B11" s="643" t="s">
        <v>311</v>
      </c>
      <c r="C11" s="644">
        <v>2.13</v>
      </c>
      <c r="D11" s="653" t="e">
        <f>#REF!</f>
        <v>#REF!</v>
      </c>
      <c r="E11" s="649" t="e">
        <f>C11*D11</f>
        <v>#REF!</v>
      </c>
      <c r="F11" s="649" t="e">
        <f t="shared" ref="F11:K11" si="1">$E$11</f>
        <v>#REF!</v>
      </c>
      <c r="G11" s="649" t="e">
        <f t="shared" si="1"/>
        <v>#REF!</v>
      </c>
      <c r="H11" s="649" t="e">
        <f t="shared" si="1"/>
        <v>#REF!</v>
      </c>
      <c r="I11" s="649" t="e">
        <f t="shared" si="1"/>
        <v>#REF!</v>
      </c>
      <c r="J11" s="649" t="e">
        <f t="shared" si="1"/>
        <v>#REF!</v>
      </c>
      <c r="K11" s="649" t="e">
        <f t="shared" si="1"/>
        <v>#REF!</v>
      </c>
    </row>
    <row r="12" spans="2:12" ht="23.25" x14ac:dyDescent="0.35">
      <c r="B12" s="643" t="s">
        <v>310</v>
      </c>
      <c r="C12" s="644">
        <v>14</v>
      </c>
      <c r="D12" s="653" t="e">
        <f>#REF!</f>
        <v>#REF!</v>
      </c>
      <c r="E12" s="649" t="e">
        <f>D12*C12</f>
        <v>#REF!</v>
      </c>
      <c r="F12" s="649" t="e">
        <f t="shared" ref="F12:K12" si="2">$E$12</f>
        <v>#REF!</v>
      </c>
      <c r="G12" s="649" t="e">
        <f t="shared" si="2"/>
        <v>#REF!</v>
      </c>
      <c r="H12" s="649" t="e">
        <f t="shared" si="2"/>
        <v>#REF!</v>
      </c>
      <c r="I12" s="649" t="e">
        <f t="shared" si="2"/>
        <v>#REF!</v>
      </c>
      <c r="J12" s="649" t="e">
        <f t="shared" si="2"/>
        <v>#REF!</v>
      </c>
      <c r="K12" s="649" t="e">
        <f t="shared" si="2"/>
        <v>#REF!</v>
      </c>
    </row>
    <row r="13" spans="2:12" ht="16.5" customHeight="1" x14ac:dyDescent="0.35">
      <c r="B13" s="643"/>
      <c r="C13" s="644"/>
      <c r="D13" s="644"/>
      <c r="E13" s="656"/>
      <c r="F13" s="656"/>
      <c r="G13" s="656"/>
      <c r="H13" s="656"/>
      <c r="I13" s="656"/>
      <c r="J13" s="656"/>
      <c r="L13" s="1590" t="e">
        <f>SUM(K11:K12)</f>
        <v>#REF!</v>
      </c>
    </row>
    <row r="14" spans="2:12" ht="24" thickBot="1" x14ac:dyDescent="0.4">
      <c r="B14" s="650" t="s">
        <v>309</v>
      </c>
      <c r="C14" s="644"/>
      <c r="D14" s="644"/>
      <c r="E14" s="648" t="e">
        <f>SUM(E6:E12)</f>
        <v>#REF!</v>
      </c>
      <c r="F14" s="648" t="e">
        <f>SUM(F6:F12)</f>
        <v>#REF!</v>
      </c>
      <c r="G14" s="648" t="e">
        <f>SUM(G6:G12)</f>
        <v>#REF!</v>
      </c>
      <c r="H14" s="648" t="e">
        <f>SUM(H6:H12)</f>
        <v>#REF!</v>
      </c>
      <c r="I14" s="648" t="e">
        <f>SUM(I6:I13)</f>
        <v>#REF!</v>
      </c>
      <c r="J14" s="648" t="e">
        <f>SUM(J6:J12)</f>
        <v>#REF!</v>
      </c>
      <c r="K14" s="648" t="e">
        <f>SUM(K6:K12)</f>
        <v>#REF!</v>
      </c>
    </row>
    <row r="15" spans="2:12" ht="14.25" customHeight="1" x14ac:dyDescent="0.35">
      <c r="B15" s="643"/>
      <c r="C15" s="664"/>
      <c r="D15" s="664"/>
      <c r="E15" s="665"/>
      <c r="F15" s="665"/>
      <c r="G15" s="665"/>
      <c r="H15" s="665"/>
      <c r="I15" s="665"/>
      <c r="J15" s="665"/>
      <c r="K15" s="665"/>
    </row>
    <row r="16" spans="2:12" ht="23.25" hidden="1" x14ac:dyDescent="0.35">
      <c r="B16" s="643" t="s">
        <v>308</v>
      </c>
      <c r="C16" s="643" t="s">
        <v>323</v>
      </c>
      <c r="D16" s="664"/>
      <c r="E16" s="663"/>
      <c r="F16" s="663"/>
      <c r="G16" s="663"/>
      <c r="H16" s="663"/>
      <c r="I16" s="663"/>
      <c r="J16" s="663"/>
      <c r="K16" s="663"/>
    </row>
    <row r="17" spans="2:14" ht="23.25" hidden="1" x14ac:dyDescent="0.35">
      <c r="B17" s="643" t="s">
        <v>322</v>
      </c>
      <c r="C17" s="643" t="s">
        <v>2</v>
      </c>
      <c r="D17" s="644"/>
      <c r="E17" s="649">
        <v>183</v>
      </c>
      <c r="F17" s="649">
        <v>192</v>
      </c>
      <c r="G17" s="649">
        <v>215</v>
      </c>
      <c r="H17" s="649">
        <v>221</v>
      </c>
      <c r="I17" s="649">
        <v>250</v>
      </c>
      <c r="J17" s="649">
        <v>282</v>
      </c>
      <c r="K17" s="649">
        <v>351</v>
      </c>
    </row>
    <row r="18" spans="2:14" ht="23.25" hidden="1" x14ac:dyDescent="0.35">
      <c r="B18" s="643" t="s">
        <v>305</v>
      </c>
      <c r="C18" s="644" t="s">
        <v>321</v>
      </c>
      <c r="D18" s="653">
        <v>29</v>
      </c>
      <c r="E18" s="649">
        <f>C18*D18</f>
        <v>203</v>
      </c>
      <c r="F18" s="649">
        <f t="shared" ref="F18:K18" si="3">$E$18</f>
        <v>203</v>
      </c>
      <c r="G18" s="649">
        <f t="shared" si="3"/>
        <v>203</v>
      </c>
      <c r="H18" s="649">
        <f t="shared" si="3"/>
        <v>203</v>
      </c>
      <c r="I18" s="649">
        <f t="shared" si="3"/>
        <v>203</v>
      </c>
      <c r="J18" s="649">
        <f t="shared" si="3"/>
        <v>203</v>
      </c>
      <c r="K18" s="649">
        <f t="shared" si="3"/>
        <v>203</v>
      </c>
    </row>
    <row r="19" spans="2:14" ht="23.25" hidden="1" x14ac:dyDescent="0.35">
      <c r="B19" s="643" t="s">
        <v>304</v>
      </c>
      <c r="C19" s="644" t="s">
        <v>296</v>
      </c>
      <c r="D19" s="653">
        <v>30</v>
      </c>
      <c r="E19" s="649">
        <f>C19*D19</f>
        <v>60</v>
      </c>
      <c r="F19" s="649">
        <f t="shared" ref="F19:K19" si="4">$E$19</f>
        <v>60</v>
      </c>
      <c r="G19" s="649">
        <f t="shared" si="4"/>
        <v>60</v>
      </c>
      <c r="H19" s="649">
        <f t="shared" si="4"/>
        <v>60</v>
      </c>
      <c r="I19" s="649">
        <f t="shared" si="4"/>
        <v>60</v>
      </c>
      <c r="J19" s="649">
        <f t="shared" si="4"/>
        <v>60</v>
      </c>
      <c r="K19" s="649">
        <f t="shared" si="4"/>
        <v>60</v>
      </c>
    </row>
    <row r="20" spans="2:14" ht="23.25" hidden="1" x14ac:dyDescent="0.35">
      <c r="B20" s="643"/>
      <c r="C20" s="644"/>
      <c r="D20" s="644"/>
      <c r="E20" s="656"/>
      <c r="F20" s="656"/>
      <c r="G20" s="656"/>
      <c r="H20" s="656"/>
      <c r="I20" s="656"/>
      <c r="J20" s="656"/>
      <c r="L20" s="656">
        <f>SUM(K18:K19)</f>
        <v>263</v>
      </c>
    </row>
    <row r="21" spans="2:14" ht="24" hidden="1" thickBot="1" x14ac:dyDescent="0.4">
      <c r="B21" s="650" t="s">
        <v>303</v>
      </c>
      <c r="C21" s="644"/>
      <c r="D21" s="644"/>
      <c r="E21" s="648">
        <f>SUM(E17:E19)</f>
        <v>446</v>
      </c>
      <c r="F21" s="648">
        <f>SUM(F17:F19)</f>
        <v>455</v>
      </c>
      <c r="G21" s="648">
        <f>SUM(G17:G19)</f>
        <v>478</v>
      </c>
      <c r="H21" s="648">
        <f>SUM(H17:H19)</f>
        <v>484</v>
      </c>
      <c r="I21" s="648">
        <f>SUM(I17:I20)</f>
        <v>513</v>
      </c>
      <c r="J21" s="648">
        <f>SUM(J17:J19)</f>
        <v>545</v>
      </c>
      <c r="K21" s="648">
        <f>SUM(K17:K19)</f>
        <v>614</v>
      </c>
    </row>
    <row r="22" spans="2:14" ht="23.25" hidden="1" x14ac:dyDescent="0.35">
      <c r="B22" s="643"/>
      <c r="C22" s="644"/>
      <c r="D22" s="644"/>
      <c r="E22" s="651"/>
      <c r="F22" s="651"/>
      <c r="G22" s="651"/>
      <c r="H22" s="651"/>
      <c r="I22" s="651"/>
      <c r="J22" s="651"/>
      <c r="K22" s="651"/>
      <c r="N22" s="642">
        <v>1.03</v>
      </c>
    </row>
    <row r="23" spans="2:14" ht="23.25" hidden="1" x14ac:dyDescent="0.35">
      <c r="B23" s="643" t="s">
        <v>302</v>
      </c>
      <c r="C23" s="655" t="s">
        <v>2</v>
      </c>
      <c r="D23" s="644"/>
    </row>
    <row r="24" spans="2:14" ht="23.25" hidden="1" x14ac:dyDescent="0.35">
      <c r="B24" s="643" t="s">
        <v>301</v>
      </c>
      <c r="C24" s="655" t="s">
        <v>320</v>
      </c>
      <c r="D24" s="644"/>
      <c r="E24" s="649">
        <v>98</v>
      </c>
      <c r="F24" s="649">
        <v>102</v>
      </c>
      <c r="G24" s="649">
        <v>111</v>
      </c>
      <c r="H24" s="649">
        <v>113</v>
      </c>
      <c r="I24" s="649">
        <v>124</v>
      </c>
      <c r="J24" s="649">
        <v>137</v>
      </c>
      <c r="K24" s="649">
        <v>163</v>
      </c>
    </row>
    <row r="25" spans="2:14" ht="23.25" hidden="1" x14ac:dyDescent="0.35">
      <c r="B25" s="643" t="s">
        <v>299</v>
      </c>
      <c r="C25" s="644" t="s">
        <v>298</v>
      </c>
      <c r="D25" s="644">
        <v>26</v>
      </c>
      <c r="E25" s="649">
        <f>C25*D25</f>
        <v>26</v>
      </c>
      <c r="F25" s="649">
        <f t="shared" ref="F25:K25" si="5">$E$25</f>
        <v>26</v>
      </c>
      <c r="G25" s="649">
        <f t="shared" si="5"/>
        <v>26</v>
      </c>
      <c r="H25" s="649">
        <f t="shared" si="5"/>
        <v>26</v>
      </c>
      <c r="I25" s="649">
        <f t="shared" si="5"/>
        <v>26</v>
      </c>
      <c r="J25" s="649">
        <f t="shared" si="5"/>
        <v>26</v>
      </c>
      <c r="K25" s="649">
        <f t="shared" si="5"/>
        <v>26</v>
      </c>
    </row>
    <row r="26" spans="2:14" ht="23.25" hidden="1" x14ac:dyDescent="0.35">
      <c r="B26" s="643" t="s">
        <v>297</v>
      </c>
      <c r="C26" s="644" t="s">
        <v>319</v>
      </c>
      <c r="D26" s="653">
        <v>30</v>
      </c>
      <c r="E26" s="649">
        <f>C26*D26</f>
        <v>60</v>
      </c>
      <c r="F26" s="649">
        <f t="shared" ref="F26:K26" si="6">$E$26</f>
        <v>60</v>
      </c>
      <c r="G26" s="649">
        <f t="shared" si="6"/>
        <v>60</v>
      </c>
      <c r="H26" s="649">
        <f t="shared" si="6"/>
        <v>60</v>
      </c>
      <c r="I26" s="649">
        <f t="shared" si="6"/>
        <v>60</v>
      </c>
      <c r="J26" s="649">
        <f t="shared" si="6"/>
        <v>60</v>
      </c>
      <c r="K26" s="649">
        <f t="shared" si="6"/>
        <v>60</v>
      </c>
      <c r="L26" s="663">
        <f>K25+K26</f>
        <v>86</v>
      </c>
    </row>
    <row r="27" spans="2:14" ht="24" hidden="1" thickBot="1" x14ac:dyDescent="0.4">
      <c r="B27" s="650" t="s">
        <v>295</v>
      </c>
      <c r="C27" s="644"/>
      <c r="D27" s="644"/>
      <c r="E27" s="652">
        <f t="shared" ref="E27:K27" si="7">SUM(E24:E26)</f>
        <v>184</v>
      </c>
      <c r="F27" s="652">
        <f t="shared" si="7"/>
        <v>188</v>
      </c>
      <c r="G27" s="652">
        <f t="shared" si="7"/>
        <v>197</v>
      </c>
      <c r="H27" s="652">
        <f t="shared" si="7"/>
        <v>199</v>
      </c>
      <c r="I27" s="652">
        <f t="shared" si="7"/>
        <v>210</v>
      </c>
      <c r="J27" s="652">
        <f t="shared" si="7"/>
        <v>223</v>
      </c>
      <c r="K27" s="652">
        <f t="shared" si="7"/>
        <v>249</v>
      </c>
    </row>
    <row r="28" spans="2:14" ht="23.25" hidden="1" x14ac:dyDescent="0.35">
      <c r="B28" s="643"/>
      <c r="C28" s="649"/>
      <c r="D28" s="644"/>
      <c r="E28" s="662"/>
      <c r="F28" s="662"/>
      <c r="G28" s="662"/>
      <c r="H28" s="662"/>
      <c r="I28" s="662"/>
      <c r="J28" s="662"/>
      <c r="K28" s="662"/>
    </row>
    <row r="29" spans="2:14" ht="24" hidden="1" thickBot="1" x14ac:dyDescent="0.4">
      <c r="B29" s="650" t="s">
        <v>294</v>
      </c>
      <c r="C29" s="649"/>
      <c r="D29" s="644"/>
      <c r="E29" s="652" t="e">
        <f t="shared" ref="E29:K29" si="8">E27+E21+E14</f>
        <v>#REF!</v>
      </c>
      <c r="F29" s="652" t="e">
        <f t="shared" si="8"/>
        <v>#REF!</v>
      </c>
      <c r="G29" s="652" t="e">
        <f t="shared" si="8"/>
        <v>#REF!</v>
      </c>
      <c r="H29" s="652" t="e">
        <f t="shared" si="8"/>
        <v>#REF!</v>
      </c>
      <c r="I29" s="652" t="e">
        <f t="shared" si="8"/>
        <v>#REF!</v>
      </c>
      <c r="J29" s="652" t="e">
        <f t="shared" si="8"/>
        <v>#REF!</v>
      </c>
      <c r="K29" s="652" t="e">
        <f t="shared" si="8"/>
        <v>#REF!</v>
      </c>
    </row>
    <row r="30" spans="2:14" ht="12" customHeight="1" x14ac:dyDescent="0.35">
      <c r="B30" s="650"/>
      <c r="C30" s="648"/>
      <c r="D30" s="661"/>
      <c r="E30" s="648"/>
      <c r="F30" s="648"/>
      <c r="G30" s="648"/>
      <c r="H30" s="648"/>
      <c r="I30" s="648"/>
      <c r="J30" s="648"/>
      <c r="K30" s="648"/>
    </row>
    <row r="31" spans="2:14" ht="12" customHeight="1" x14ac:dyDescent="0.35">
      <c r="B31" s="660"/>
      <c r="C31" s="658"/>
      <c r="D31" s="659"/>
      <c r="E31" s="658"/>
      <c r="F31" s="658"/>
      <c r="G31" s="658"/>
      <c r="H31" s="658"/>
      <c r="I31" s="658"/>
      <c r="J31" s="658"/>
      <c r="K31" s="658"/>
    </row>
    <row r="32" spans="2:14" ht="21" customHeight="1" x14ac:dyDescent="0.35">
      <c r="B32" s="643" t="s">
        <v>318</v>
      </c>
      <c r="C32" s="657" t="s">
        <v>290</v>
      </c>
      <c r="D32" s="644"/>
      <c r="E32" s="649"/>
      <c r="F32" s="649"/>
      <c r="G32" s="649"/>
      <c r="H32" s="649"/>
      <c r="I32" s="649"/>
      <c r="J32" s="649"/>
      <c r="K32" s="649"/>
    </row>
    <row r="33" spans="2:12" ht="9" customHeight="1" x14ac:dyDescent="0.35">
      <c r="B33" s="643"/>
      <c r="C33" s="649"/>
      <c r="D33" s="644"/>
      <c r="E33" s="649"/>
      <c r="F33" s="649"/>
      <c r="G33" s="649"/>
      <c r="H33" s="649"/>
      <c r="I33" s="649"/>
      <c r="J33" s="649"/>
      <c r="K33" s="649"/>
    </row>
    <row r="34" spans="2:12" s="1594" customFormat="1" ht="21" customHeight="1" x14ac:dyDescent="0.25">
      <c r="B34" s="1591" t="s">
        <v>317</v>
      </c>
      <c r="C34" s="1595"/>
      <c r="D34" s="1596"/>
      <c r="E34" s="1593">
        <f t="shared" ref="E34:K34" si="9">E4</f>
        <v>63</v>
      </c>
      <c r="F34" s="1593">
        <f t="shared" si="9"/>
        <v>75</v>
      </c>
      <c r="G34" s="1593">
        <f t="shared" si="9"/>
        <v>107</v>
      </c>
      <c r="H34" s="1593">
        <f t="shared" si="9"/>
        <v>117</v>
      </c>
      <c r="I34" s="1593">
        <f t="shared" si="9"/>
        <v>156</v>
      </c>
      <c r="J34" s="1593">
        <f t="shared" si="9"/>
        <v>235</v>
      </c>
      <c r="K34" s="1593">
        <f t="shared" si="9"/>
        <v>297</v>
      </c>
    </row>
    <row r="35" spans="2:12" ht="12" customHeight="1" x14ac:dyDescent="0.35">
      <c r="B35" s="643"/>
      <c r="C35" s="649"/>
      <c r="D35" s="644"/>
      <c r="E35" s="653"/>
      <c r="F35" s="653"/>
      <c r="G35" s="653"/>
      <c r="H35" s="653"/>
      <c r="I35" s="653"/>
      <c r="J35" s="653"/>
      <c r="K35" s="653"/>
    </row>
    <row r="36" spans="2:12" ht="23.25" x14ac:dyDescent="0.35">
      <c r="B36" s="643" t="s">
        <v>316</v>
      </c>
      <c r="C36" s="644">
        <v>3.11</v>
      </c>
      <c r="D36" s="644"/>
      <c r="E36" s="649">
        <f>C36*E34</f>
        <v>195.92999999999998</v>
      </c>
      <c r="F36" s="649">
        <f>C36*F34</f>
        <v>233.25</v>
      </c>
      <c r="G36" s="649">
        <f>C36*G34</f>
        <v>332.77</v>
      </c>
      <c r="H36" s="649">
        <f>C36*H34</f>
        <v>363.87</v>
      </c>
      <c r="I36" s="649">
        <f>C36*I34</f>
        <v>485.15999999999997</v>
      </c>
      <c r="J36" s="649">
        <f>C36*J34</f>
        <v>730.85</v>
      </c>
      <c r="K36" s="649">
        <f>C36*K34</f>
        <v>923.67</v>
      </c>
    </row>
    <row r="37" spans="2:12" ht="23.25" x14ac:dyDescent="0.35">
      <c r="B37" s="643" t="s">
        <v>315</v>
      </c>
      <c r="C37" s="644">
        <v>6.22</v>
      </c>
      <c r="D37" s="649">
        <f>Price!C15</f>
        <v>32.445</v>
      </c>
      <c r="E37" s="649">
        <f>D37*C37</f>
        <v>201.80789999999999</v>
      </c>
      <c r="F37" s="649">
        <f>D37*C37</f>
        <v>201.80789999999999</v>
      </c>
      <c r="G37" s="649">
        <f>D37*C37</f>
        <v>201.80789999999999</v>
      </c>
      <c r="H37" s="649">
        <f>D37*C37</f>
        <v>201.80789999999999</v>
      </c>
      <c r="I37" s="649">
        <f>C37*D37</f>
        <v>201.80789999999999</v>
      </c>
      <c r="J37" s="649">
        <f>D37*C37</f>
        <v>201.80789999999999</v>
      </c>
      <c r="K37" s="649">
        <f>D37*C37</f>
        <v>201.80789999999999</v>
      </c>
    </row>
    <row r="38" spans="2:12" ht="23.25" x14ac:dyDescent="0.35">
      <c r="B38" s="643" t="s">
        <v>314</v>
      </c>
      <c r="C38" s="644">
        <v>1.33</v>
      </c>
      <c r="D38" s="649">
        <f>Price!F10</f>
        <v>32.445</v>
      </c>
      <c r="E38" s="649">
        <f>D38*C38</f>
        <v>43.151850000000003</v>
      </c>
      <c r="F38" s="649">
        <f>C38*D38</f>
        <v>43.151850000000003</v>
      </c>
      <c r="G38" s="649">
        <f>D38*C38</f>
        <v>43.151850000000003</v>
      </c>
      <c r="H38" s="649">
        <f>C38*D38</f>
        <v>43.151850000000003</v>
      </c>
      <c r="I38" s="649">
        <f>C38*E38</f>
        <v>57.39196050000001</v>
      </c>
      <c r="J38" s="649">
        <f>D38*C38</f>
        <v>43.151850000000003</v>
      </c>
      <c r="K38" s="649">
        <f>D38*C38</f>
        <v>43.151850000000003</v>
      </c>
    </row>
    <row r="39" spans="2:12" ht="23.25" x14ac:dyDescent="0.35">
      <c r="B39" s="643" t="s">
        <v>313</v>
      </c>
      <c r="C39" s="1597">
        <v>6</v>
      </c>
      <c r="D39" s="649">
        <f>Price!C10</f>
        <v>7.5705</v>
      </c>
      <c r="E39" s="649">
        <f>C39*D39</f>
        <v>45.423000000000002</v>
      </c>
      <c r="F39" s="649">
        <f t="shared" ref="F39:K39" si="10">$E$39</f>
        <v>45.423000000000002</v>
      </c>
      <c r="G39" s="649">
        <f t="shared" si="10"/>
        <v>45.423000000000002</v>
      </c>
      <c r="H39" s="649">
        <f t="shared" si="10"/>
        <v>45.423000000000002</v>
      </c>
      <c r="I39" s="649">
        <f t="shared" si="10"/>
        <v>45.423000000000002</v>
      </c>
      <c r="J39" s="649">
        <f t="shared" si="10"/>
        <v>45.423000000000002</v>
      </c>
      <c r="K39" s="649">
        <f t="shared" si="10"/>
        <v>45.423000000000002</v>
      </c>
    </row>
    <row r="40" spans="2:12" ht="23.25" x14ac:dyDescent="0.35">
      <c r="B40" s="643" t="s">
        <v>312</v>
      </c>
      <c r="C40" s="644">
        <v>19</v>
      </c>
      <c r="D40" s="649">
        <f>Price!H10</f>
        <v>21.630000000000003</v>
      </c>
      <c r="E40" s="649">
        <f t="shared" ref="E40:K40" si="11">$C$40</f>
        <v>19</v>
      </c>
      <c r="F40" s="649">
        <f t="shared" si="11"/>
        <v>19</v>
      </c>
      <c r="G40" s="649">
        <f t="shared" si="11"/>
        <v>19</v>
      </c>
      <c r="H40" s="649">
        <f t="shared" si="11"/>
        <v>19</v>
      </c>
      <c r="I40" s="649">
        <f t="shared" si="11"/>
        <v>19</v>
      </c>
      <c r="J40" s="649">
        <f t="shared" si="11"/>
        <v>19</v>
      </c>
      <c r="K40" s="649">
        <f t="shared" si="11"/>
        <v>19</v>
      </c>
    </row>
    <row r="41" spans="2:12" ht="23.25" x14ac:dyDescent="0.35">
      <c r="B41" s="643" t="s">
        <v>311</v>
      </c>
      <c r="C41" s="644">
        <v>2.13</v>
      </c>
      <c r="D41" s="653" t="e">
        <f>#REF!</f>
        <v>#REF!</v>
      </c>
      <c r="E41" s="649" t="e">
        <f>D41*C41</f>
        <v>#REF!</v>
      </c>
      <c r="F41" s="649" t="e">
        <f t="shared" ref="F41:K41" si="12">$E$41</f>
        <v>#REF!</v>
      </c>
      <c r="G41" s="649" t="e">
        <f t="shared" si="12"/>
        <v>#REF!</v>
      </c>
      <c r="H41" s="649" t="e">
        <f t="shared" si="12"/>
        <v>#REF!</v>
      </c>
      <c r="I41" s="649" t="e">
        <f t="shared" si="12"/>
        <v>#REF!</v>
      </c>
      <c r="J41" s="649" t="e">
        <f t="shared" si="12"/>
        <v>#REF!</v>
      </c>
      <c r="K41" s="649" t="e">
        <f t="shared" si="12"/>
        <v>#REF!</v>
      </c>
    </row>
    <row r="42" spans="2:12" ht="23.25" x14ac:dyDescent="0.35">
      <c r="B42" s="643" t="s">
        <v>310</v>
      </c>
      <c r="C42" s="644">
        <v>14</v>
      </c>
      <c r="D42" s="653" t="e">
        <f>#REF!</f>
        <v>#REF!</v>
      </c>
      <c r="E42" s="649" t="e">
        <f>D42*C42</f>
        <v>#REF!</v>
      </c>
      <c r="F42" s="649" t="e">
        <f t="shared" ref="F42:K42" si="13">$E$42</f>
        <v>#REF!</v>
      </c>
      <c r="G42" s="649" t="e">
        <f t="shared" si="13"/>
        <v>#REF!</v>
      </c>
      <c r="H42" s="649" t="e">
        <f t="shared" si="13"/>
        <v>#REF!</v>
      </c>
      <c r="I42" s="649" t="e">
        <f t="shared" si="13"/>
        <v>#REF!</v>
      </c>
      <c r="J42" s="649" t="e">
        <f t="shared" si="13"/>
        <v>#REF!</v>
      </c>
      <c r="K42" s="649" t="e">
        <f t="shared" si="13"/>
        <v>#REF!</v>
      </c>
    </row>
    <row r="43" spans="2:12" ht="18.75" customHeight="1" x14ac:dyDescent="0.35">
      <c r="B43" s="643"/>
      <c r="C43" s="644"/>
      <c r="D43" s="644"/>
      <c r="E43" s="656"/>
      <c r="F43" s="656"/>
      <c r="G43" s="656"/>
      <c r="H43" s="656"/>
      <c r="I43" s="656"/>
      <c r="J43" s="656"/>
      <c r="L43" s="1590" t="e">
        <f>SUM(K41:K42)</f>
        <v>#REF!</v>
      </c>
    </row>
    <row r="44" spans="2:12" ht="24" thickBot="1" x14ac:dyDescent="0.4">
      <c r="B44" s="650" t="s">
        <v>309</v>
      </c>
      <c r="C44" s="644"/>
      <c r="D44" s="644"/>
      <c r="E44" s="648" t="e">
        <f>SUM(E36:E42)</f>
        <v>#REF!</v>
      </c>
      <c r="F44" s="648" t="e">
        <f>SUM(F36:F42)</f>
        <v>#REF!</v>
      </c>
      <c r="G44" s="648" t="e">
        <f>SUM(G36:G42)</f>
        <v>#REF!</v>
      </c>
      <c r="H44" s="648" t="e">
        <f>SUM(H36:H42)</f>
        <v>#REF!</v>
      </c>
      <c r="I44" s="648" t="e">
        <f>SUM(I36:I43)</f>
        <v>#REF!</v>
      </c>
      <c r="J44" s="648" t="e">
        <f>SUM(J36:J42)</f>
        <v>#REF!</v>
      </c>
      <c r="K44" s="648" t="e">
        <f>SUM(K36:K42)</f>
        <v>#REF!</v>
      </c>
    </row>
    <row r="45" spans="2:12" ht="24" thickBot="1" x14ac:dyDescent="0.4">
      <c r="B45" s="643"/>
      <c r="C45" s="644"/>
      <c r="D45" s="644"/>
      <c r="E45" s="651"/>
      <c r="F45" s="651"/>
      <c r="G45" s="651"/>
      <c r="H45" s="651"/>
      <c r="I45" s="651"/>
      <c r="J45" s="651"/>
      <c r="K45" s="651"/>
    </row>
    <row r="46" spans="2:12" ht="23.25" hidden="1" x14ac:dyDescent="0.35">
      <c r="B46" s="643" t="s">
        <v>308</v>
      </c>
      <c r="C46" s="655" t="s">
        <v>307</v>
      </c>
      <c r="D46" s="644"/>
      <c r="E46" s="649"/>
      <c r="F46" s="649"/>
      <c r="G46" s="649"/>
      <c r="H46" s="649"/>
      <c r="I46" s="649"/>
      <c r="J46" s="649"/>
      <c r="K46" s="649"/>
    </row>
    <row r="47" spans="2:12" ht="23.25" hidden="1" x14ac:dyDescent="0.35">
      <c r="B47" s="643" t="s">
        <v>306</v>
      </c>
      <c r="C47" s="644" t="s">
        <v>2</v>
      </c>
      <c r="D47" s="644"/>
      <c r="E47" s="649">
        <v>221</v>
      </c>
      <c r="F47" s="649">
        <v>231</v>
      </c>
      <c r="G47" s="649">
        <v>260</v>
      </c>
      <c r="H47" s="649">
        <v>269</v>
      </c>
      <c r="I47" s="649">
        <v>304</v>
      </c>
      <c r="J47" s="649">
        <v>344</v>
      </c>
      <c r="K47" s="649">
        <v>430</v>
      </c>
    </row>
    <row r="48" spans="2:12" ht="23.25" hidden="1" x14ac:dyDescent="0.35">
      <c r="B48" s="643" t="s">
        <v>305</v>
      </c>
      <c r="C48" s="644">
        <v>7.67</v>
      </c>
      <c r="D48" s="653">
        <v>29</v>
      </c>
      <c r="E48" s="649">
        <f>D48*C48</f>
        <v>222.43</v>
      </c>
      <c r="F48" s="649">
        <f>$E$48</f>
        <v>222.43</v>
      </c>
      <c r="G48" s="649">
        <f>$E$48</f>
        <v>222.43</v>
      </c>
      <c r="H48" s="649">
        <f>$G$48</f>
        <v>222.43</v>
      </c>
      <c r="I48" s="649">
        <f>$E$48</f>
        <v>222.43</v>
      </c>
      <c r="J48" s="649">
        <f>$E$48</f>
        <v>222.43</v>
      </c>
      <c r="K48" s="649">
        <f>$E$48</f>
        <v>222.43</v>
      </c>
    </row>
    <row r="49" spans="1:12" ht="23.25" hidden="1" x14ac:dyDescent="0.35">
      <c r="B49" s="643" t="s">
        <v>304</v>
      </c>
      <c r="C49" s="644" t="s">
        <v>296</v>
      </c>
      <c r="D49" s="653">
        <v>30</v>
      </c>
      <c r="E49" s="649">
        <f>D49*C49</f>
        <v>60</v>
      </c>
      <c r="F49" s="649">
        <f t="shared" ref="F49:K49" si="14">$E$49</f>
        <v>60</v>
      </c>
      <c r="G49" s="649">
        <f t="shared" si="14"/>
        <v>60</v>
      </c>
      <c r="H49" s="649">
        <f t="shared" si="14"/>
        <v>60</v>
      </c>
      <c r="I49" s="649">
        <f t="shared" si="14"/>
        <v>60</v>
      </c>
      <c r="J49" s="649">
        <f t="shared" si="14"/>
        <v>60</v>
      </c>
      <c r="K49" s="649">
        <f t="shared" si="14"/>
        <v>60</v>
      </c>
    </row>
    <row r="50" spans="1:12" ht="23.25" hidden="1" x14ac:dyDescent="0.35">
      <c r="B50" s="643"/>
      <c r="C50" s="644"/>
      <c r="D50" s="644"/>
      <c r="E50" s="656"/>
      <c r="F50" s="656"/>
      <c r="G50" s="656"/>
      <c r="H50" s="656"/>
      <c r="I50" s="656"/>
      <c r="J50" s="656"/>
      <c r="L50" s="656">
        <f>SUM(K48:K49)</f>
        <v>282.43</v>
      </c>
    </row>
    <row r="51" spans="1:12" ht="24" hidden="1" thickBot="1" x14ac:dyDescent="0.4">
      <c r="B51" s="650" t="s">
        <v>303</v>
      </c>
      <c r="C51" s="644"/>
      <c r="D51" s="644"/>
      <c r="E51" s="648">
        <f>SUM(E47:E49)</f>
        <v>503.43</v>
      </c>
      <c r="F51" s="648">
        <f>SUM(F47:F49)</f>
        <v>513.43000000000006</v>
      </c>
      <c r="G51" s="648">
        <f>SUM(G47:G49)</f>
        <v>542.43000000000006</v>
      </c>
      <c r="H51" s="648">
        <f>SUM(H47:H49)</f>
        <v>551.43000000000006</v>
      </c>
      <c r="I51" s="648">
        <f>SUM(I47:I50)</f>
        <v>586.43000000000006</v>
      </c>
      <c r="J51" s="648">
        <f>SUM(J47:J49)</f>
        <v>626.43000000000006</v>
      </c>
      <c r="K51" s="648">
        <f>SUM(K47:K49)</f>
        <v>712.43000000000006</v>
      </c>
    </row>
    <row r="52" spans="1:12" ht="23.25" hidden="1" x14ac:dyDescent="0.35">
      <c r="B52" s="643"/>
      <c r="C52" s="644"/>
      <c r="D52" s="644"/>
      <c r="E52" s="651"/>
      <c r="F52" s="651"/>
      <c r="G52" s="651"/>
      <c r="H52" s="651"/>
      <c r="I52" s="651"/>
      <c r="J52" s="651"/>
      <c r="K52" s="651"/>
    </row>
    <row r="53" spans="1:12" ht="23.25" hidden="1" x14ac:dyDescent="0.35">
      <c r="B53" s="643" t="s">
        <v>302</v>
      </c>
      <c r="C53" s="655" t="s">
        <v>2</v>
      </c>
      <c r="D53" s="644"/>
    </row>
    <row r="54" spans="1:12" ht="23.25" hidden="1" x14ac:dyDescent="0.35">
      <c r="B54" s="643" t="s">
        <v>301</v>
      </c>
      <c r="C54" s="654" t="s">
        <v>300</v>
      </c>
      <c r="D54" s="644"/>
      <c r="E54" s="649" t="e">
        <f>#REF!</f>
        <v>#REF!</v>
      </c>
      <c r="F54" s="649" t="e">
        <f>#REF!</f>
        <v>#REF!</v>
      </c>
      <c r="G54" s="649" t="e">
        <f>#REF!</f>
        <v>#REF!</v>
      </c>
      <c r="H54" s="649" t="e">
        <f>#REF!</f>
        <v>#REF!</v>
      </c>
      <c r="I54" s="649" t="e">
        <f>#REF!</f>
        <v>#REF!</v>
      </c>
      <c r="J54" s="649" t="e">
        <f>#REF!</f>
        <v>#REF!</v>
      </c>
      <c r="K54" s="649" t="e">
        <f>#REF!</f>
        <v>#REF!</v>
      </c>
    </row>
    <row r="55" spans="1:12" ht="23.25" hidden="1" x14ac:dyDescent="0.35">
      <c r="B55" s="643" t="s">
        <v>297</v>
      </c>
      <c r="C55" s="644" t="s">
        <v>296</v>
      </c>
      <c r="D55" s="653">
        <v>30</v>
      </c>
      <c r="E55" s="649">
        <f>D55*C55</f>
        <v>60</v>
      </c>
      <c r="F55" s="649">
        <f t="shared" ref="F55:K55" si="15">$E$55</f>
        <v>60</v>
      </c>
      <c r="G55" s="649">
        <f t="shared" si="15"/>
        <v>60</v>
      </c>
      <c r="H55" s="649">
        <f t="shared" si="15"/>
        <v>60</v>
      </c>
      <c r="I55" s="649">
        <f t="shared" si="15"/>
        <v>60</v>
      </c>
      <c r="J55" s="649">
        <f t="shared" si="15"/>
        <v>60</v>
      </c>
      <c r="K55" s="649">
        <f t="shared" si="15"/>
        <v>60</v>
      </c>
      <c r="L55" s="663"/>
    </row>
    <row r="56" spans="1:12" ht="24" hidden="1" thickBot="1" x14ac:dyDescent="0.4">
      <c r="B56" s="643" t="s">
        <v>295</v>
      </c>
      <c r="C56" s="644"/>
      <c r="D56" s="649"/>
      <c r="E56" s="652" t="e">
        <f t="shared" ref="E56:K56" si="16">SUM(E54:E55)</f>
        <v>#REF!</v>
      </c>
      <c r="F56" s="652" t="e">
        <f t="shared" si="16"/>
        <v>#REF!</v>
      </c>
      <c r="G56" s="652" t="e">
        <f t="shared" si="16"/>
        <v>#REF!</v>
      </c>
      <c r="H56" s="652" t="e">
        <f t="shared" si="16"/>
        <v>#REF!</v>
      </c>
      <c r="I56" s="652" t="e">
        <f t="shared" si="16"/>
        <v>#REF!</v>
      </c>
      <c r="J56" s="652" t="e">
        <f t="shared" si="16"/>
        <v>#REF!</v>
      </c>
      <c r="K56" s="652" t="e">
        <f t="shared" si="16"/>
        <v>#REF!</v>
      </c>
    </row>
    <row r="57" spans="1:12" ht="24" thickBot="1" x14ac:dyDescent="0.4">
      <c r="B57" s="643"/>
      <c r="C57" s="644"/>
      <c r="D57" s="649"/>
      <c r="E57" s="651"/>
      <c r="F57" s="651"/>
      <c r="G57" s="651"/>
      <c r="H57" s="651"/>
      <c r="I57" s="651"/>
      <c r="J57" s="651"/>
      <c r="K57" s="651"/>
    </row>
    <row r="58" spans="1:12" ht="24" hidden="1" thickBot="1" x14ac:dyDescent="0.4">
      <c r="B58" s="650" t="s">
        <v>294</v>
      </c>
      <c r="C58" s="644"/>
      <c r="D58" s="649"/>
      <c r="E58" s="648" t="e">
        <f t="shared" ref="E58:K58" si="17">E56+E51+E44</f>
        <v>#REF!</v>
      </c>
      <c r="F58" s="648" t="e">
        <f t="shared" si="17"/>
        <v>#REF!</v>
      </c>
      <c r="G58" s="648" t="e">
        <f t="shared" si="17"/>
        <v>#REF!</v>
      </c>
      <c r="H58" s="648" t="e">
        <f t="shared" si="17"/>
        <v>#REF!</v>
      </c>
      <c r="I58" s="648" t="e">
        <f t="shared" si="17"/>
        <v>#REF!</v>
      </c>
      <c r="J58" s="648" t="e">
        <f t="shared" si="17"/>
        <v>#REF!</v>
      </c>
      <c r="K58" s="647" t="e">
        <f t="shared" si="17"/>
        <v>#REF!</v>
      </c>
    </row>
    <row r="59" spans="1:12" ht="24" thickTop="1" x14ac:dyDescent="0.35">
      <c r="B59" s="643"/>
      <c r="D59" s="644"/>
      <c r="E59" s="646"/>
      <c r="F59" s="646"/>
      <c r="G59" s="646"/>
      <c r="H59" s="646"/>
      <c r="I59" s="646"/>
      <c r="J59" s="646"/>
    </row>
    <row r="60" spans="1:12" ht="23.25" x14ac:dyDescent="0.35">
      <c r="B60" s="643"/>
      <c r="D60" s="644"/>
      <c r="E60" s="645"/>
      <c r="F60" s="644"/>
      <c r="G60" s="644"/>
      <c r="H60" s="644"/>
      <c r="I60" s="644"/>
      <c r="J60" s="644"/>
    </row>
    <row r="61" spans="1:12" ht="23.25" x14ac:dyDescent="0.35">
      <c r="B61" s="643"/>
      <c r="D61" s="644"/>
      <c r="E61" s="644"/>
      <c r="F61" s="644"/>
      <c r="G61" s="644"/>
      <c r="H61" s="644"/>
      <c r="I61" s="644"/>
      <c r="J61" s="644"/>
    </row>
    <row r="62" spans="1:12" ht="23.25" x14ac:dyDescent="0.35">
      <c r="B62" s="643"/>
      <c r="D62" s="644"/>
      <c r="E62" s="644"/>
      <c r="F62" s="644"/>
      <c r="G62" s="644"/>
      <c r="H62" s="644"/>
      <c r="I62" s="644"/>
      <c r="J62" s="644"/>
    </row>
    <row r="63" spans="1:12" ht="23.25" x14ac:dyDescent="0.35">
      <c r="A63" s="642" t="s">
        <v>293</v>
      </c>
      <c r="B63" s="643"/>
      <c r="D63" s="644"/>
      <c r="E63" s="644"/>
      <c r="F63" s="644"/>
      <c r="G63" s="644"/>
      <c r="H63" s="644"/>
      <c r="I63" s="644"/>
      <c r="J63" s="644"/>
    </row>
    <row r="64" spans="1:12" ht="23.25" x14ac:dyDescent="0.35">
      <c r="B64" s="643"/>
      <c r="D64" s="644"/>
      <c r="E64" s="644"/>
      <c r="F64" s="644"/>
      <c r="G64" s="644"/>
      <c r="H64" s="644"/>
      <c r="I64" s="644"/>
      <c r="J64" s="644"/>
    </row>
    <row r="65" spans="1:10" ht="23.25" x14ac:dyDescent="0.35">
      <c r="B65" s="643"/>
      <c r="D65" s="644"/>
      <c r="E65" s="644"/>
      <c r="F65" s="644"/>
      <c r="G65" s="644"/>
      <c r="H65" s="644"/>
      <c r="I65" s="644"/>
      <c r="J65" s="644"/>
    </row>
    <row r="66" spans="1:10" ht="23.25" x14ac:dyDescent="0.35">
      <c r="B66" s="643"/>
      <c r="D66" s="644"/>
      <c r="E66" s="644"/>
      <c r="F66" s="644"/>
      <c r="G66" s="644"/>
      <c r="H66" s="644"/>
      <c r="I66" s="644"/>
      <c r="J66" s="644"/>
    </row>
    <row r="67" spans="1:10" ht="23.25" x14ac:dyDescent="0.35">
      <c r="B67" s="643"/>
      <c r="D67" s="644"/>
      <c r="E67" s="644"/>
      <c r="F67" s="644"/>
      <c r="G67" s="644"/>
      <c r="H67" s="644"/>
      <c r="I67" s="644"/>
      <c r="J67" s="644"/>
    </row>
    <row r="68" spans="1:10" ht="23.25" x14ac:dyDescent="0.35">
      <c r="B68" s="643"/>
      <c r="D68" s="644"/>
      <c r="E68" s="644"/>
      <c r="F68" s="644"/>
      <c r="G68" s="644"/>
      <c r="H68" s="644"/>
      <c r="I68" s="644"/>
      <c r="J68" s="644"/>
    </row>
    <row r="69" spans="1:10" ht="23.25" x14ac:dyDescent="0.35">
      <c r="B69" s="643"/>
      <c r="D69" s="644"/>
      <c r="E69" s="644"/>
      <c r="F69" s="644"/>
      <c r="G69" s="644"/>
      <c r="H69" s="644"/>
      <c r="I69" s="644"/>
      <c r="J69" s="644"/>
    </row>
    <row r="70" spans="1:10" ht="23.25" x14ac:dyDescent="0.35">
      <c r="B70" s="643"/>
      <c r="D70" s="644"/>
      <c r="E70" s="644"/>
      <c r="F70" s="644"/>
      <c r="G70" s="644"/>
      <c r="H70" s="644"/>
      <c r="I70" s="644"/>
      <c r="J70" s="644"/>
    </row>
    <row r="71" spans="1:10" ht="23.25" x14ac:dyDescent="0.35">
      <c r="B71" s="643"/>
      <c r="D71" s="644"/>
      <c r="E71" s="644"/>
      <c r="F71" s="644"/>
      <c r="G71" s="644"/>
      <c r="H71" s="644"/>
      <c r="I71" s="644"/>
      <c r="J71" s="644"/>
    </row>
    <row r="72" spans="1:10" ht="23.25" x14ac:dyDescent="0.35">
      <c r="B72" s="643"/>
      <c r="D72" s="644"/>
      <c r="E72" s="644"/>
      <c r="F72" s="644"/>
      <c r="G72" s="644"/>
      <c r="H72" s="644"/>
      <c r="I72" s="644"/>
      <c r="J72" s="644"/>
    </row>
    <row r="73" spans="1:10" ht="23.25" x14ac:dyDescent="0.35">
      <c r="A73" s="643"/>
      <c r="B73" s="644"/>
      <c r="C73" s="644"/>
      <c r="D73" s="644"/>
      <c r="E73" s="644"/>
      <c r="F73" s="644"/>
      <c r="G73" s="644"/>
      <c r="H73" s="644"/>
      <c r="I73" s="644"/>
    </row>
    <row r="74" spans="1:10" ht="23.25" x14ac:dyDescent="0.35">
      <c r="A74" s="643"/>
      <c r="B74" s="644"/>
      <c r="C74" s="644"/>
      <c r="D74" s="644"/>
      <c r="E74" s="644"/>
      <c r="F74" s="644"/>
      <c r="G74" s="644"/>
    </row>
    <row r="75" spans="1:10" ht="23.25" x14ac:dyDescent="0.35">
      <c r="A75" s="643"/>
      <c r="B75" s="644"/>
      <c r="C75" s="644"/>
      <c r="D75" s="644"/>
      <c r="E75" s="644"/>
      <c r="F75" s="644"/>
      <c r="G75" s="644"/>
    </row>
    <row r="76" spans="1:10" ht="23.25" x14ac:dyDescent="0.35">
      <c r="A76" s="643"/>
      <c r="B76" s="644"/>
      <c r="C76" s="644"/>
      <c r="D76" s="644"/>
      <c r="E76" s="644"/>
      <c r="F76" s="644"/>
      <c r="G76" s="644"/>
    </row>
    <row r="77" spans="1:10" ht="23.25" x14ac:dyDescent="0.35">
      <c r="A77" s="643"/>
      <c r="B77" s="644"/>
      <c r="C77" s="644"/>
      <c r="D77" s="644"/>
      <c r="E77" s="644"/>
      <c r="F77" s="644"/>
      <c r="G77" s="644"/>
    </row>
    <row r="78" spans="1:10" ht="23.25" x14ac:dyDescent="0.35">
      <c r="A78" s="643"/>
      <c r="B78" s="644"/>
      <c r="C78" s="644"/>
      <c r="D78" s="644"/>
      <c r="E78" s="644"/>
      <c r="F78" s="644"/>
      <c r="G78" s="644"/>
    </row>
    <row r="79" spans="1:10" ht="23.25" x14ac:dyDescent="0.35">
      <c r="A79" s="643"/>
      <c r="B79" s="644"/>
      <c r="C79" s="644"/>
      <c r="D79" s="644"/>
      <c r="E79" s="644"/>
      <c r="F79" s="644"/>
      <c r="G79" s="644"/>
    </row>
    <row r="80" spans="1:10" ht="23.25" x14ac:dyDescent="0.35">
      <c r="A80" s="643"/>
      <c r="B80" s="644"/>
      <c r="C80" s="644"/>
      <c r="D80" s="644"/>
      <c r="E80" s="644"/>
      <c r="F80" s="644"/>
      <c r="G80" s="644"/>
    </row>
    <row r="81" spans="1:7" ht="23.25" x14ac:dyDescent="0.35">
      <c r="A81" s="643"/>
      <c r="F81" s="644"/>
      <c r="G81" s="644"/>
    </row>
    <row r="82" spans="1:7" ht="18" x14ac:dyDescent="0.25">
      <c r="A82" s="643"/>
    </row>
    <row r="83" spans="1:7" ht="18" x14ac:dyDescent="0.25">
      <c r="A83" s="643"/>
    </row>
    <row r="84" spans="1:7" ht="18" x14ac:dyDescent="0.25">
      <c r="A84" s="643"/>
    </row>
    <row r="85" spans="1:7" ht="18" x14ac:dyDescent="0.25">
      <c r="A85" s="643"/>
    </row>
    <row r="86" spans="1:7" ht="18" x14ac:dyDescent="0.25">
      <c r="A86" s="643"/>
    </row>
  </sheetData>
  <pageMargins left="0.5" right="0.5" top="0.5" bottom="0.5" header="0" footer="0"/>
  <pageSetup scale="5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830D1-734C-4B3E-A619-FA1F211E9458}">
  <dimension ref="A1:K88"/>
  <sheetViews>
    <sheetView workbookViewId="0"/>
  </sheetViews>
  <sheetFormatPr defaultColWidth="12.42578125" defaultRowHeight="15" x14ac:dyDescent="0.2"/>
  <cols>
    <col min="1" max="1" width="20.140625" style="672" customWidth="1"/>
    <col min="2" max="2" width="4.7109375" style="672" customWidth="1"/>
    <col min="3" max="3" width="20.140625" style="672" customWidth="1"/>
    <col min="4" max="4" width="13.7109375" style="672" customWidth="1"/>
    <col min="5" max="10" width="17.5703125" style="672" customWidth="1"/>
    <col min="11" max="11" width="13.85546875" style="672" bestFit="1" customWidth="1"/>
    <col min="12" max="16384" width="12.42578125" style="672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692" t="s">
        <v>267</v>
      </c>
      <c r="B5" s="692"/>
    </row>
    <row r="7" spans="1:11" ht="20.100000000000001" customHeight="1" x14ac:dyDescent="0.25">
      <c r="A7" s="691" t="s">
        <v>133</v>
      </c>
      <c r="B7" s="676"/>
      <c r="C7" s="676"/>
      <c r="E7" s="690">
        <v>1</v>
      </c>
      <c r="F7" s="690">
        <v>2</v>
      </c>
      <c r="G7" s="690">
        <v>3</v>
      </c>
      <c r="H7" s="690">
        <v>4</v>
      </c>
      <c r="I7" s="690">
        <v>4.5</v>
      </c>
      <c r="J7" s="690">
        <v>5</v>
      </c>
      <c r="K7" s="690">
        <v>6</v>
      </c>
    </row>
    <row r="8" spans="1:11" ht="20.100000000000001" customHeight="1" x14ac:dyDescent="0.2">
      <c r="E8" s="689"/>
      <c r="F8" s="689"/>
      <c r="G8" s="689"/>
      <c r="H8" s="689"/>
      <c r="I8" s="689"/>
      <c r="J8" s="689"/>
      <c r="K8" s="689"/>
    </row>
    <row r="9" spans="1:11" ht="20.100000000000001" customHeight="1" x14ac:dyDescent="0.35">
      <c r="A9" s="673" t="s">
        <v>325</v>
      </c>
      <c r="B9" s="676"/>
      <c r="C9" s="676" t="s">
        <v>67</v>
      </c>
      <c r="D9" s="676"/>
      <c r="E9" s="686" t="e">
        <f>#REF!</f>
        <v>#REF!</v>
      </c>
      <c r="F9" s="686" t="e">
        <f>#REF!</f>
        <v>#REF!</v>
      </c>
      <c r="G9" s="686" t="e">
        <f>#REF!</f>
        <v>#REF!</v>
      </c>
      <c r="H9" s="686" t="e">
        <f>#REF!</f>
        <v>#REF!</v>
      </c>
      <c r="I9" s="686" t="e">
        <f>#REF!</f>
        <v>#REF!</v>
      </c>
      <c r="J9" s="686" t="e">
        <f>#REF!</f>
        <v>#REF!</v>
      </c>
      <c r="K9" s="686" t="e">
        <f>#REF!</f>
        <v>#REF!</v>
      </c>
    </row>
    <row r="10" spans="1:11" ht="20.100000000000001" customHeight="1" x14ac:dyDescent="0.35">
      <c r="B10" s="676"/>
      <c r="C10" s="676" t="s">
        <v>258</v>
      </c>
      <c r="D10" s="676"/>
      <c r="E10" s="683" t="e">
        <f t="shared" ref="E10:K10" si="0">$H$50</f>
        <v>#REF!</v>
      </c>
      <c r="F10" s="683" t="e">
        <f t="shared" si="0"/>
        <v>#REF!</v>
      </c>
      <c r="G10" s="683" t="e">
        <f t="shared" si="0"/>
        <v>#REF!</v>
      </c>
      <c r="H10" s="683" t="e">
        <f t="shared" si="0"/>
        <v>#REF!</v>
      </c>
      <c r="I10" s="683" t="e">
        <f t="shared" si="0"/>
        <v>#REF!</v>
      </c>
      <c r="J10" s="683" t="e">
        <f t="shared" si="0"/>
        <v>#REF!</v>
      </c>
      <c r="K10" s="683" t="e">
        <f t="shared" si="0"/>
        <v>#REF!</v>
      </c>
    </row>
    <row r="11" spans="1:11" ht="20.100000000000001" customHeight="1" x14ac:dyDescent="0.35">
      <c r="A11" s="673" t="s">
        <v>278</v>
      </c>
      <c r="B11" s="676"/>
      <c r="C11" s="676" t="s">
        <v>170</v>
      </c>
      <c r="D11" s="676"/>
      <c r="E11" s="686" t="e">
        <f>#REF!</f>
        <v>#REF!</v>
      </c>
      <c r="F11" s="686" t="e">
        <f>#REF!</f>
        <v>#REF!</v>
      </c>
      <c r="G11" s="686" t="e">
        <f>#REF!</f>
        <v>#REF!</v>
      </c>
      <c r="H11" s="686" t="e">
        <f>#REF!</f>
        <v>#REF!</v>
      </c>
      <c r="I11" s="686" t="e">
        <f>#REF!</f>
        <v>#REF!</v>
      </c>
      <c r="J11" s="686" t="e">
        <f>#REF!</f>
        <v>#REF!</v>
      </c>
      <c r="K11" s="686" t="e">
        <f>#REF!</f>
        <v>#REF!</v>
      </c>
    </row>
    <row r="12" spans="1:11" ht="20.100000000000001" customHeight="1" x14ac:dyDescent="0.35">
      <c r="A12" s="673"/>
      <c r="B12" s="676"/>
      <c r="C12" s="676"/>
      <c r="D12" s="676"/>
      <c r="E12" s="684"/>
      <c r="F12" s="684"/>
      <c r="G12" s="684"/>
      <c r="H12" s="684"/>
      <c r="I12" s="684"/>
      <c r="J12" s="684"/>
      <c r="K12" s="684"/>
    </row>
    <row r="13" spans="1:11" ht="20.100000000000001" customHeight="1" thickBot="1" x14ac:dyDescent="0.4">
      <c r="A13" s="673"/>
      <c r="B13" s="676"/>
      <c r="C13" s="676" t="s">
        <v>158</v>
      </c>
      <c r="D13" s="676"/>
      <c r="E13" s="686" t="e">
        <f t="shared" ref="E13:K13" si="1">SUM(E9:E12)</f>
        <v>#REF!</v>
      </c>
      <c r="F13" s="686" t="e">
        <f t="shared" si="1"/>
        <v>#REF!</v>
      </c>
      <c r="G13" s="686" t="e">
        <f t="shared" si="1"/>
        <v>#REF!</v>
      </c>
      <c r="H13" s="686" t="e">
        <f t="shared" si="1"/>
        <v>#REF!</v>
      </c>
      <c r="I13" s="686" t="e">
        <f t="shared" si="1"/>
        <v>#REF!</v>
      </c>
      <c r="J13" s="686" t="e">
        <f t="shared" si="1"/>
        <v>#REF!</v>
      </c>
      <c r="K13" s="686" t="e">
        <f t="shared" si="1"/>
        <v>#REF!</v>
      </c>
    </row>
    <row r="14" spans="1:11" ht="20.100000000000001" customHeight="1" thickTop="1" x14ac:dyDescent="0.35">
      <c r="A14" s="673"/>
      <c r="B14" s="676"/>
      <c r="C14" s="676"/>
      <c r="D14" s="676"/>
      <c r="E14" s="681"/>
      <c r="F14" s="681"/>
      <c r="G14" s="681"/>
      <c r="H14" s="681"/>
      <c r="I14" s="681"/>
      <c r="J14" s="681"/>
      <c r="K14" s="681"/>
    </row>
    <row r="15" spans="1:11" ht="20.100000000000001" customHeight="1" x14ac:dyDescent="0.35">
      <c r="A15" s="673"/>
      <c r="B15" s="676"/>
      <c r="C15" s="676"/>
      <c r="D15" s="676"/>
      <c r="E15" s="683"/>
      <c r="F15" s="683"/>
      <c r="G15" s="683"/>
      <c r="H15" s="683"/>
      <c r="I15" s="683"/>
      <c r="J15" s="683"/>
      <c r="K15" s="683"/>
    </row>
    <row r="16" spans="1:11" ht="20.100000000000001" customHeight="1" x14ac:dyDescent="0.35">
      <c r="A16" s="673"/>
      <c r="B16" s="676"/>
      <c r="C16" s="676"/>
      <c r="D16" s="676"/>
      <c r="E16" s="683"/>
      <c r="F16" s="683"/>
      <c r="G16" s="683"/>
      <c r="H16" s="683"/>
      <c r="I16" s="683"/>
      <c r="J16" s="683"/>
      <c r="K16" s="683"/>
    </row>
    <row r="17" spans="1:11" ht="20.100000000000001" customHeight="1" x14ac:dyDescent="0.35">
      <c r="A17" s="673"/>
      <c r="B17" s="676"/>
      <c r="C17" s="676"/>
      <c r="D17" s="676"/>
      <c r="E17" s="683"/>
      <c r="F17" s="683"/>
      <c r="G17" s="683"/>
      <c r="H17" s="683"/>
      <c r="I17" s="683"/>
      <c r="J17" s="683"/>
      <c r="K17" s="683"/>
    </row>
    <row r="18" spans="1:11" ht="20.100000000000001" customHeight="1" x14ac:dyDescent="0.35">
      <c r="A18" s="673"/>
      <c r="B18" s="676"/>
      <c r="C18" s="676"/>
      <c r="D18" s="676"/>
      <c r="E18" s="683"/>
      <c r="F18" s="683"/>
      <c r="G18" s="683"/>
      <c r="H18" s="683"/>
      <c r="I18" s="683"/>
      <c r="J18" s="683"/>
      <c r="K18" s="683"/>
    </row>
    <row r="19" spans="1:11" ht="20.100000000000001" customHeight="1" x14ac:dyDescent="0.35">
      <c r="A19" s="673"/>
      <c r="B19" s="676"/>
      <c r="C19" s="676"/>
      <c r="D19" s="676"/>
      <c r="E19" s="683"/>
      <c r="F19" s="683"/>
      <c r="G19" s="683"/>
      <c r="H19" s="683"/>
      <c r="I19" s="683"/>
      <c r="J19" s="683"/>
      <c r="K19" s="683"/>
    </row>
    <row r="20" spans="1:11" ht="20.100000000000001" customHeight="1" x14ac:dyDescent="0.35">
      <c r="A20" s="673"/>
      <c r="B20" s="676"/>
      <c r="C20" s="676"/>
      <c r="D20" s="676"/>
      <c r="E20" s="683"/>
      <c r="F20" s="683"/>
      <c r="G20" s="683"/>
      <c r="H20" s="683"/>
      <c r="I20" s="683"/>
      <c r="J20" s="683"/>
      <c r="K20" s="683"/>
    </row>
    <row r="21" spans="1:11" ht="20.100000000000001" customHeight="1" x14ac:dyDescent="0.35">
      <c r="A21" s="673"/>
      <c r="B21" s="676"/>
      <c r="C21" s="676"/>
      <c r="D21" s="676"/>
      <c r="E21" s="685"/>
      <c r="F21" s="685"/>
      <c r="G21" s="685"/>
      <c r="H21" s="685"/>
      <c r="I21" s="685"/>
      <c r="J21" s="685"/>
      <c r="K21" s="685"/>
    </row>
    <row r="22" spans="1:11" ht="20.100000000000001" customHeight="1" x14ac:dyDescent="0.35">
      <c r="A22" s="673"/>
      <c r="B22" s="676"/>
      <c r="C22" s="676"/>
      <c r="D22" s="676"/>
      <c r="E22" s="684"/>
      <c r="F22" s="684"/>
      <c r="G22" s="684"/>
      <c r="H22" s="684"/>
      <c r="I22" s="684"/>
      <c r="J22" s="684"/>
      <c r="K22" s="684"/>
    </row>
    <row r="23" spans="1:11" ht="20.100000000000001" customHeight="1" thickBot="1" x14ac:dyDescent="0.4">
      <c r="A23" s="673"/>
      <c r="B23" s="676"/>
      <c r="C23" s="676"/>
      <c r="D23" s="676"/>
      <c r="E23" s="683"/>
      <c r="F23" s="683"/>
      <c r="G23" s="683"/>
      <c r="H23" s="683"/>
      <c r="I23" s="683"/>
      <c r="J23" s="683"/>
      <c r="K23" s="683"/>
    </row>
    <row r="24" spans="1:11" ht="20.100000000000001" customHeight="1" thickTop="1" x14ac:dyDescent="0.35">
      <c r="A24" s="673"/>
      <c r="B24" s="676"/>
      <c r="C24" s="676"/>
      <c r="D24" s="676"/>
      <c r="E24" s="688"/>
      <c r="F24" s="688"/>
      <c r="G24" s="688"/>
      <c r="H24" s="688"/>
      <c r="I24" s="688"/>
      <c r="J24" s="688"/>
      <c r="K24" s="688"/>
    </row>
    <row r="25" spans="1:11" ht="20.100000000000001" customHeight="1" x14ac:dyDescent="0.35">
      <c r="A25" s="673"/>
      <c r="B25" s="676"/>
      <c r="C25" s="676"/>
      <c r="D25" s="676"/>
      <c r="E25" s="673"/>
      <c r="F25" s="673"/>
      <c r="G25" s="673"/>
      <c r="H25" s="673"/>
      <c r="I25" s="673"/>
      <c r="J25" s="673"/>
      <c r="K25" s="673"/>
    </row>
    <row r="26" spans="1:11" ht="20.100000000000001" customHeight="1" x14ac:dyDescent="0.35">
      <c r="A26" s="673"/>
      <c r="B26" s="676"/>
      <c r="C26" s="687"/>
      <c r="D26" s="676"/>
      <c r="E26" s="673"/>
      <c r="F26" s="673"/>
      <c r="G26" s="673"/>
      <c r="H26" s="673"/>
      <c r="I26" s="673"/>
      <c r="J26" s="673"/>
      <c r="K26" s="673"/>
    </row>
    <row r="27" spans="1:11" ht="20.100000000000001" customHeight="1" x14ac:dyDescent="0.35">
      <c r="A27" s="673"/>
      <c r="B27" s="676"/>
      <c r="C27" s="676"/>
      <c r="D27" s="676"/>
      <c r="E27" s="673"/>
      <c r="F27" s="673"/>
      <c r="G27" s="673"/>
      <c r="H27" s="673"/>
      <c r="I27" s="673"/>
      <c r="J27" s="673"/>
      <c r="K27" s="673"/>
    </row>
    <row r="28" spans="1:11" ht="20.100000000000001" customHeight="1" x14ac:dyDescent="0.35">
      <c r="A28" s="673"/>
      <c r="B28" s="676"/>
      <c r="C28" s="676"/>
      <c r="D28" s="678"/>
      <c r="E28" s="683"/>
      <c r="F28" s="683"/>
      <c r="G28" s="673"/>
      <c r="H28" s="673"/>
      <c r="I28" s="673"/>
      <c r="J28" s="673"/>
      <c r="K28" s="673"/>
    </row>
    <row r="29" spans="1:11" ht="20.100000000000001" customHeight="1" x14ac:dyDescent="0.35">
      <c r="A29" s="673" t="s">
        <v>324</v>
      </c>
      <c r="B29" s="676"/>
      <c r="C29" s="676" t="s">
        <v>67</v>
      </c>
      <c r="D29" s="678"/>
      <c r="E29" s="686" t="e">
        <f>#REF!</f>
        <v>#REF!</v>
      </c>
      <c r="F29" s="686" t="e">
        <f>#REF!</f>
        <v>#REF!</v>
      </c>
      <c r="G29" s="686" t="e">
        <f>#REF!</f>
        <v>#REF!</v>
      </c>
      <c r="H29" s="686" t="e">
        <f>#REF!</f>
        <v>#REF!</v>
      </c>
      <c r="I29" s="686" t="e">
        <f>#REF!</f>
        <v>#REF!</v>
      </c>
      <c r="J29" s="686" t="e">
        <f>#REF!</f>
        <v>#REF!</v>
      </c>
      <c r="K29" s="686" t="e">
        <f>#REF!</f>
        <v>#REF!</v>
      </c>
    </row>
    <row r="30" spans="1:11" ht="20.100000000000001" customHeight="1" x14ac:dyDescent="0.35">
      <c r="B30" s="676"/>
      <c r="C30" s="676" t="s">
        <v>258</v>
      </c>
      <c r="D30" s="677"/>
      <c r="E30" s="683" t="e">
        <f t="shared" ref="E30:K30" si="2">$H$55</f>
        <v>#REF!</v>
      </c>
      <c r="F30" s="683" t="e">
        <f t="shared" si="2"/>
        <v>#REF!</v>
      </c>
      <c r="G30" s="683" t="e">
        <f t="shared" si="2"/>
        <v>#REF!</v>
      </c>
      <c r="H30" s="683" t="e">
        <f t="shared" si="2"/>
        <v>#REF!</v>
      </c>
      <c r="I30" s="683" t="e">
        <f t="shared" si="2"/>
        <v>#REF!</v>
      </c>
      <c r="J30" s="683" t="e">
        <f t="shared" si="2"/>
        <v>#REF!</v>
      </c>
      <c r="K30" s="683" t="e">
        <f t="shared" si="2"/>
        <v>#REF!</v>
      </c>
    </row>
    <row r="31" spans="1:11" ht="20.100000000000001" customHeight="1" x14ac:dyDescent="0.35">
      <c r="A31" s="673" t="s">
        <v>274</v>
      </c>
      <c r="B31" s="676"/>
      <c r="C31" s="676" t="s">
        <v>170</v>
      </c>
      <c r="D31" s="677"/>
      <c r="E31" s="686" t="e">
        <f>#REF!</f>
        <v>#REF!</v>
      </c>
      <c r="F31" s="686" t="e">
        <f>#REF!</f>
        <v>#REF!</v>
      </c>
      <c r="G31" s="686" t="e">
        <f>#REF!</f>
        <v>#REF!</v>
      </c>
      <c r="H31" s="686" t="e">
        <f>#REF!</f>
        <v>#REF!</v>
      </c>
      <c r="I31" s="686" t="e">
        <f>#REF!</f>
        <v>#REF!</v>
      </c>
      <c r="J31" s="686" t="e">
        <f>#REF!</f>
        <v>#REF!</v>
      </c>
      <c r="K31" s="686" t="e">
        <f>#REF!</f>
        <v>#REF!</v>
      </c>
    </row>
    <row r="32" spans="1:11" ht="23.25" x14ac:dyDescent="0.35">
      <c r="A32" s="673"/>
      <c r="B32" s="676"/>
      <c r="C32" s="676"/>
      <c r="D32" s="676"/>
      <c r="E32" s="684"/>
      <c r="F32" s="684"/>
      <c r="G32" s="684"/>
      <c r="H32" s="684"/>
      <c r="I32" s="684"/>
      <c r="J32" s="684"/>
      <c r="K32" s="684"/>
    </row>
    <row r="33" spans="1:11" ht="24" thickBot="1" x14ac:dyDescent="0.4">
      <c r="A33" s="673"/>
      <c r="B33" s="676"/>
      <c r="C33" s="676" t="s">
        <v>158</v>
      </c>
      <c r="D33" s="676"/>
      <c r="E33" s="686" t="e">
        <f>SUM(E29:E31)</f>
        <v>#REF!</v>
      </c>
      <c r="F33" s="686" t="e">
        <f>SUM(F29:F31)</f>
        <v>#REF!</v>
      </c>
      <c r="G33" s="686" t="e">
        <f>SUM(G29:G31)</f>
        <v>#REF!</v>
      </c>
      <c r="H33" s="686" t="e">
        <f>SUM(H29:H31)</f>
        <v>#REF!</v>
      </c>
      <c r="I33" s="686" t="e">
        <f>SUM(I29:I32)</f>
        <v>#REF!</v>
      </c>
      <c r="J33" s="686" t="e">
        <f>SUM(J29:J31)</f>
        <v>#REF!</v>
      </c>
      <c r="K33" s="686" t="e">
        <f>SUM(K29:K31)</f>
        <v>#REF!</v>
      </c>
    </row>
    <row r="34" spans="1:11" ht="24" thickTop="1" x14ac:dyDescent="0.35">
      <c r="A34" s="673"/>
      <c r="B34" s="676"/>
      <c r="C34" s="676"/>
      <c r="D34" s="676"/>
      <c r="E34" s="681"/>
      <c r="F34" s="681"/>
      <c r="G34" s="681"/>
      <c r="H34" s="681"/>
      <c r="I34" s="681"/>
      <c r="J34" s="681"/>
      <c r="K34" s="681"/>
    </row>
    <row r="35" spans="1:11" ht="23.25" x14ac:dyDescent="0.35">
      <c r="A35" s="673"/>
      <c r="B35" s="676"/>
      <c r="C35" s="676"/>
      <c r="D35" s="676"/>
      <c r="E35" s="683"/>
      <c r="F35" s="683"/>
      <c r="G35" s="683"/>
      <c r="H35" s="683"/>
      <c r="I35" s="683"/>
      <c r="J35" s="683"/>
      <c r="K35" s="683"/>
    </row>
    <row r="36" spans="1:11" ht="23.25" x14ac:dyDescent="0.35">
      <c r="A36" s="673"/>
      <c r="B36" s="676"/>
      <c r="C36" s="676"/>
      <c r="D36" s="676"/>
      <c r="E36" s="683"/>
      <c r="F36" s="683"/>
      <c r="G36" s="683"/>
      <c r="H36" s="683"/>
      <c r="I36" s="683"/>
      <c r="J36" s="683"/>
      <c r="K36" s="683"/>
    </row>
    <row r="37" spans="1:11" ht="23.25" x14ac:dyDescent="0.35">
      <c r="A37" s="673"/>
      <c r="B37" s="676"/>
      <c r="C37" s="676"/>
      <c r="D37" s="676"/>
      <c r="E37" s="683"/>
      <c r="F37" s="683"/>
      <c r="G37" s="683"/>
      <c r="H37" s="683"/>
      <c r="I37" s="683"/>
      <c r="J37" s="683"/>
      <c r="K37" s="683"/>
    </row>
    <row r="38" spans="1:11" ht="23.25" x14ac:dyDescent="0.35">
      <c r="A38" s="673"/>
      <c r="B38" s="676"/>
      <c r="C38" s="676"/>
      <c r="D38" s="678"/>
      <c r="E38" s="683"/>
      <c r="F38" s="683"/>
      <c r="G38" s="683"/>
      <c r="H38" s="683"/>
      <c r="I38" s="683"/>
      <c r="J38" s="683"/>
      <c r="K38" s="683"/>
    </row>
    <row r="39" spans="1:11" ht="23.25" x14ac:dyDescent="0.35">
      <c r="A39" s="673"/>
      <c r="B39" s="676"/>
      <c r="C39" s="676"/>
      <c r="D39" s="677"/>
      <c r="E39" s="683"/>
      <c r="F39" s="683"/>
      <c r="G39" s="683"/>
      <c r="H39" s="683"/>
      <c r="I39" s="683"/>
      <c r="J39" s="683"/>
      <c r="K39" s="683"/>
    </row>
    <row r="40" spans="1:11" ht="23.25" x14ac:dyDescent="0.35">
      <c r="A40" s="673"/>
      <c r="B40" s="676"/>
      <c r="C40" s="676"/>
      <c r="D40" s="677"/>
      <c r="E40" s="685"/>
      <c r="F40" s="685"/>
      <c r="G40" s="685"/>
      <c r="H40" s="685"/>
      <c r="I40" s="685"/>
      <c r="J40" s="685"/>
      <c r="K40" s="685"/>
    </row>
    <row r="41" spans="1:11" ht="23.25" x14ac:dyDescent="0.35">
      <c r="A41" s="673"/>
      <c r="B41" s="676"/>
      <c r="C41" s="676"/>
      <c r="D41" s="676"/>
      <c r="E41" s="684"/>
      <c r="F41" s="684"/>
      <c r="G41" s="684"/>
      <c r="H41" s="684"/>
      <c r="I41" s="684"/>
      <c r="J41" s="684"/>
      <c r="K41" s="684"/>
    </row>
    <row r="42" spans="1:11" ht="24" thickBot="1" x14ac:dyDescent="0.4">
      <c r="A42" s="673"/>
      <c r="B42" s="676"/>
      <c r="C42" s="676"/>
      <c r="D42" s="676"/>
      <c r="E42" s="683"/>
      <c r="F42" s="683"/>
      <c r="G42" s="683"/>
      <c r="H42" s="683"/>
      <c r="I42" s="683"/>
      <c r="J42" s="683"/>
      <c r="K42" s="682"/>
    </row>
    <row r="43" spans="1:11" ht="24" thickTop="1" x14ac:dyDescent="0.35">
      <c r="A43" s="673"/>
      <c r="B43" s="676"/>
      <c r="C43" s="676"/>
      <c r="D43" s="676"/>
      <c r="E43" s="681"/>
      <c r="F43" s="681"/>
      <c r="G43" s="681"/>
      <c r="H43" s="681"/>
      <c r="I43" s="681"/>
      <c r="J43" s="681"/>
    </row>
    <row r="44" spans="1:11" ht="23.25" x14ac:dyDescent="0.35">
      <c r="A44" s="673"/>
      <c r="B44" s="676"/>
      <c r="C44" s="676"/>
      <c r="D44" s="676"/>
      <c r="H44" s="674"/>
      <c r="I44" s="674"/>
      <c r="J44" s="674"/>
    </row>
    <row r="45" spans="1:11" ht="23.25" x14ac:dyDescent="0.35">
      <c r="A45" s="673"/>
      <c r="B45" s="676"/>
      <c r="C45" s="676"/>
      <c r="D45" s="676"/>
      <c r="H45" s="674"/>
      <c r="I45" s="674"/>
      <c r="J45" s="674"/>
    </row>
    <row r="46" spans="1:11" ht="23.25" x14ac:dyDescent="0.35">
      <c r="A46" s="673"/>
      <c r="B46" s="676"/>
      <c r="C46" s="680"/>
      <c r="D46" s="676"/>
      <c r="E46" s="676"/>
      <c r="F46" s="676"/>
      <c r="G46" s="674"/>
      <c r="H46" s="674"/>
      <c r="I46" s="674"/>
      <c r="J46" s="679"/>
    </row>
    <row r="47" spans="1:11" ht="23.25" x14ac:dyDescent="0.35">
      <c r="A47" s="673"/>
      <c r="B47" s="674"/>
      <c r="C47" s="674"/>
      <c r="D47" s="1955" t="s">
        <v>272</v>
      </c>
      <c r="E47" s="1953"/>
      <c r="F47" s="678" t="s">
        <v>165</v>
      </c>
      <c r="G47" s="678" t="s">
        <v>164</v>
      </c>
      <c r="H47" s="678" t="s">
        <v>158</v>
      </c>
      <c r="I47" s="678"/>
      <c r="J47" s="674"/>
    </row>
    <row r="48" spans="1:11" ht="23.25" x14ac:dyDescent="0.35">
      <c r="A48" s="673"/>
      <c r="B48" s="676"/>
      <c r="C48" s="678"/>
      <c r="D48" s="678"/>
      <c r="E48" s="677" t="s">
        <v>168</v>
      </c>
      <c r="F48" s="677">
        <v>3</v>
      </c>
      <c r="G48" s="677" t="e">
        <f>#REF!</f>
        <v>#REF!</v>
      </c>
      <c r="H48" s="677" t="e">
        <f>G48*F48</f>
        <v>#REF!</v>
      </c>
      <c r="I48" s="677"/>
      <c r="J48" s="677"/>
    </row>
    <row r="49" spans="1:10" ht="23.25" x14ac:dyDescent="0.35">
      <c r="A49" s="673"/>
      <c r="B49" s="676"/>
      <c r="C49" s="678"/>
      <c r="D49" s="678"/>
      <c r="E49" s="677" t="s">
        <v>168</v>
      </c>
      <c r="F49" s="677">
        <v>1</v>
      </c>
      <c r="G49" s="677" t="e">
        <f>#REF!</f>
        <v>#REF!</v>
      </c>
      <c r="H49" s="677" t="e">
        <f>G49*F49</f>
        <v>#REF!</v>
      </c>
      <c r="I49" s="677"/>
      <c r="J49" s="677"/>
    </row>
    <row r="50" spans="1:10" ht="23.25" x14ac:dyDescent="0.35">
      <c r="A50" s="673"/>
      <c r="B50" s="676"/>
      <c r="C50" s="678"/>
      <c r="D50" s="677"/>
      <c r="E50" s="677"/>
      <c r="F50" s="677"/>
      <c r="G50" s="677" t="s">
        <v>163</v>
      </c>
      <c r="H50" s="677" t="e">
        <f>SUM(H48:H49)</f>
        <v>#REF!</v>
      </c>
      <c r="I50" s="677"/>
      <c r="J50" s="677"/>
    </row>
    <row r="51" spans="1:10" ht="23.25" x14ac:dyDescent="0.35">
      <c r="A51" s="673"/>
      <c r="B51" s="676"/>
      <c r="C51" s="678"/>
      <c r="D51" s="677"/>
      <c r="E51" s="678"/>
      <c r="F51" s="677"/>
      <c r="G51" s="677"/>
      <c r="H51" s="677"/>
      <c r="I51" s="677"/>
      <c r="J51" s="677"/>
    </row>
    <row r="52" spans="1:10" ht="23.25" x14ac:dyDescent="0.35">
      <c r="A52" s="673"/>
      <c r="B52" s="676"/>
      <c r="C52" s="678"/>
      <c r="D52" s="1955" t="s">
        <v>272</v>
      </c>
      <c r="E52" s="1953"/>
      <c r="F52" s="678" t="s">
        <v>165</v>
      </c>
      <c r="G52" s="678" t="s">
        <v>164</v>
      </c>
      <c r="H52" s="678" t="s">
        <v>158</v>
      </c>
      <c r="I52" s="678"/>
      <c r="J52" s="677"/>
    </row>
    <row r="53" spans="1:10" ht="23.25" x14ac:dyDescent="0.35">
      <c r="A53" s="673"/>
      <c r="B53" s="676"/>
      <c r="C53" s="676"/>
      <c r="D53" s="676"/>
      <c r="E53" s="677" t="s">
        <v>167</v>
      </c>
      <c r="F53" s="677">
        <v>3</v>
      </c>
      <c r="G53" s="677" t="e">
        <f>#REF!</f>
        <v>#REF!</v>
      </c>
      <c r="H53" s="677" t="e">
        <f>SUM(F53*G53)</f>
        <v>#REF!</v>
      </c>
      <c r="I53" s="677"/>
      <c r="J53" s="674"/>
    </row>
    <row r="54" spans="1:10" ht="23.25" x14ac:dyDescent="0.35">
      <c r="A54" s="673"/>
      <c r="B54" s="676"/>
      <c r="C54" s="676"/>
      <c r="D54" s="676"/>
      <c r="E54" s="677" t="s">
        <v>167</v>
      </c>
      <c r="F54" s="677">
        <v>1</v>
      </c>
      <c r="G54" s="677" t="e">
        <f>#REF!</f>
        <v>#REF!</v>
      </c>
      <c r="H54" s="677" t="e">
        <f>SUM(F54*G54)</f>
        <v>#REF!</v>
      </c>
      <c r="I54" s="677"/>
      <c r="J54" s="674"/>
    </row>
    <row r="55" spans="1:10" ht="23.25" x14ac:dyDescent="0.35">
      <c r="A55" s="673"/>
      <c r="B55" s="676"/>
      <c r="C55" s="676"/>
      <c r="D55" s="676"/>
      <c r="E55" s="677"/>
      <c r="F55" s="677"/>
      <c r="G55" s="677" t="s">
        <v>163</v>
      </c>
      <c r="H55" s="677" t="e">
        <f>SUM(H53:H54)</f>
        <v>#REF!</v>
      </c>
      <c r="I55" s="677"/>
      <c r="J55" s="674"/>
    </row>
    <row r="56" spans="1:10" ht="23.25" x14ac:dyDescent="0.35">
      <c r="A56" s="673"/>
      <c r="B56" s="676"/>
      <c r="C56" s="676"/>
      <c r="D56" s="676"/>
      <c r="E56" s="674"/>
      <c r="F56" s="674"/>
      <c r="G56" s="674"/>
      <c r="H56" s="674"/>
      <c r="I56" s="674"/>
      <c r="J56" s="674"/>
    </row>
    <row r="57" spans="1:10" ht="23.25" x14ac:dyDescent="0.35">
      <c r="A57" s="673"/>
      <c r="B57" s="676"/>
      <c r="C57" s="676"/>
      <c r="D57" s="676"/>
      <c r="E57" s="674"/>
      <c r="F57" s="674"/>
      <c r="G57" s="674"/>
      <c r="H57" s="674"/>
      <c r="I57" s="674"/>
      <c r="J57" s="674"/>
    </row>
    <row r="58" spans="1:10" ht="23.25" x14ac:dyDescent="0.35">
      <c r="A58" s="673"/>
      <c r="B58" s="676"/>
      <c r="C58" s="676"/>
      <c r="D58" s="676"/>
      <c r="E58" s="674"/>
      <c r="F58" s="674"/>
      <c r="G58" s="674"/>
      <c r="H58" s="674"/>
      <c r="I58" s="674"/>
      <c r="J58" s="674"/>
    </row>
    <row r="59" spans="1:10" ht="23.25" x14ac:dyDescent="0.35">
      <c r="A59" s="673"/>
      <c r="E59" s="674"/>
      <c r="F59" s="674"/>
      <c r="G59" s="674"/>
      <c r="H59" s="674"/>
      <c r="I59" s="674"/>
      <c r="J59" s="674"/>
    </row>
    <row r="60" spans="1:10" ht="23.25" x14ac:dyDescent="0.35">
      <c r="A60" s="673"/>
      <c r="E60" s="674"/>
      <c r="F60" s="674"/>
      <c r="G60" s="674"/>
      <c r="H60" s="674"/>
      <c r="I60" s="674"/>
      <c r="J60" s="674"/>
    </row>
    <row r="61" spans="1:10" ht="23.25" x14ac:dyDescent="0.35">
      <c r="A61" s="673"/>
      <c r="E61" s="674"/>
      <c r="F61" s="674"/>
      <c r="G61" s="674"/>
      <c r="H61" s="674"/>
      <c r="I61" s="674"/>
      <c r="J61" s="674"/>
    </row>
    <row r="62" spans="1:10" ht="23.25" x14ac:dyDescent="0.35">
      <c r="A62" s="673"/>
      <c r="E62" s="675"/>
      <c r="F62" s="674"/>
      <c r="G62" s="674"/>
      <c r="H62" s="674"/>
      <c r="I62" s="674"/>
      <c r="J62" s="674"/>
    </row>
    <row r="63" spans="1:10" ht="23.25" x14ac:dyDescent="0.35">
      <c r="A63" s="673"/>
      <c r="E63" s="674"/>
      <c r="F63" s="674"/>
      <c r="G63" s="674"/>
      <c r="H63" s="674"/>
      <c r="I63" s="674"/>
      <c r="J63" s="674"/>
    </row>
    <row r="64" spans="1:10" ht="23.25" x14ac:dyDescent="0.35">
      <c r="A64" s="673"/>
      <c r="E64" s="674"/>
      <c r="F64" s="674"/>
      <c r="G64" s="674"/>
      <c r="H64" s="674"/>
      <c r="I64" s="674"/>
      <c r="J64" s="674"/>
    </row>
    <row r="65" spans="1:10" ht="23.25" x14ac:dyDescent="0.35">
      <c r="A65" s="673"/>
      <c r="E65" s="674"/>
      <c r="F65" s="674"/>
      <c r="G65" s="674"/>
      <c r="H65" s="674"/>
      <c r="I65" s="674"/>
      <c r="J65" s="674"/>
    </row>
    <row r="66" spans="1:10" ht="23.25" x14ac:dyDescent="0.35">
      <c r="A66" s="673"/>
      <c r="E66" s="674"/>
      <c r="F66" s="674"/>
      <c r="G66" s="674"/>
      <c r="H66" s="674"/>
      <c r="I66" s="674"/>
      <c r="J66" s="674"/>
    </row>
    <row r="67" spans="1:10" ht="23.25" x14ac:dyDescent="0.35">
      <c r="A67" s="673"/>
      <c r="E67" s="674"/>
      <c r="F67" s="674"/>
      <c r="G67" s="674"/>
      <c r="H67" s="674"/>
      <c r="I67" s="674"/>
      <c r="J67" s="674"/>
    </row>
    <row r="68" spans="1:10" ht="23.25" x14ac:dyDescent="0.35">
      <c r="A68" s="673"/>
      <c r="E68" s="674"/>
      <c r="F68" s="674"/>
      <c r="G68" s="674"/>
      <c r="H68" s="674"/>
      <c r="I68" s="674"/>
      <c r="J68" s="674"/>
    </row>
    <row r="69" spans="1:10" ht="23.25" x14ac:dyDescent="0.35">
      <c r="A69" s="673"/>
      <c r="E69" s="674"/>
      <c r="F69" s="674"/>
      <c r="G69" s="674"/>
      <c r="H69" s="674"/>
      <c r="I69" s="674"/>
      <c r="J69" s="674"/>
    </row>
    <row r="70" spans="1:10" ht="23.25" x14ac:dyDescent="0.35">
      <c r="A70" s="673"/>
      <c r="E70" s="674"/>
      <c r="F70" s="674"/>
      <c r="G70" s="674"/>
      <c r="H70" s="674"/>
      <c r="I70" s="674"/>
      <c r="J70" s="674"/>
    </row>
    <row r="71" spans="1:10" ht="23.25" x14ac:dyDescent="0.35">
      <c r="A71" s="673"/>
      <c r="E71" s="674"/>
      <c r="F71" s="674"/>
      <c r="G71" s="674"/>
      <c r="H71" s="674"/>
      <c r="I71" s="674"/>
      <c r="J71" s="674"/>
    </row>
    <row r="72" spans="1:10" ht="23.25" x14ac:dyDescent="0.35">
      <c r="A72" s="673"/>
      <c r="E72" s="674"/>
      <c r="F72" s="674"/>
      <c r="G72" s="674"/>
      <c r="H72" s="674"/>
      <c r="I72" s="674"/>
      <c r="J72" s="674"/>
    </row>
    <row r="73" spans="1:10" ht="23.25" x14ac:dyDescent="0.35">
      <c r="A73" s="673"/>
      <c r="E73" s="674"/>
      <c r="F73" s="674"/>
      <c r="G73" s="674"/>
      <c r="H73" s="674"/>
      <c r="I73" s="674"/>
      <c r="J73" s="674"/>
    </row>
    <row r="74" spans="1:10" ht="23.25" x14ac:dyDescent="0.35">
      <c r="A74" s="673"/>
      <c r="E74" s="674"/>
      <c r="F74" s="674"/>
      <c r="G74" s="674"/>
      <c r="H74" s="674"/>
      <c r="I74" s="674"/>
      <c r="J74" s="674"/>
    </row>
    <row r="75" spans="1:10" ht="23.25" x14ac:dyDescent="0.35">
      <c r="A75" s="673"/>
      <c r="E75" s="674"/>
      <c r="F75" s="674"/>
      <c r="G75" s="674"/>
      <c r="H75" s="674"/>
      <c r="I75" s="674"/>
      <c r="J75" s="674"/>
    </row>
    <row r="76" spans="1:10" ht="23.25" x14ac:dyDescent="0.35">
      <c r="A76" s="673"/>
      <c r="E76" s="674"/>
      <c r="F76" s="674"/>
      <c r="G76" s="674"/>
      <c r="H76" s="674"/>
      <c r="I76" s="674"/>
      <c r="J76" s="674"/>
    </row>
    <row r="77" spans="1:10" ht="23.25" x14ac:dyDescent="0.35">
      <c r="A77" s="673"/>
      <c r="E77" s="674"/>
      <c r="F77" s="674"/>
      <c r="G77" s="674"/>
      <c r="H77" s="674"/>
      <c r="I77" s="674"/>
      <c r="J77" s="674"/>
    </row>
    <row r="78" spans="1:10" ht="23.25" x14ac:dyDescent="0.35">
      <c r="A78" s="673"/>
      <c r="E78" s="674"/>
      <c r="F78" s="674"/>
      <c r="G78" s="674"/>
      <c r="H78" s="674"/>
      <c r="I78" s="674"/>
      <c r="J78" s="674"/>
    </row>
    <row r="79" spans="1:10" ht="23.25" x14ac:dyDescent="0.35">
      <c r="A79" s="673"/>
      <c r="E79" s="674"/>
      <c r="F79" s="674"/>
      <c r="G79" s="674"/>
      <c r="H79" s="674"/>
      <c r="I79" s="674"/>
      <c r="J79" s="674"/>
    </row>
    <row r="80" spans="1:10" ht="23.25" x14ac:dyDescent="0.35">
      <c r="A80" s="673"/>
      <c r="E80" s="674"/>
      <c r="F80" s="674"/>
      <c r="G80" s="674"/>
      <c r="H80" s="674"/>
      <c r="I80" s="674"/>
      <c r="J80" s="674"/>
    </row>
    <row r="81" spans="1:10" ht="23.25" x14ac:dyDescent="0.35">
      <c r="A81" s="673"/>
      <c r="E81" s="674"/>
      <c r="F81" s="674"/>
      <c r="G81" s="674"/>
      <c r="H81" s="674"/>
      <c r="I81" s="674"/>
      <c r="J81" s="674"/>
    </row>
    <row r="82" spans="1:10" ht="23.25" x14ac:dyDescent="0.35">
      <c r="A82" s="673"/>
      <c r="E82" s="674"/>
      <c r="F82" s="674"/>
      <c r="G82" s="674"/>
      <c r="H82" s="674"/>
      <c r="I82" s="674"/>
      <c r="J82" s="674"/>
    </row>
    <row r="83" spans="1:10" ht="23.25" x14ac:dyDescent="0.35">
      <c r="A83" s="673"/>
    </row>
    <row r="84" spans="1:10" ht="23.25" x14ac:dyDescent="0.35">
      <c r="A84" s="673"/>
    </row>
    <row r="85" spans="1:10" ht="23.25" x14ac:dyDescent="0.35">
      <c r="A85" s="673"/>
    </row>
    <row r="86" spans="1:10" ht="23.25" x14ac:dyDescent="0.35">
      <c r="A86" s="673"/>
    </row>
    <row r="87" spans="1:10" ht="23.25" x14ac:dyDescent="0.35">
      <c r="A87" s="673"/>
    </row>
    <row r="88" spans="1:10" ht="23.25" x14ac:dyDescent="0.35">
      <c r="A88" s="673"/>
    </row>
  </sheetData>
  <mergeCells count="2">
    <mergeCell ref="D47:E47"/>
    <mergeCell ref="D52:E52"/>
  </mergeCells>
  <pageMargins left="0.5" right="0.5" top="0.5" bottom="0.5" header="0" footer="0"/>
  <pageSetup scale="51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FD475-AAEC-4F40-88BD-60DC7229AD77}">
  <dimension ref="A1:L88"/>
  <sheetViews>
    <sheetView workbookViewId="0"/>
  </sheetViews>
  <sheetFormatPr defaultColWidth="12.42578125" defaultRowHeight="15" x14ac:dyDescent="0.2"/>
  <cols>
    <col min="1" max="1" width="20.140625" style="693" customWidth="1"/>
    <col min="2" max="2" width="4.7109375" style="693" customWidth="1"/>
    <col min="3" max="3" width="20.140625" style="693" customWidth="1"/>
    <col min="4" max="4" width="13.7109375" style="693" customWidth="1"/>
    <col min="5" max="10" width="17.5703125" style="693" customWidth="1"/>
    <col min="11" max="11" width="15.7109375" style="693" bestFit="1" customWidth="1"/>
    <col min="12" max="16384" width="12.42578125" style="693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716" t="s">
        <v>333</v>
      </c>
      <c r="B5" s="716"/>
    </row>
    <row r="7" spans="1:11" ht="20.100000000000001" customHeight="1" x14ac:dyDescent="0.25">
      <c r="A7" s="715" t="s">
        <v>133</v>
      </c>
      <c r="B7" s="697"/>
      <c r="C7" s="697"/>
      <c r="E7" s="714">
        <v>1</v>
      </c>
      <c r="F7" s="714">
        <v>2</v>
      </c>
      <c r="G7" s="714">
        <v>3</v>
      </c>
      <c r="H7" s="714">
        <v>4</v>
      </c>
      <c r="I7" s="714">
        <v>4.5</v>
      </c>
      <c r="J7" s="714">
        <v>5</v>
      </c>
      <c r="K7" s="714">
        <v>6</v>
      </c>
    </row>
    <row r="8" spans="1:11" ht="20.100000000000001" customHeight="1" x14ac:dyDescent="0.2">
      <c r="E8" s="702"/>
      <c r="F8" s="702"/>
      <c r="G8" s="702"/>
      <c r="H8" s="702"/>
      <c r="I8" s="702"/>
      <c r="J8" s="702"/>
      <c r="K8" s="702"/>
    </row>
    <row r="9" spans="1:11" ht="20.100000000000001" customHeight="1" x14ac:dyDescent="0.35">
      <c r="A9" s="694" t="s">
        <v>342</v>
      </c>
      <c r="B9" s="697"/>
      <c r="C9" s="697" t="s">
        <v>67</v>
      </c>
      <c r="D9" s="697"/>
      <c r="E9" s="707" t="e">
        <f>#REF!</f>
        <v>#REF!</v>
      </c>
      <c r="F9" s="707" t="e">
        <f>#REF!</f>
        <v>#REF!</v>
      </c>
      <c r="G9" s="707" t="e">
        <f>#REF!</f>
        <v>#REF!</v>
      </c>
      <c r="H9" s="707" t="e">
        <f>#REF!</f>
        <v>#REF!</v>
      </c>
      <c r="I9" s="707" t="e">
        <f>#REF!</f>
        <v>#REF!</v>
      </c>
      <c r="J9" s="707" t="e">
        <f>#REF!</f>
        <v>#REF!</v>
      </c>
      <c r="K9" s="707" t="e">
        <f>#REF!</f>
        <v>#REF!</v>
      </c>
    </row>
    <row r="10" spans="1:11" ht="20.100000000000001" customHeight="1" x14ac:dyDescent="0.35">
      <c r="A10" s="694" t="s">
        <v>280</v>
      </c>
      <c r="B10" s="697"/>
      <c r="C10" s="697" t="s">
        <v>250</v>
      </c>
      <c r="D10" s="697"/>
      <c r="E10" s="710" t="e">
        <f t="shared" ref="E10:K10" si="0">$H$48</f>
        <v>#REF!</v>
      </c>
      <c r="F10" s="710" t="e">
        <f t="shared" si="0"/>
        <v>#REF!</v>
      </c>
      <c r="G10" s="710" t="e">
        <f t="shared" si="0"/>
        <v>#REF!</v>
      </c>
      <c r="H10" s="710" t="e">
        <f t="shared" si="0"/>
        <v>#REF!</v>
      </c>
      <c r="I10" s="710" t="e">
        <f t="shared" si="0"/>
        <v>#REF!</v>
      </c>
      <c r="J10" s="710" t="e">
        <f t="shared" si="0"/>
        <v>#REF!</v>
      </c>
      <c r="K10" s="710" t="e">
        <f t="shared" si="0"/>
        <v>#REF!</v>
      </c>
    </row>
    <row r="11" spans="1:11" ht="20.100000000000001" customHeight="1" x14ac:dyDescent="0.35">
      <c r="A11" s="694"/>
      <c r="B11" s="697"/>
      <c r="C11" s="697" t="s">
        <v>170</v>
      </c>
      <c r="D11" s="697"/>
      <c r="E11" s="707" t="e">
        <f>#REF!</f>
        <v>#REF!</v>
      </c>
      <c r="F11" s="707" t="e">
        <f>#REF!</f>
        <v>#REF!</v>
      </c>
      <c r="G11" s="707" t="e">
        <f>#REF!</f>
        <v>#REF!</v>
      </c>
      <c r="H11" s="707" t="e">
        <f>#REF!</f>
        <v>#REF!</v>
      </c>
      <c r="I11" s="707" t="e">
        <f>#REF!</f>
        <v>#REF!</v>
      </c>
      <c r="J11" s="707" t="e">
        <f>#REF!</f>
        <v>#REF!</v>
      </c>
      <c r="K11" s="707" t="e">
        <f>#REF!</f>
        <v>#REF!</v>
      </c>
    </row>
    <row r="12" spans="1:11" ht="20.100000000000001" customHeight="1" x14ac:dyDescent="0.35">
      <c r="A12" s="694"/>
      <c r="B12" s="697"/>
      <c r="C12" s="697"/>
      <c r="D12" s="697"/>
      <c r="E12" s="708"/>
      <c r="F12" s="708"/>
      <c r="G12" s="708"/>
      <c r="H12" s="708"/>
      <c r="I12" s="708"/>
      <c r="J12" s="708"/>
      <c r="K12" s="708"/>
    </row>
    <row r="13" spans="1:11" ht="20.100000000000001" customHeight="1" thickBot="1" x14ac:dyDescent="0.4">
      <c r="A13" s="694"/>
      <c r="B13" s="697"/>
      <c r="C13" s="697" t="s">
        <v>158</v>
      </c>
      <c r="D13" s="697"/>
      <c r="E13" s="707" t="e">
        <f t="shared" ref="E13:K13" si="1">SUM(E9:E12)</f>
        <v>#REF!</v>
      </c>
      <c r="F13" s="707" t="e">
        <f t="shared" si="1"/>
        <v>#REF!</v>
      </c>
      <c r="G13" s="707" t="e">
        <f t="shared" si="1"/>
        <v>#REF!</v>
      </c>
      <c r="H13" s="707" t="e">
        <f t="shared" si="1"/>
        <v>#REF!</v>
      </c>
      <c r="I13" s="707" t="e">
        <f t="shared" si="1"/>
        <v>#REF!</v>
      </c>
      <c r="J13" s="707" t="e">
        <f t="shared" si="1"/>
        <v>#REF!</v>
      </c>
      <c r="K13" s="707" t="e">
        <f t="shared" si="1"/>
        <v>#REF!</v>
      </c>
    </row>
    <row r="14" spans="1:11" ht="20.100000000000001" customHeight="1" thickTop="1" x14ac:dyDescent="0.35">
      <c r="A14" s="694"/>
      <c r="B14" s="697"/>
      <c r="C14" s="697"/>
      <c r="D14" s="697"/>
      <c r="E14" s="711"/>
      <c r="F14" s="711"/>
      <c r="G14" s="711"/>
      <c r="H14" s="711"/>
      <c r="I14" s="711"/>
      <c r="J14" s="711"/>
      <c r="K14" s="711"/>
    </row>
    <row r="15" spans="1:11" ht="20.100000000000001" customHeight="1" x14ac:dyDescent="0.35">
      <c r="A15" s="694"/>
      <c r="B15" s="697"/>
      <c r="C15" s="697"/>
      <c r="D15" s="697"/>
      <c r="E15" s="710"/>
      <c r="F15" s="710"/>
      <c r="G15" s="710"/>
      <c r="H15" s="710"/>
      <c r="I15" s="710"/>
      <c r="J15" s="710"/>
      <c r="K15" s="710"/>
    </row>
    <row r="16" spans="1:11" ht="20.100000000000001" customHeight="1" x14ac:dyDescent="0.35">
      <c r="A16" s="694"/>
      <c r="B16" s="697"/>
      <c r="C16" s="697"/>
      <c r="D16" s="697"/>
      <c r="E16" s="710"/>
      <c r="F16" s="710"/>
      <c r="G16" s="710"/>
      <c r="H16" s="710"/>
      <c r="I16" s="710"/>
      <c r="J16" s="710"/>
      <c r="K16" s="710"/>
    </row>
    <row r="17" spans="1:11" ht="20.100000000000001" customHeight="1" x14ac:dyDescent="0.35">
      <c r="A17" s="694"/>
      <c r="B17" s="697"/>
      <c r="C17" s="697"/>
      <c r="D17" s="697"/>
      <c r="E17" s="710"/>
      <c r="F17" s="710"/>
      <c r="G17" s="710"/>
      <c r="H17" s="710"/>
      <c r="I17" s="710"/>
      <c r="J17" s="710"/>
      <c r="K17" s="710"/>
    </row>
    <row r="18" spans="1:11" ht="20.100000000000001" customHeight="1" x14ac:dyDescent="0.35">
      <c r="A18" s="694"/>
      <c r="B18" s="697"/>
      <c r="C18" s="697"/>
      <c r="D18" s="697"/>
      <c r="E18" s="710"/>
      <c r="F18" s="710"/>
      <c r="G18" s="710"/>
      <c r="H18" s="710"/>
      <c r="I18" s="710"/>
      <c r="J18" s="710"/>
      <c r="K18" s="710"/>
    </row>
    <row r="19" spans="1:11" ht="20.100000000000001" customHeight="1" x14ac:dyDescent="0.35">
      <c r="A19" s="694" t="s">
        <v>341</v>
      </c>
      <c r="B19" s="697"/>
      <c r="C19" s="697" t="s">
        <v>67</v>
      </c>
      <c r="D19" s="697"/>
      <c r="E19" s="707" t="e">
        <f>#REF!</f>
        <v>#REF!</v>
      </c>
      <c r="F19" s="707" t="e">
        <f>#REF!</f>
        <v>#REF!</v>
      </c>
      <c r="G19" s="707" t="e">
        <f>#REF!</f>
        <v>#REF!</v>
      </c>
      <c r="H19" s="707" t="e">
        <f>#REF!</f>
        <v>#REF!</v>
      </c>
      <c r="I19" s="707" t="e">
        <f>#REF!</f>
        <v>#REF!</v>
      </c>
      <c r="J19" s="707" t="e">
        <f>#REF!</f>
        <v>#REF!</v>
      </c>
      <c r="K19" s="707" t="e">
        <f>#REF!</f>
        <v>#REF!</v>
      </c>
    </row>
    <row r="20" spans="1:11" ht="20.100000000000001" customHeight="1" x14ac:dyDescent="0.35">
      <c r="A20" s="694" t="s">
        <v>340</v>
      </c>
      <c r="B20" s="697"/>
      <c r="C20" s="697" t="s">
        <v>250</v>
      </c>
      <c r="D20" s="697"/>
      <c r="E20" s="710" t="e">
        <f t="shared" ref="E20:K20" si="2">$H$48</f>
        <v>#REF!</v>
      </c>
      <c r="F20" s="710" t="e">
        <f t="shared" si="2"/>
        <v>#REF!</v>
      </c>
      <c r="G20" s="710" t="e">
        <f t="shared" si="2"/>
        <v>#REF!</v>
      </c>
      <c r="H20" s="710" t="e">
        <f t="shared" si="2"/>
        <v>#REF!</v>
      </c>
      <c r="I20" s="710" t="e">
        <f t="shared" si="2"/>
        <v>#REF!</v>
      </c>
      <c r="J20" s="710" t="e">
        <f t="shared" si="2"/>
        <v>#REF!</v>
      </c>
      <c r="K20" s="710" t="e">
        <f t="shared" si="2"/>
        <v>#REF!</v>
      </c>
    </row>
    <row r="21" spans="1:11" ht="20.100000000000001" customHeight="1" x14ac:dyDescent="0.35">
      <c r="A21" s="694"/>
      <c r="B21" s="697"/>
      <c r="C21" s="697" t="s">
        <v>170</v>
      </c>
      <c r="D21" s="697"/>
      <c r="E21" s="709" t="e">
        <f>#REF!</f>
        <v>#REF!</v>
      </c>
      <c r="F21" s="709" t="e">
        <f>#REF!</f>
        <v>#REF!</v>
      </c>
      <c r="G21" s="709" t="e">
        <f>#REF!</f>
        <v>#REF!</v>
      </c>
      <c r="H21" s="709" t="e">
        <f>#REF!</f>
        <v>#REF!</v>
      </c>
      <c r="I21" s="709" t="e">
        <f>#REF!</f>
        <v>#REF!</v>
      </c>
      <c r="J21" s="709" t="e">
        <f>#REF!</f>
        <v>#REF!</v>
      </c>
      <c r="K21" s="709" t="e">
        <f>#REF!</f>
        <v>#REF!</v>
      </c>
    </row>
    <row r="22" spans="1:11" ht="20.100000000000001" customHeight="1" x14ac:dyDescent="0.35">
      <c r="A22" s="694"/>
      <c r="B22" s="697"/>
      <c r="C22" s="697"/>
      <c r="D22" s="697"/>
      <c r="E22" s="708"/>
      <c r="F22" s="708"/>
      <c r="G22" s="708"/>
      <c r="H22" s="708"/>
      <c r="I22" s="708"/>
      <c r="J22" s="708"/>
      <c r="K22" s="708"/>
    </row>
    <row r="23" spans="1:11" ht="20.100000000000001" customHeight="1" thickBot="1" x14ac:dyDescent="0.4">
      <c r="A23" s="694"/>
      <c r="B23" s="697"/>
      <c r="C23" s="697" t="s">
        <v>158</v>
      </c>
      <c r="D23" s="697"/>
      <c r="E23" s="707" t="e">
        <f>SUM(E19:E21)</f>
        <v>#REF!</v>
      </c>
      <c r="F23" s="707" t="e">
        <f>SUM(F19:F21)</f>
        <v>#REF!</v>
      </c>
      <c r="G23" s="707" t="e">
        <f>SUM(G19:G21)</f>
        <v>#REF!</v>
      </c>
      <c r="H23" s="707" t="e">
        <f>SUM(H19:H21)</f>
        <v>#REF!</v>
      </c>
      <c r="I23" s="707" t="e">
        <f>SUM(I19:I22)</f>
        <v>#REF!</v>
      </c>
      <c r="J23" s="707" t="e">
        <f>SUM(J19:J21)</f>
        <v>#REF!</v>
      </c>
      <c r="K23" s="707" t="e">
        <f>SUM(K19:K21)</f>
        <v>#REF!</v>
      </c>
    </row>
    <row r="24" spans="1:11" ht="20.100000000000001" customHeight="1" thickTop="1" x14ac:dyDescent="0.35">
      <c r="A24" s="694"/>
      <c r="B24" s="697"/>
      <c r="C24" s="697"/>
      <c r="D24" s="697"/>
      <c r="E24" s="713"/>
      <c r="F24" s="713"/>
      <c r="G24" s="713"/>
      <c r="H24" s="713"/>
      <c r="I24" s="713"/>
      <c r="J24" s="713"/>
      <c r="K24" s="713"/>
    </row>
    <row r="25" spans="1:11" ht="20.100000000000001" customHeight="1" x14ac:dyDescent="0.35">
      <c r="A25" s="694"/>
      <c r="B25" s="697"/>
      <c r="C25" s="697"/>
      <c r="D25" s="697"/>
      <c r="E25" s="694"/>
      <c r="F25" s="694"/>
      <c r="G25" s="694"/>
      <c r="H25" s="694"/>
      <c r="I25" s="694"/>
      <c r="J25" s="694"/>
      <c r="K25" s="694"/>
    </row>
    <row r="26" spans="1:11" ht="20.100000000000001" customHeight="1" x14ac:dyDescent="0.35">
      <c r="A26" s="694"/>
      <c r="B26" s="697"/>
      <c r="C26" s="712"/>
      <c r="D26" s="697"/>
      <c r="E26" s="694"/>
      <c r="F26" s="694"/>
      <c r="G26" s="694"/>
      <c r="H26" s="694"/>
      <c r="I26" s="694"/>
      <c r="J26" s="694"/>
      <c r="K26" s="694"/>
    </row>
    <row r="27" spans="1:11" ht="20.100000000000001" customHeight="1" x14ac:dyDescent="0.35">
      <c r="A27" s="694"/>
      <c r="B27" s="697"/>
      <c r="C27" s="697"/>
      <c r="D27" s="697"/>
      <c r="E27" s="694"/>
      <c r="F27" s="694"/>
      <c r="G27" s="694"/>
      <c r="H27" s="694"/>
      <c r="I27" s="694"/>
      <c r="J27" s="694"/>
      <c r="K27" s="694"/>
    </row>
    <row r="28" spans="1:11" ht="20.100000000000001" customHeight="1" x14ac:dyDescent="0.35">
      <c r="A28" s="694"/>
      <c r="B28" s="697"/>
      <c r="C28" s="697"/>
      <c r="D28" s="699"/>
      <c r="E28" s="710"/>
      <c r="F28" s="710"/>
      <c r="G28" s="694"/>
      <c r="H28" s="694"/>
      <c r="I28" s="694"/>
      <c r="J28" s="694"/>
      <c r="K28" s="694"/>
    </row>
    <row r="29" spans="1:11" ht="20.100000000000001" customHeight="1" x14ac:dyDescent="0.35">
      <c r="A29" s="694" t="s">
        <v>339</v>
      </c>
      <c r="B29" s="697"/>
      <c r="C29" s="697" t="s">
        <v>67</v>
      </c>
      <c r="D29" s="699"/>
      <c r="E29" s="707" t="e">
        <f>#REF!</f>
        <v>#REF!</v>
      </c>
      <c r="F29" s="707" t="e">
        <f>#REF!</f>
        <v>#REF!</v>
      </c>
      <c r="G29" s="707" t="e">
        <f>#REF!</f>
        <v>#REF!</v>
      </c>
      <c r="H29" s="707" t="e">
        <f>#REF!</f>
        <v>#REF!</v>
      </c>
      <c r="I29" s="707" t="e">
        <f>#REF!</f>
        <v>#REF!</v>
      </c>
      <c r="J29" s="707" t="e">
        <f>#REF!</f>
        <v>#REF!</v>
      </c>
      <c r="K29" s="707" t="e">
        <f>#REF!</f>
        <v>#REF!</v>
      </c>
    </row>
    <row r="30" spans="1:11" ht="20.100000000000001" customHeight="1" x14ac:dyDescent="0.35">
      <c r="A30" s="694" t="s">
        <v>276</v>
      </c>
      <c r="B30" s="697"/>
      <c r="C30" s="697" t="s">
        <v>250</v>
      </c>
      <c r="D30" s="698"/>
      <c r="E30" s="710" t="e">
        <f t="shared" ref="E30:K30" si="3">$H$49</f>
        <v>#REF!</v>
      </c>
      <c r="F30" s="710" t="e">
        <f t="shared" si="3"/>
        <v>#REF!</v>
      </c>
      <c r="G30" s="710" t="e">
        <f t="shared" si="3"/>
        <v>#REF!</v>
      </c>
      <c r="H30" s="710" t="e">
        <f t="shared" si="3"/>
        <v>#REF!</v>
      </c>
      <c r="I30" s="710" t="e">
        <f t="shared" si="3"/>
        <v>#REF!</v>
      </c>
      <c r="J30" s="710" t="e">
        <f t="shared" si="3"/>
        <v>#REF!</v>
      </c>
      <c r="K30" s="710" t="e">
        <f t="shared" si="3"/>
        <v>#REF!</v>
      </c>
    </row>
    <row r="31" spans="1:11" ht="20.100000000000001" customHeight="1" x14ac:dyDescent="0.35">
      <c r="A31" s="694"/>
      <c r="B31" s="697"/>
      <c r="C31" s="697" t="s">
        <v>170</v>
      </c>
      <c r="D31" s="698"/>
      <c r="E31" s="707" t="e">
        <f>#REF!</f>
        <v>#REF!</v>
      </c>
      <c r="F31" s="707" t="e">
        <f>#REF!</f>
        <v>#REF!</v>
      </c>
      <c r="G31" s="707" t="e">
        <f>#REF!</f>
        <v>#REF!</v>
      </c>
      <c r="H31" s="707" t="e">
        <f>#REF!</f>
        <v>#REF!</v>
      </c>
      <c r="I31" s="707" t="e">
        <f>#REF!</f>
        <v>#REF!</v>
      </c>
      <c r="J31" s="707" t="e">
        <f>#REF!</f>
        <v>#REF!</v>
      </c>
      <c r="K31" s="707" t="e">
        <f>#REF!</f>
        <v>#REF!</v>
      </c>
    </row>
    <row r="32" spans="1:11" ht="23.25" x14ac:dyDescent="0.35">
      <c r="A32" s="694"/>
      <c r="B32" s="697"/>
      <c r="C32" s="697"/>
      <c r="D32" s="697"/>
      <c r="E32" s="708"/>
      <c r="F32" s="708"/>
      <c r="G32" s="708"/>
      <c r="H32" s="708"/>
      <c r="I32" s="708"/>
      <c r="J32" s="708"/>
      <c r="K32" s="708"/>
    </row>
    <row r="33" spans="1:12" ht="24" thickBot="1" x14ac:dyDescent="0.4">
      <c r="A33" s="694"/>
      <c r="B33" s="697"/>
      <c r="C33" s="697" t="s">
        <v>158</v>
      </c>
      <c r="D33" s="697"/>
      <c r="E33" s="707" t="e">
        <f>SUM(E29:E31)</f>
        <v>#REF!</v>
      </c>
      <c r="F33" s="707" t="e">
        <f>SUM(F29:F31)</f>
        <v>#REF!</v>
      </c>
      <c r="G33" s="707" t="e">
        <f>SUM(G29:G31)</f>
        <v>#REF!</v>
      </c>
      <c r="H33" s="707" t="e">
        <f>SUM(H29:H31)</f>
        <v>#REF!</v>
      </c>
      <c r="I33" s="707" t="e">
        <f>SUM(I29:I32)</f>
        <v>#REF!</v>
      </c>
      <c r="J33" s="707" t="e">
        <f>SUM(J29:J31)</f>
        <v>#REF!</v>
      </c>
      <c r="K33" s="707" t="e">
        <f>SUM(K29:K31)</f>
        <v>#REF!</v>
      </c>
    </row>
    <row r="34" spans="1:12" ht="24" thickTop="1" x14ac:dyDescent="0.35">
      <c r="A34" s="694"/>
      <c r="B34" s="697"/>
      <c r="C34" s="697"/>
      <c r="D34" s="697"/>
      <c r="E34" s="711"/>
      <c r="F34" s="711"/>
      <c r="G34" s="711"/>
      <c r="H34" s="711"/>
      <c r="I34" s="711"/>
      <c r="J34" s="711"/>
      <c r="K34" s="711"/>
    </row>
    <row r="35" spans="1:12" ht="23.25" x14ac:dyDescent="0.35">
      <c r="A35" s="694"/>
      <c r="B35" s="697"/>
      <c r="C35" s="697"/>
      <c r="D35" s="697"/>
      <c r="E35" s="710"/>
      <c r="F35" s="710"/>
      <c r="G35" s="710"/>
      <c r="H35" s="710"/>
      <c r="I35" s="710"/>
      <c r="J35" s="710"/>
      <c r="K35" s="710"/>
    </row>
    <row r="36" spans="1:12" ht="23.25" x14ac:dyDescent="0.35">
      <c r="A36" s="694"/>
      <c r="B36" s="697"/>
      <c r="C36" s="697"/>
      <c r="D36" s="697"/>
      <c r="E36" s="710"/>
      <c r="F36" s="710"/>
      <c r="G36" s="710"/>
      <c r="H36" s="710"/>
      <c r="I36" s="710"/>
      <c r="J36" s="710"/>
      <c r="K36" s="710"/>
    </row>
    <row r="37" spans="1:12" ht="23.25" x14ac:dyDescent="0.35">
      <c r="A37" s="694"/>
      <c r="B37" s="697"/>
      <c r="C37" s="697"/>
      <c r="D37" s="697"/>
      <c r="E37" s="710"/>
      <c r="F37" s="710"/>
      <c r="G37" s="710"/>
      <c r="H37" s="710"/>
      <c r="I37" s="710"/>
      <c r="J37" s="710"/>
      <c r="K37" s="710"/>
    </row>
    <row r="38" spans="1:12" ht="23.25" x14ac:dyDescent="0.35">
      <c r="A38" s="694" t="s">
        <v>338</v>
      </c>
      <c r="B38" s="697"/>
      <c r="C38" s="697" t="s">
        <v>67</v>
      </c>
      <c r="D38" s="699"/>
      <c r="E38" s="707" t="e">
        <f>#REF!</f>
        <v>#REF!</v>
      </c>
      <c r="F38" s="707" t="e">
        <f>#REF!</f>
        <v>#REF!</v>
      </c>
      <c r="G38" s="707" t="e">
        <f>#REF!</f>
        <v>#REF!</v>
      </c>
      <c r="H38" s="707" t="e">
        <f>#REF!</f>
        <v>#REF!</v>
      </c>
      <c r="I38" s="707" t="e">
        <f>#REF!</f>
        <v>#REF!</v>
      </c>
      <c r="J38" s="707" t="e">
        <f>#REF!</f>
        <v>#REF!</v>
      </c>
      <c r="K38" s="707" t="e">
        <f>#REF!</f>
        <v>#REF!</v>
      </c>
    </row>
    <row r="39" spans="1:12" ht="23.25" x14ac:dyDescent="0.35">
      <c r="A39" s="694" t="s">
        <v>337</v>
      </c>
      <c r="B39" s="697"/>
      <c r="C39" s="697" t="s">
        <v>250</v>
      </c>
      <c r="D39" s="698"/>
      <c r="E39" s="710" t="e">
        <f t="shared" ref="E39:K39" si="4">$H$49</f>
        <v>#REF!</v>
      </c>
      <c r="F39" s="710" t="e">
        <f t="shared" si="4"/>
        <v>#REF!</v>
      </c>
      <c r="G39" s="710" t="e">
        <f t="shared" si="4"/>
        <v>#REF!</v>
      </c>
      <c r="H39" s="710" t="e">
        <f t="shared" si="4"/>
        <v>#REF!</v>
      </c>
      <c r="I39" s="710" t="e">
        <f t="shared" si="4"/>
        <v>#REF!</v>
      </c>
      <c r="J39" s="710" t="e">
        <f t="shared" si="4"/>
        <v>#REF!</v>
      </c>
      <c r="K39" s="710" t="e">
        <f t="shared" si="4"/>
        <v>#REF!</v>
      </c>
    </row>
    <row r="40" spans="1:12" ht="23.25" x14ac:dyDescent="0.35">
      <c r="A40" s="694"/>
      <c r="B40" s="697"/>
      <c r="C40" s="697" t="s">
        <v>170</v>
      </c>
      <c r="D40" s="698"/>
      <c r="E40" s="709" t="e">
        <f>#REF!</f>
        <v>#REF!</v>
      </c>
      <c r="F40" s="709" t="e">
        <f>#REF!</f>
        <v>#REF!</v>
      </c>
      <c r="G40" s="709" t="e">
        <f>#REF!</f>
        <v>#REF!</v>
      </c>
      <c r="H40" s="709" t="e">
        <f>#REF!</f>
        <v>#REF!</v>
      </c>
      <c r="I40" s="709" t="e">
        <f>#REF!</f>
        <v>#REF!</v>
      </c>
      <c r="J40" s="709" t="e">
        <f>#REF!</f>
        <v>#REF!</v>
      </c>
      <c r="K40" s="709" t="e">
        <f>#REF!</f>
        <v>#REF!</v>
      </c>
    </row>
    <row r="41" spans="1:12" ht="23.25" x14ac:dyDescent="0.35">
      <c r="A41" s="694"/>
      <c r="B41" s="697"/>
      <c r="C41" s="697"/>
      <c r="D41" s="697"/>
      <c r="E41" s="708"/>
      <c r="F41" s="708"/>
      <c r="G41" s="708"/>
      <c r="H41" s="708"/>
      <c r="I41" s="708"/>
      <c r="J41" s="708"/>
      <c r="K41" s="708"/>
    </row>
    <row r="42" spans="1:12" ht="24" thickBot="1" x14ac:dyDescent="0.4">
      <c r="A42" s="694"/>
      <c r="B42" s="697"/>
      <c r="C42" s="697" t="s">
        <v>158</v>
      </c>
      <c r="D42" s="697"/>
      <c r="E42" s="707" t="e">
        <f>SUM(E38:E40)</f>
        <v>#REF!</v>
      </c>
      <c r="F42" s="707" t="e">
        <f>SUM(F38:F40)</f>
        <v>#REF!</v>
      </c>
      <c r="G42" s="707" t="e">
        <f>SUM(G38:G40)</f>
        <v>#REF!</v>
      </c>
      <c r="H42" s="707" t="e">
        <f>SUM(H38:H40)</f>
        <v>#REF!</v>
      </c>
      <c r="I42" s="707" t="e">
        <f>SUM(I38:I41)</f>
        <v>#REF!</v>
      </c>
      <c r="J42" s="707" t="e">
        <f>SUM(J38:J40)</f>
        <v>#REF!</v>
      </c>
      <c r="K42" s="706" t="e">
        <f>SUM(K38:K40)</f>
        <v>#REF!</v>
      </c>
      <c r="L42" s="705"/>
    </row>
    <row r="43" spans="1:12" ht="24" thickTop="1" x14ac:dyDescent="0.35">
      <c r="A43" s="694"/>
      <c r="B43" s="697"/>
      <c r="C43" s="697"/>
      <c r="D43" s="697"/>
      <c r="E43" s="704"/>
      <c r="F43" s="704"/>
      <c r="G43" s="704"/>
      <c r="H43" s="703"/>
      <c r="I43" s="703"/>
      <c r="J43" s="703"/>
    </row>
    <row r="44" spans="1:12" ht="23.25" x14ac:dyDescent="0.35">
      <c r="A44" s="694"/>
      <c r="B44" s="697"/>
      <c r="C44" s="697"/>
      <c r="D44" s="697"/>
      <c r="E44" s="702"/>
      <c r="F44" s="702"/>
      <c r="G44" s="702"/>
      <c r="H44" s="698"/>
      <c r="I44" s="698"/>
      <c r="J44" s="698"/>
    </row>
    <row r="45" spans="1:12" ht="23.25" x14ac:dyDescent="0.35">
      <c r="A45" s="694"/>
      <c r="B45" s="697"/>
      <c r="C45" s="697"/>
      <c r="D45" s="697"/>
      <c r="E45" s="702"/>
      <c r="F45" s="702"/>
      <c r="G45" s="702"/>
      <c r="H45" s="698"/>
      <c r="I45" s="698"/>
      <c r="J45" s="698"/>
    </row>
    <row r="46" spans="1:12" ht="23.25" x14ac:dyDescent="0.35">
      <c r="A46" s="694"/>
      <c r="B46" s="697"/>
      <c r="C46" s="701"/>
      <c r="D46" s="697"/>
      <c r="E46" s="699"/>
      <c r="F46" s="699"/>
      <c r="G46" s="698"/>
      <c r="H46" s="698"/>
      <c r="I46" s="698"/>
      <c r="J46" s="700"/>
    </row>
    <row r="47" spans="1:12" ht="23.25" x14ac:dyDescent="0.35">
      <c r="A47" s="694"/>
      <c r="B47" s="695"/>
      <c r="C47" s="695"/>
      <c r="D47" s="697"/>
      <c r="E47" s="699" t="s">
        <v>336</v>
      </c>
      <c r="F47" s="699" t="s">
        <v>165</v>
      </c>
      <c r="G47" s="699" t="s">
        <v>164</v>
      </c>
      <c r="H47" s="699" t="s">
        <v>158</v>
      </c>
      <c r="I47" s="699"/>
      <c r="J47" s="695"/>
    </row>
    <row r="48" spans="1:12" ht="23.25" x14ac:dyDescent="0.35">
      <c r="A48" s="694"/>
      <c r="B48" s="697"/>
      <c r="C48" s="699"/>
      <c r="D48" s="699"/>
      <c r="E48" s="698" t="s">
        <v>168</v>
      </c>
      <c r="F48" s="698">
        <v>1</v>
      </c>
      <c r="G48" s="698" t="e">
        <f>#REF!</f>
        <v>#REF!</v>
      </c>
      <c r="H48" s="698" t="e">
        <f>#REF!</f>
        <v>#REF!</v>
      </c>
      <c r="I48" s="698"/>
      <c r="J48" s="698"/>
    </row>
    <row r="49" spans="1:10" ht="23.25" x14ac:dyDescent="0.35">
      <c r="A49" s="694"/>
      <c r="B49" s="697"/>
      <c r="C49" s="699"/>
      <c r="D49" s="699"/>
      <c r="E49" s="698" t="s">
        <v>167</v>
      </c>
      <c r="F49" s="698">
        <v>1</v>
      </c>
      <c r="G49" s="698" t="e">
        <f>#REF!</f>
        <v>#REF!</v>
      </c>
      <c r="H49" s="698" t="e">
        <f>#REF!</f>
        <v>#REF!</v>
      </c>
      <c r="I49" s="698"/>
      <c r="J49" s="698"/>
    </row>
    <row r="50" spans="1:10" ht="23.25" x14ac:dyDescent="0.35">
      <c r="A50" s="694"/>
      <c r="B50" s="697"/>
      <c r="C50" s="699"/>
      <c r="D50" s="698"/>
      <c r="E50" s="698"/>
      <c r="F50" s="698"/>
      <c r="G50" s="698"/>
      <c r="H50" s="698"/>
      <c r="I50" s="698"/>
      <c r="J50" s="698"/>
    </row>
    <row r="51" spans="1:10" ht="23.25" x14ac:dyDescent="0.35">
      <c r="A51" s="694" t="s">
        <v>283</v>
      </c>
      <c r="B51" s="697"/>
      <c r="C51" s="699"/>
      <c r="D51" s="698"/>
      <c r="E51" s="698"/>
      <c r="F51" s="698"/>
      <c r="G51" s="698"/>
      <c r="H51" s="698"/>
      <c r="I51" s="698"/>
      <c r="J51" s="698"/>
    </row>
    <row r="52" spans="1:10" ht="23.25" x14ac:dyDescent="0.35">
      <c r="A52" s="694" t="s">
        <v>335</v>
      </c>
      <c r="B52" s="697"/>
      <c r="C52" s="699"/>
      <c r="D52" s="699"/>
      <c r="E52" s="699"/>
      <c r="F52" s="699"/>
      <c r="G52" s="699"/>
      <c r="H52" s="698"/>
      <c r="I52" s="698"/>
      <c r="J52" s="698"/>
    </row>
    <row r="53" spans="1:10" ht="23.25" x14ac:dyDescent="0.35">
      <c r="A53" s="694" t="s">
        <v>334</v>
      </c>
      <c r="B53" s="697"/>
      <c r="C53" s="697"/>
      <c r="D53" s="697"/>
      <c r="E53" s="698"/>
      <c r="F53" s="698"/>
      <c r="G53" s="698"/>
      <c r="H53" s="695"/>
      <c r="I53" s="695"/>
      <c r="J53" s="695"/>
    </row>
    <row r="54" spans="1:10" ht="23.25" x14ac:dyDescent="0.35">
      <c r="A54" s="694"/>
      <c r="B54" s="697"/>
      <c r="C54" s="697"/>
      <c r="D54" s="697"/>
      <c r="E54" s="698"/>
      <c r="F54" s="698"/>
      <c r="G54" s="698"/>
      <c r="H54" s="695"/>
      <c r="I54" s="695"/>
      <c r="J54" s="695"/>
    </row>
    <row r="55" spans="1:10" ht="23.25" x14ac:dyDescent="0.35">
      <c r="A55" s="694"/>
      <c r="B55" s="697"/>
      <c r="C55" s="697"/>
      <c r="D55" s="697"/>
      <c r="E55" s="698"/>
      <c r="F55" s="698"/>
      <c r="G55" s="698"/>
      <c r="H55" s="695"/>
      <c r="I55" s="695"/>
      <c r="J55" s="695"/>
    </row>
    <row r="56" spans="1:10" ht="23.25" x14ac:dyDescent="0.35">
      <c r="A56" s="694"/>
      <c r="B56" s="697"/>
      <c r="C56" s="697"/>
      <c r="D56" s="697"/>
      <c r="E56" s="695"/>
      <c r="F56" s="695"/>
      <c r="G56" s="695"/>
      <c r="H56" s="695"/>
      <c r="I56" s="695"/>
      <c r="J56" s="695"/>
    </row>
    <row r="57" spans="1:10" ht="23.25" x14ac:dyDescent="0.35">
      <c r="A57" s="694"/>
      <c r="B57" s="697"/>
      <c r="C57" s="697"/>
      <c r="D57" s="697"/>
      <c r="E57" s="695"/>
      <c r="F57" s="695"/>
      <c r="G57" s="695"/>
      <c r="H57" s="695"/>
      <c r="I57" s="695"/>
      <c r="J57" s="695"/>
    </row>
    <row r="58" spans="1:10" ht="23.25" x14ac:dyDescent="0.35">
      <c r="A58" s="694"/>
      <c r="B58" s="697"/>
      <c r="C58" s="697"/>
      <c r="D58" s="697"/>
      <c r="E58" s="695"/>
      <c r="F58" s="695"/>
      <c r="G58" s="695"/>
      <c r="H58" s="695"/>
      <c r="I58" s="695"/>
      <c r="J58" s="695"/>
    </row>
    <row r="59" spans="1:10" ht="23.25" x14ac:dyDescent="0.35">
      <c r="A59" s="694"/>
      <c r="E59" s="695"/>
      <c r="F59" s="695"/>
      <c r="G59" s="695"/>
      <c r="H59" s="695"/>
      <c r="I59" s="695"/>
      <c r="J59" s="695"/>
    </row>
    <row r="60" spans="1:10" ht="23.25" x14ac:dyDescent="0.35">
      <c r="A60" s="694"/>
      <c r="E60" s="695"/>
      <c r="F60" s="695"/>
      <c r="G60" s="695"/>
      <c r="H60" s="695"/>
      <c r="I60" s="695"/>
      <c r="J60" s="695"/>
    </row>
    <row r="61" spans="1:10" ht="23.25" x14ac:dyDescent="0.35">
      <c r="A61" s="694"/>
      <c r="E61" s="695"/>
      <c r="F61" s="695"/>
      <c r="G61" s="695"/>
      <c r="H61" s="695"/>
      <c r="I61" s="695"/>
      <c r="J61" s="695"/>
    </row>
    <row r="62" spans="1:10" ht="23.25" x14ac:dyDescent="0.35">
      <c r="A62" s="694"/>
      <c r="E62" s="696"/>
      <c r="F62" s="695"/>
      <c r="G62" s="695"/>
      <c r="H62" s="695"/>
      <c r="I62" s="695"/>
      <c r="J62" s="695"/>
    </row>
    <row r="63" spans="1:10" ht="23.25" x14ac:dyDescent="0.35">
      <c r="A63" s="694"/>
      <c r="E63" s="695"/>
      <c r="F63" s="695"/>
      <c r="G63" s="695"/>
      <c r="H63" s="695"/>
      <c r="I63" s="695"/>
      <c r="J63" s="695"/>
    </row>
    <row r="64" spans="1:10" ht="23.25" x14ac:dyDescent="0.35">
      <c r="A64" s="694"/>
      <c r="E64" s="695"/>
      <c r="F64" s="695"/>
      <c r="G64" s="695"/>
      <c r="H64" s="695"/>
      <c r="I64" s="695"/>
      <c r="J64" s="695"/>
    </row>
    <row r="65" spans="1:10" ht="23.25" x14ac:dyDescent="0.35">
      <c r="A65" s="694"/>
      <c r="E65" s="695"/>
      <c r="F65" s="695"/>
      <c r="G65" s="695"/>
      <c r="H65" s="695"/>
      <c r="I65" s="695"/>
      <c r="J65" s="695"/>
    </row>
    <row r="66" spans="1:10" ht="23.25" x14ac:dyDescent="0.35">
      <c r="A66" s="694"/>
      <c r="E66" s="695"/>
      <c r="F66" s="695"/>
      <c r="G66" s="695"/>
      <c r="H66" s="695"/>
      <c r="I66" s="695"/>
      <c r="J66" s="695"/>
    </row>
    <row r="67" spans="1:10" ht="23.25" x14ac:dyDescent="0.35">
      <c r="A67" s="694"/>
      <c r="E67" s="695"/>
      <c r="F67" s="695"/>
      <c r="G67" s="695"/>
      <c r="H67" s="695"/>
      <c r="I67" s="695"/>
      <c r="J67" s="695"/>
    </row>
    <row r="68" spans="1:10" ht="23.25" x14ac:dyDescent="0.35">
      <c r="A68" s="694"/>
      <c r="E68" s="695"/>
      <c r="F68" s="695"/>
      <c r="G68" s="695"/>
      <c r="H68" s="695"/>
      <c r="I68" s="695"/>
      <c r="J68" s="695"/>
    </row>
    <row r="69" spans="1:10" ht="23.25" x14ac:dyDescent="0.35">
      <c r="A69" s="694"/>
      <c r="E69" s="695"/>
      <c r="F69" s="695"/>
      <c r="G69" s="695"/>
      <c r="H69" s="695"/>
      <c r="I69" s="695"/>
      <c r="J69" s="695"/>
    </row>
    <row r="70" spans="1:10" ht="23.25" x14ac:dyDescent="0.35">
      <c r="A70" s="694"/>
      <c r="E70" s="695"/>
      <c r="F70" s="695"/>
      <c r="G70" s="695"/>
      <c r="H70" s="695"/>
      <c r="I70" s="695"/>
      <c r="J70" s="695"/>
    </row>
    <row r="71" spans="1:10" ht="23.25" x14ac:dyDescent="0.35">
      <c r="A71" s="694"/>
      <c r="E71" s="695"/>
      <c r="F71" s="695"/>
      <c r="G71" s="695"/>
      <c r="H71" s="695"/>
      <c r="I71" s="695"/>
      <c r="J71" s="695"/>
    </row>
    <row r="72" spans="1:10" ht="23.25" x14ac:dyDescent="0.35">
      <c r="A72" s="694"/>
      <c r="E72" s="695"/>
      <c r="F72" s="695"/>
      <c r="G72" s="695"/>
      <c r="H72" s="695"/>
      <c r="I72" s="695"/>
      <c r="J72" s="695"/>
    </row>
    <row r="73" spans="1:10" ht="23.25" x14ac:dyDescent="0.35">
      <c r="A73" s="694"/>
      <c r="E73" s="695"/>
      <c r="F73" s="695"/>
      <c r="G73" s="695"/>
      <c r="H73" s="695"/>
      <c r="I73" s="695"/>
      <c r="J73" s="695"/>
    </row>
    <row r="74" spans="1:10" ht="23.25" x14ac:dyDescent="0.35">
      <c r="A74" s="694"/>
      <c r="E74" s="695"/>
      <c r="F74" s="695"/>
      <c r="G74" s="695"/>
      <c r="H74" s="695"/>
      <c r="I74" s="695"/>
      <c r="J74" s="695"/>
    </row>
    <row r="75" spans="1:10" ht="23.25" x14ac:dyDescent="0.35">
      <c r="A75" s="694"/>
      <c r="E75" s="695"/>
      <c r="F75" s="695"/>
      <c r="G75" s="695"/>
      <c r="H75" s="695"/>
      <c r="I75" s="695"/>
      <c r="J75" s="695"/>
    </row>
    <row r="76" spans="1:10" ht="23.25" x14ac:dyDescent="0.35">
      <c r="A76" s="694"/>
      <c r="E76" s="695"/>
      <c r="F76" s="695"/>
      <c r="G76" s="695"/>
      <c r="H76" s="695"/>
      <c r="I76" s="695"/>
      <c r="J76" s="695"/>
    </row>
    <row r="77" spans="1:10" ht="23.25" x14ac:dyDescent="0.35">
      <c r="A77" s="694"/>
      <c r="E77" s="695"/>
      <c r="F77" s="695"/>
      <c r="G77" s="695"/>
      <c r="H77" s="695"/>
      <c r="I77" s="695"/>
      <c r="J77" s="695"/>
    </row>
    <row r="78" spans="1:10" ht="23.25" x14ac:dyDescent="0.35">
      <c r="A78" s="694"/>
      <c r="E78" s="695"/>
      <c r="F78" s="695"/>
      <c r="G78" s="695"/>
      <c r="H78" s="695"/>
      <c r="I78" s="695"/>
      <c r="J78" s="695"/>
    </row>
    <row r="79" spans="1:10" ht="23.25" x14ac:dyDescent="0.35">
      <c r="A79" s="694"/>
      <c r="E79" s="695"/>
      <c r="F79" s="695"/>
      <c r="G79" s="695"/>
      <c r="H79" s="695"/>
      <c r="I79" s="695"/>
      <c r="J79" s="695"/>
    </row>
    <row r="80" spans="1:10" ht="23.25" x14ac:dyDescent="0.35">
      <c r="A80" s="694"/>
      <c r="E80" s="695"/>
      <c r="F80" s="695"/>
      <c r="G80" s="695"/>
      <c r="H80" s="695"/>
      <c r="I80" s="695"/>
      <c r="J80" s="695"/>
    </row>
    <row r="81" spans="1:10" ht="23.25" x14ac:dyDescent="0.35">
      <c r="A81" s="694"/>
      <c r="E81" s="695"/>
      <c r="F81" s="695"/>
      <c r="G81" s="695"/>
      <c r="H81" s="695"/>
      <c r="I81" s="695"/>
      <c r="J81" s="695"/>
    </row>
    <row r="82" spans="1:10" ht="23.25" x14ac:dyDescent="0.35">
      <c r="A82" s="694"/>
      <c r="E82" s="695"/>
      <c r="F82" s="695"/>
      <c r="G82" s="695"/>
      <c r="H82" s="695"/>
      <c r="I82" s="695"/>
      <c r="J82" s="695"/>
    </row>
    <row r="83" spans="1:10" ht="23.25" x14ac:dyDescent="0.35">
      <c r="A83" s="694"/>
    </row>
    <row r="84" spans="1:10" ht="23.25" x14ac:dyDescent="0.35">
      <c r="A84" s="694"/>
    </row>
    <row r="85" spans="1:10" ht="23.25" x14ac:dyDescent="0.35">
      <c r="A85" s="694"/>
    </row>
    <row r="86" spans="1:10" ht="23.25" x14ac:dyDescent="0.35">
      <c r="A86" s="694"/>
    </row>
    <row r="87" spans="1:10" ht="23.25" x14ac:dyDescent="0.35">
      <c r="A87" s="694"/>
    </row>
    <row r="88" spans="1:10" ht="23.25" x14ac:dyDescent="0.35">
      <c r="A88" s="694"/>
    </row>
  </sheetData>
  <pageMargins left="0.5" right="0.5" top="0.5" bottom="0.5" header="0" footer="0"/>
  <pageSetup scale="51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17A75-7586-4BE7-AD4D-A9BD85D00762}">
  <dimension ref="A1:K88"/>
  <sheetViews>
    <sheetView workbookViewId="0"/>
  </sheetViews>
  <sheetFormatPr defaultColWidth="12.42578125" defaultRowHeight="15" x14ac:dyDescent="0.2"/>
  <cols>
    <col min="1" max="1" width="20.140625" style="717" customWidth="1"/>
    <col min="2" max="2" width="4.7109375" style="717" customWidth="1"/>
    <col min="3" max="3" width="20.140625" style="717" customWidth="1"/>
    <col min="4" max="4" width="13.7109375" style="717" customWidth="1"/>
    <col min="5" max="10" width="17.5703125" style="717" customWidth="1"/>
    <col min="11" max="16384" width="12.42578125" style="717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738" t="s">
        <v>330</v>
      </c>
      <c r="B5" s="738"/>
    </row>
    <row r="7" spans="1:11" ht="20.100000000000001" customHeight="1" x14ac:dyDescent="0.25">
      <c r="A7" s="737" t="s">
        <v>133</v>
      </c>
      <c r="B7" s="721"/>
      <c r="C7" s="721"/>
      <c r="E7" s="736">
        <v>1</v>
      </c>
      <c r="F7" s="736">
        <v>2</v>
      </c>
      <c r="G7" s="736">
        <v>3</v>
      </c>
      <c r="H7" s="736">
        <v>4</v>
      </c>
      <c r="I7" s="736">
        <v>4.5</v>
      </c>
      <c r="J7" s="736">
        <v>5</v>
      </c>
      <c r="K7" s="736">
        <v>6</v>
      </c>
    </row>
    <row r="8" spans="1:11" ht="20.100000000000001" customHeight="1" x14ac:dyDescent="0.2">
      <c r="E8" s="735"/>
      <c r="F8" s="735"/>
      <c r="G8" s="735"/>
      <c r="H8" s="735"/>
      <c r="I8" s="735"/>
      <c r="J8" s="735"/>
      <c r="K8" s="735"/>
    </row>
    <row r="9" spans="1:11" ht="20.100000000000001" customHeight="1" x14ac:dyDescent="0.35">
      <c r="A9" s="718" t="s">
        <v>217</v>
      </c>
      <c r="B9" s="721"/>
      <c r="C9" s="721" t="s">
        <v>67</v>
      </c>
      <c r="D9" s="721"/>
      <c r="E9" s="732" t="e">
        <f>#REF!</f>
        <v>#REF!</v>
      </c>
      <c r="F9" s="732" t="e">
        <f>#REF!</f>
        <v>#REF!</v>
      </c>
      <c r="G9" s="732" t="e">
        <f>#REF!</f>
        <v>#REF!</v>
      </c>
      <c r="H9" s="732" t="e">
        <f>#REF!</f>
        <v>#REF!</v>
      </c>
      <c r="I9" s="732" t="e">
        <f>#REF!</f>
        <v>#REF!</v>
      </c>
      <c r="J9" s="732" t="e">
        <f>#REF!</f>
        <v>#REF!</v>
      </c>
      <c r="K9" s="732" t="e">
        <f>#REF!</f>
        <v>#REF!</v>
      </c>
    </row>
    <row r="10" spans="1:11" ht="20.100000000000001" customHeight="1" x14ac:dyDescent="0.35">
      <c r="A10" s="718" t="s">
        <v>211</v>
      </c>
      <c r="B10" s="721"/>
      <c r="C10" s="721" t="s">
        <v>258</v>
      </c>
      <c r="D10" s="721"/>
      <c r="E10" s="731" t="e">
        <f t="shared" ref="E10:K10" si="0">$H$50</f>
        <v>#REF!</v>
      </c>
      <c r="F10" s="731" t="e">
        <f t="shared" si="0"/>
        <v>#REF!</v>
      </c>
      <c r="G10" s="731" t="e">
        <f t="shared" si="0"/>
        <v>#REF!</v>
      </c>
      <c r="H10" s="731" t="e">
        <f t="shared" si="0"/>
        <v>#REF!</v>
      </c>
      <c r="I10" s="731" t="e">
        <f t="shared" si="0"/>
        <v>#REF!</v>
      </c>
      <c r="J10" s="731" t="e">
        <f t="shared" si="0"/>
        <v>#REF!</v>
      </c>
      <c r="K10" s="731" t="e">
        <f t="shared" si="0"/>
        <v>#REF!</v>
      </c>
    </row>
    <row r="11" spans="1:11" ht="20.100000000000001" customHeight="1" x14ac:dyDescent="0.35">
      <c r="A11" s="718"/>
      <c r="B11" s="721"/>
      <c r="C11" s="721" t="s">
        <v>170</v>
      </c>
      <c r="D11" s="721"/>
      <c r="E11" s="732" t="e">
        <f>#REF!</f>
        <v>#REF!</v>
      </c>
      <c r="F11" s="732" t="e">
        <f>#REF!</f>
        <v>#REF!</v>
      </c>
      <c r="G11" s="732" t="e">
        <f>#REF!</f>
        <v>#REF!</v>
      </c>
      <c r="H11" s="732" t="e">
        <f>#REF!</f>
        <v>#REF!</v>
      </c>
      <c r="I11" s="732" t="e">
        <f>#REF!</f>
        <v>#REF!</v>
      </c>
      <c r="J11" s="732" t="e">
        <f>#REF!</f>
        <v>#REF!</v>
      </c>
      <c r="K11" s="732" t="e">
        <f>#REF!</f>
        <v>#REF!</v>
      </c>
    </row>
    <row r="12" spans="1:11" ht="20.100000000000001" customHeight="1" x14ac:dyDescent="0.35">
      <c r="A12" s="718"/>
      <c r="B12" s="721"/>
      <c r="C12" s="721"/>
      <c r="D12" s="721"/>
      <c r="E12" s="729"/>
      <c r="F12" s="729"/>
      <c r="G12" s="729"/>
      <c r="H12" s="729"/>
      <c r="I12" s="729"/>
      <c r="J12" s="729"/>
      <c r="K12" s="729"/>
    </row>
    <row r="13" spans="1:11" ht="20.100000000000001" customHeight="1" thickBot="1" x14ac:dyDescent="0.4">
      <c r="A13" s="718"/>
      <c r="B13" s="721"/>
      <c r="C13" s="721" t="s">
        <v>158</v>
      </c>
      <c r="D13" s="721"/>
      <c r="E13" s="728" t="e">
        <f t="shared" ref="E13:K13" si="1">SUM(E9:E12)</f>
        <v>#REF!</v>
      </c>
      <c r="F13" s="728" t="e">
        <f t="shared" si="1"/>
        <v>#REF!</v>
      </c>
      <c r="G13" s="728" t="e">
        <f t="shared" si="1"/>
        <v>#REF!</v>
      </c>
      <c r="H13" s="728" t="e">
        <f t="shared" si="1"/>
        <v>#REF!</v>
      </c>
      <c r="I13" s="728" t="e">
        <f t="shared" si="1"/>
        <v>#REF!</v>
      </c>
      <c r="J13" s="728" t="e">
        <f t="shared" si="1"/>
        <v>#REF!</v>
      </c>
      <c r="K13" s="728" t="e">
        <f t="shared" si="1"/>
        <v>#REF!</v>
      </c>
    </row>
    <row r="14" spans="1:11" ht="20.100000000000001" customHeight="1" thickTop="1" x14ac:dyDescent="0.35">
      <c r="A14" s="718"/>
      <c r="B14" s="721"/>
      <c r="C14" s="721"/>
      <c r="D14" s="721"/>
      <c r="E14" s="726"/>
      <c r="F14" s="726"/>
      <c r="G14" s="726"/>
      <c r="H14" s="726"/>
      <c r="I14" s="726"/>
      <c r="J14" s="726"/>
      <c r="K14" s="726"/>
    </row>
    <row r="15" spans="1:11" ht="20.100000000000001" customHeight="1" x14ac:dyDescent="0.35">
      <c r="A15" s="718"/>
      <c r="B15" s="721"/>
      <c r="C15" s="721"/>
      <c r="D15" s="721"/>
      <c r="E15" s="731"/>
      <c r="F15" s="731"/>
      <c r="G15" s="731"/>
      <c r="H15" s="731"/>
      <c r="I15" s="731"/>
      <c r="J15" s="731"/>
      <c r="K15" s="731"/>
    </row>
    <row r="16" spans="1:11" ht="20.100000000000001" customHeight="1" x14ac:dyDescent="0.35">
      <c r="A16" s="718"/>
      <c r="B16" s="721"/>
      <c r="C16" s="721"/>
      <c r="D16" s="721"/>
      <c r="E16" s="731"/>
      <c r="F16" s="731"/>
      <c r="G16" s="731"/>
      <c r="H16" s="731"/>
      <c r="I16" s="731"/>
      <c r="J16" s="731"/>
      <c r="K16" s="731"/>
    </row>
    <row r="17" spans="1:11" ht="20.100000000000001" customHeight="1" x14ac:dyDescent="0.35">
      <c r="A17" s="718"/>
      <c r="B17" s="721"/>
      <c r="C17" s="721"/>
      <c r="D17" s="721"/>
      <c r="E17" s="731"/>
      <c r="F17" s="731"/>
      <c r="G17" s="731"/>
      <c r="H17" s="731"/>
      <c r="I17" s="731"/>
      <c r="J17" s="731"/>
      <c r="K17" s="731"/>
    </row>
    <row r="18" spans="1:11" ht="20.100000000000001" customHeight="1" x14ac:dyDescent="0.35">
      <c r="A18" s="718"/>
      <c r="B18" s="721"/>
      <c r="C18" s="721"/>
      <c r="D18" s="721"/>
      <c r="E18" s="731"/>
      <c r="F18" s="731"/>
      <c r="G18" s="731"/>
      <c r="H18" s="731"/>
      <c r="I18" s="731"/>
      <c r="J18" s="731"/>
      <c r="K18" s="731"/>
    </row>
    <row r="19" spans="1:11" ht="20.100000000000001" customHeight="1" x14ac:dyDescent="0.35">
      <c r="A19" s="718" t="s">
        <v>216</v>
      </c>
      <c r="B19" s="721"/>
      <c r="C19" s="721" t="s">
        <v>67</v>
      </c>
      <c r="D19" s="721"/>
      <c r="E19" s="732" t="e">
        <f>#REF!</f>
        <v>#REF!</v>
      </c>
      <c r="F19" s="732" t="e">
        <f>#REF!</f>
        <v>#REF!</v>
      </c>
      <c r="G19" s="732" t="e">
        <f>#REF!</f>
        <v>#REF!</v>
      </c>
      <c r="H19" s="732" t="e">
        <f>#REF!</f>
        <v>#REF!</v>
      </c>
      <c r="I19" s="732" t="e">
        <f>#REF!</f>
        <v>#REF!</v>
      </c>
      <c r="J19" s="732" t="e">
        <f>#REF!</f>
        <v>#REF!</v>
      </c>
      <c r="K19" s="732" t="e">
        <f>#REF!</f>
        <v>#REF!</v>
      </c>
    </row>
    <row r="20" spans="1:11" ht="20.100000000000001" customHeight="1" x14ac:dyDescent="0.35">
      <c r="A20" s="718" t="s">
        <v>209</v>
      </c>
      <c r="B20" s="721"/>
      <c r="C20" s="721" t="s">
        <v>258</v>
      </c>
      <c r="D20" s="721"/>
      <c r="E20" s="731" t="e">
        <f t="shared" ref="E20:K20" si="2">$H$50</f>
        <v>#REF!</v>
      </c>
      <c r="F20" s="731" t="e">
        <f t="shared" si="2"/>
        <v>#REF!</v>
      </c>
      <c r="G20" s="731" t="e">
        <f t="shared" si="2"/>
        <v>#REF!</v>
      </c>
      <c r="H20" s="731" t="e">
        <f t="shared" si="2"/>
        <v>#REF!</v>
      </c>
      <c r="I20" s="731" t="e">
        <f t="shared" si="2"/>
        <v>#REF!</v>
      </c>
      <c r="J20" s="731" t="e">
        <f t="shared" si="2"/>
        <v>#REF!</v>
      </c>
      <c r="K20" s="731" t="e">
        <f t="shared" si="2"/>
        <v>#REF!</v>
      </c>
    </row>
    <row r="21" spans="1:11" ht="20.100000000000001" customHeight="1" x14ac:dyDescent="0.35">
      <c r="A21" s="718"/>
      <c r="B21" s="721"/>
      <c r="C21" s="721" t="s">
        <v>170</v>
      </c>
      <c r="D21" s="721"/>
      <c r="E21" s="732" t="e">
        <f>#REF!</f>
        <v>#REF!</v>
      </c>
      <c r="F21" s="732" t="e">
        <f>#REF!</f>
        <v>#REF!</v>
      </c>
      <c r="G21" s="732" t="e">
        <f>#REF!</f>
        <v>#REF!</v>
      </c>
      <c r="H21" s="732" t="e">
        <f>#REF!</f>
        <v>#REF!</v>
      </c>
      <c r="I21" s="732" t="e">
        <f>#REF!</f>
        <v>#REF!</v>
      </c>
      <c r="J21" s="732" t="e">
        <f>#REF!</f>
        <v>#REF!</v>
      </c>
      <c r="K21" s="732" t="e">
        <f>#REF!</f>
        <v>#REF!</v>
      </c>
    </row>
    <row r="22" spans="1:11" ht="20.100000000000001" customHeight="1" x14ac:dyDescent="0.35">
      <c r="A22" s="718"/>
      <c r="B22" s="721"/>
      <c r="C22" s="721"/>
      <c r="D22" s="721"/>
      <c r="E22" s="729"/>
      <c r="F22" s="729"/>
      <c r="G22" s="729"/>
      <c r="H22" s="729"/>
      <c r="I22" s="729"/>
      <c r="J22" s="729"/>
      <c r="K22" s="729"/>
    </row>
    <row r="23" spans="1:11" ht="20.100000000000001" customHeight="1" thickBot="1" x14ac:dyDescent="0.4">
      <c r="A23" s="718"/>
      <c r="B23" s="721"/>
      <c r="C23" s="721" t="s">
        <v>158</v>
      </c>
      <c r="D23" s="721"/>
      <c r="E23" s="728" t="e">
        <f>SUM(E19:E21)</f>
        <v>#REF!</v>
      </c>
      <c r="F23" s="728" t="e">
        <f>SUM(F19:F21)</f>
        <v>#REF!</v>
      </c>
      <c r="G23" s="728" t="e">
        <f>SUM(G19:G21)</f>
        <v>#REF!</v>
      </c>
      <c r="H23" s="728" t="e">
        <f>SUM(H19:H21)</f>
        <v>#REF!</v>
      </c>
      <c r="I23" s="728" t="e">
        <f>SUM(I19:I22)</f>
        <v>#REF!</v>
      </c>
      <c r="J23" s="728" t="e">
        <f>SUM(J19:J21)</f>
        <v>#REF!</v>
      </c>
      <c r="K23" s="728" t="e">
        <f>SUM(K19:K21)</f>
        <v>#REF!</v>
      </c>
    </row>
    <row r="24" spans="1:11" ht="20.100000000000001" customHeight="1" thickTop="1" x14ac:dyDescent="0.35">
      <c r="A24" s="718"/>
      <c r="B24" s="721"/>
      <c r="C24" s="721"/>
      <c r="D24" s="721"/>
      <c r="E24" s="734"/>
      <c r="F24" s="734"/>
      <c r="G24" s="734"/>
      <c r="H24" s="734"/>
      <c r="I24" s="734"/>
      <c r="J24" s="734"/>
      <c r="K24" s="734"/>
    </row>
    <row r="25" spans="1:11" ht="20.100000000000001" customHeight="1" x14ac:dyDescent="0.35">
      <c r="A25" s="718"/>
      <c r="B25" s="721"/>
      <c r="C25" s="721"/>
      <c r="D25" s="721"/>
      <c r="E25" s="718"/>
      <c r="F25" s="718"/>
      <c r="G25" s="718"/>
      <c r="H25" s="718"/>
      <c r="I25" s="718"/>
      <c r="J25" s="718"/>
      <c r="K25" s="718"/>
    </row>
    <row r="26" spans="1:11" ht="20.100000000000001" customHeight="1" x14ac:dyDescent="0.35">
      <c r="A26" s="718"/>
      <c r="B26" s="721"/>
      <c r="C26" s="733"/>
      <c r="D26" s="721"/>
      <c r="E26" s="718"/>
      <c r="F26" s="718"/>
      <c r="G26" s="718"/>
      <c r="H26" s="718"/>
      <c r="I26" s="718"/>
      <c r="J26" s="718"/>
      <c r="K26" s="718"/>
    </row>
    <row r="27" spans="1:11" ht="20.100000000000001" customHeight="1" x14ac:dyDescent="0.35">
      <c r="A27" s="718"/>
      <c r="B27" s="721"/>
      <c r="C27" s="721"/>
      <c r="D27" s="721"/>
      <c r="E27" s="718"/>
      <c r="F27" s="718"/>
      <c r="G27" s="718"/>
      <c r="H27" s="718"/>
      <c r="I27" s="718"/>
      <c r="J27" s="718"/>
      <c r="K27" s="718"/>
    </row>
    <row r="28" spans="1:11" ht="20.100000000000001" customHeight="1" x14ac:dyDescent="0.35">
      <c r="A28" s="718"/>
      <c r="B28" s="721"/>
      <c r="C28" s="721"/>
      <c r="D28" s="723"/>
      <c r="E28" s="731"/>
      <c r="F28" s="731"/>
      <c r="G28" s="718"/>
      <c r="H28" s="718"/>
      <c r="I28" s="718"/>
      <c r="J28" s="718"/>
      <c r="K28" s="718"/>
    </row>
    <row r="29" spans="1:11" ht="20.100000000000001" customHeight="1" x14ac:dyDescent="0.35">
      <c r="A29" s="718" t="s">
        <v>193</v>
      </c>
      <c r="B29" s="721"/>
      <c r="C29" s="721" t="s">
        <v>67</v>
      </c>
      <c r="D29" s="723"/>
      <c r="E29" s="732" t="e">
        <f>#REF!</f>
        <v>#REF!</v>
      </c>
      <c r="F29" s="732" t="e">
        <f>#REF!</f>
        <v>#REF!</v>
      </c>
      <c r="G29" s="732" t="e">
        <f>#REF!</f>
        <v>#REF!</v>
      </c>
      <c r="H29" s="732" t="e">
        <f>#REF!</f>
        <v>#REF!</v>
      </c>
      <c r="I29" s="732" t="e">
        <f>#REF!</f>
        <v>#REF!</v>
      </c>
      <c r="J29" s="732" t="e">
        <f>#REF!</f>
        <v>#REF!</v>
      </c>
      <c r="K29" s="732" t="e">
        <f>#REF!</f>
        <v>#REF!</v>
      </c>
    </row>
    <row r="30" spans="1:11" ht="20.100000000000001" customHeight="1" x14ac:dyDescent="0.35">
      <c r="A30" s="718" t="s">
        <v>180</v>
      </c>
      <c r="B30" s="721"/>
      <c r="C30" s="721" t="s">
        <v>258</v>
      </c>
      <c r="D30" s="722"/>
      <c r="E30" s="731" t="e">
        <f t="shared" ref="E30:K30" si="3">$H$55</f>
        <v>#REF!</v>
      </c>
      <c r="F30" s="731" t="e">
        <f t="shared" si="3"/>
        <v>#REF!</v>
      </c>
      <c r="G30" s="731" t="e">
        <f t="shared" si="3"/>
        <v>#REF!</v>
      </c>
      <c r="H30" s="731" t="e">
        <f t="shared" si="3"/>
        <v>#REF!</v>
      </c>
      <c r="I30" s="731" t="e">
        <f t="shared" si="3"/>
        <v>#REF!</v>
      </c>
      <c r="J30" s="731" t="e">
        <f t="shared" si="3"/>
        <v>#REF!</v>
      </c>
      <c r="K30" s="731" t="e">
        <f t="shared" si="3"/>
        <v>#REF!</v>
      </c>
    </row>
    <row r="31" spans="1:11" ht="20.100000000000001" customHeight="1" x14ac:dyDescent="0.35">
      <c r="A31" s="718"/>
      <c r="B31" s="721"/>
      <c r="C31" s="721" t="s">
        <v>170</v>
      </c>
      <c r="D31" s="722"/>
      <c r="E31" s="732" t="e">
        <f>#REF!</f>
        <v>#REF!</v>
      </c>
      <c r="F31" s="732" t="e">
        <f>#REF!</f>
        <v>#REF!</v>
      </c>
      <c r="G31" s="732" t="e">
        <f>#REF!</f>
        <v>#REF!</v>
      </c>
      <c r="H31" s="732" t="e">
        <f>#REF!</f>
        <v>#REF!</v>
      </c>
      <c r="I31" s="732" t="e">
        <f>#REF!</f>
        <v>#REF!</v>
      </c>
      <c r="J31" s="732" t="e">
        <f>#REF!</f>
        <v>#REF!</v>
      </c>
      <c r="K31" s="732" t="e">
        <f>#REF!</f>
        <v>#REF!</v>
      </c>
    </row>
    <row r="32" spans="1:11" ht="23.25" x14ac:dyDescent="0.35">
      <c r="A32" s="718"/>
      <c r="B32" s="721"/>
      <c r="C32" s="721"/>
      <c r="D32" s="721"/>
      <c r="E32" s="729"/>
      <c r="F32" s="729"/>
      <c r="G32" s="729"/>
      <c r="H32" s="729"/>
      <c r="I32" s="729"/>
      <c r="J32" s="729"/>
      <c r="K32" s="729"/>
    </row>
    <row r="33" spans="1:11" ht="24" thickBot="1" x14ac:dyDescent="0.4">
      <c r="A33" s="718"/>
      <c r="B33" s="721"/>
      <c r="C33" s="721" t="s">
        <v>158</v>
      </c>
      <c r="D33" s="721"/>
      <c r="E33" s="728" t="e">
        <f>SUM(E29:E31)</f>
        <v>#REF!</v>
      </c>
      <c r="F33" s="728" t="e">
        <f>SUM(F29:F31)</f>
        <v>#REF!</v>
      </c>
      <c r="G33" s="728" t="e">
        <f>SUM(G29:G31)</f>
        <v>#REF!</v>
      </c>
      <c r="H33" s="728" t="e">
        <f>SUM(H29:H31)</f>
        <v>#REF!</v>
      </c>
      <c r="I33" s="728" t="e">
        <f>SUM(I29:I32)</f>
        <v>#REF!</v>
      </c>
      <c r="J33" s="728" t="e">
        <f>SUM(J29:J31)</f>
        <v>#REF!</v>
      </c>
      <c r="K33" s="728" t="e">
        <f>SUM(K29:K31)</f>
        <v>#REF!</v>
      </c>
    </row>
    <row r="34" spans="1:11" ht="24" thickTop="1" x14ac:dyDescent="0.35">
      <c r="A34" s="718"/>
      <c r="B34" s="721"/>
      <c r="C34" s="721"/>
      <c r="D34" s="721"/>
      <c r="E34" s="726"/>
      <c r="F34" s="726"/>
      <c r="G34" s="726"/>
      <c r="H34" s="726"/>
      <c r="I34" s="726"/>
      <c r="J34" s="726"/>
      <c r="K34" s="726"/>
    </row>
    <row r="35" spans="1:11" ht="23.25" x14ac:dyDescent="0.35">
      <c r="A35" s="718"/>
      <c r="B35" s="721"/>
      <c r="C35" s="721"/>
      <c r="D35" s="721"/>
      <c r="E35" s="731"/>
      <c r="F35" s="731"/>
      <c r="G35" s="731"/>
      <c r="H35" s="731"/>
      <c r="I35" s="731"/>
      <c r="J35" s="731"/>
      <c r="K35" s="731"/>
    </row>
    <row r="36" spans="1:11" ht="23.25" x14ac:dyDescent="0.35">
      <c r="A36" s="718"/>
      <c r="B36" s="721"/>
      <c r="C36" s="721"/>
      <c r="D36" s="721"/>
      <c r="E36" s="731"/>
      <c r="F36" s="731"/>
      <c r="G36" s="731"/>
      <c r="H36" s="731"/>
      <c r="I36" s="731"/>
      <c r="J36" s="731"/>
      <c r="K36" s="731"/>
    </row>
    <row r="37" spans="1:11" ht="23.25" x14ac:dyDescent="0.35">
      <c r="A37" s="718"/>
      <c r="B37" s="721"/>
      <c r="C37" s="721"/>
      <c r="D37" s="721"/>
      <c r="E37" s="731"/>
      <c r="F37" s="731"/>
      <c r="G37" s="731"/>
      <c r="H37" s="731"/>
      <c r="I37" s="731"/>
      <c r="J37" s="731"/>
      <c r="K37" s="731"/>
    </row>
    <row r="38" spans="1:11" ht="23.25" x14ac:dyDescent="0.35">
      <c r="A38" s="718" t="s">
        <v>215</v>
      </c>
      <c r="B38" s="721"/>
      <c r="C38" s="721" t="s">
        <v>67</v>
      </c>
      <c r="D38" s="723"/>
      <c r="E38" s="732" t="e">
        <f>#REF!</f>
        <v>#REF!</v>
      </c>
      <c r="F38" s="732" t="e">
        <f>#REF!</f>
        <v>#REF!</v>
      </c>
      <c r="G38" s="732" t="e">
        <f>#REF!</f>
        <v>#REF!</v>
      </c>
      <c r="H38" s="732" t="e">
        <f>#REF!</f>
        <v>#REF!</v>
      </c>
      <c r="I38" s="732" t="e">
        <f>#REF!</f>
        <v>#REF!</v>
      </c>
      <c r="J38" s="732" t="e">
        <f>#REF!</f>
        <v>#REF!</v>
      </c>
      <c r="K38" s="732" t="e">
        <f>#REF!</f>
        <v>#REF!</v>
      </c>
    </row>
    <row r="39" spans="1:11" ht="23.25" x14ac:dyDescent="0.35">
      <c r="A39" s="718" t="s">
        <v>178</v>
      </c>
      <c r="B39" s="721"/>
      <c r="C39" s="721" t="s">
        <v>258</v>
      </c>
      <c r="D39" s="722"/>
      <c r="E39" s="731" t="e">
        <f t="shared" ref="E39:K39" si="4">$H$55</f>
        <v>#REF!</v>
      </c>
      <c r="F39" s="731" t="e">
        <f t="shared" si="4"/>
        <v>#REF!</v>
      </c>
      <c r="G39" s="731" t="e">
        <f t="shared" si="4"/>
        <v>#REF!</v>
      </c>
      <c r="H39" s="731" t="e">
        <f t="shared" si="4"/>
        <v>#REF!</v>
      </c>
      <c r="I39" s="731" t="e">
        <f t="shared" si="4"/>
        <v>#REF!</v>
      </c>
      <c r="J39" s="731" t="e">
        <f t="shared" si="4"/>
        <v>#REF!</v>
      </c>
      <c r="K39" s="731" t="e">
        <f t="shared" si="4"/>
        <v>#REF!</v>
      </c>
    </row>
    <row r="40" spans="1:11" ht="23.25" x14ac:dyDescent="0.35">
      <c r="A40" s="718"/>
      <c r="B40" s="721"/>
      <c r="C40" s="721" t="s">
        <v>170</v>
      </c>
      <c r="D40" s="722"/>
      <c r="E40" s="730" t="e">
        <f>#REF!</f>
        <v>#REF!</v>
      </c>
      <c r="F40" s="730" t="e">
        <f>#REF!</f>
        <v>#REF!</v>
      </c>
      <c r="G40" s="730" t="e">
        <f>#REF!</f>
        <v>#REF!</v>
      </c>
      <c r="H40" s="730" t="e">
        <f>#REF!</f>
        <v>#REF!</v>
      </c>
      <c r="I40" s="730" t="e">
        <f>#REF!</f>
        <v>#REF!</v>
      </c>
      <c r="J40" s="730" t="e">
        <f>#REF!</f>
        <v>#REF!</v>
      </c>
      <c r="K40" s="730" t="e">
        <f>#REF!</f>
        <v>#REF!</v>
      </c>
    </row>
    <row r="41" spans="1:11" ht="23.25" x14ac:dyDescent="0.35">
      <c r="A41" s="718"/>
      <c r="B41" s="721"/>
      <c r="C41" s="721"/>
      <c r="D41" s="721"/>
      <c r="E41" s="729"/>
      <c r="F41" s="729"/>
      <c r="G41" s="729"/>
      <c r="H41" s="729"/>
      <c r="I41" s="729"/>
      <c r="J41" s="729"/>
      <c r="K41" s="729"/>
    </row>
    <row r="42" spans="1:11" ht="24" thickBot="1" x14ac:dyDescent="0.4">
      <c r="A42" s="718"/>
      <c r="B42" s="721"/>
      <c r="C42" s="721" t="s">
        <v>158</v>
      </c>
      <c r="D42" s="721"/>
      <c r="E42" s="728" t="e">
        <f>SUM(E38:E40)</f>
        <v>#REF!</v>
      </c>
      <c r="F42" s="728" t="e">
        <f>SUM(F38:F40)</f>
        <v>#REF!</v>
      </c>
      <c r="G42" s="728" t="e">
        <f>SUM(G38:G40)</f>
        <v>#REF!</v>
      </c>
      <c r="H42" s="728" t="e">
        <f>SUM(H38:H40)</f>
        <v>#REF!</v>
      </c>
      <c r="I42" s="728" t="e">
        <f>SUM(I38:I41)</f>
        <v>#REF!</v>
      </c>
      <c r="J42" s="728" t="e">
        <f>SUM(J38:J40)</f>
        <v>#REF!</v>
      </c>
      <c r="K42" s="727" t="e">
        <f>SUM(K38:K40)</f>
        <v>#REF!</v>
      </c>
    </row>
    <row r="43" spans="1:11" ht="24" thickTop="1" x14ac:dyDescent="0.35">
      <c r="A43" s="718"/>
      <c r="B43" s="721"/>
      <c r="C43" s="721"/>
      <c r="D43" s="721"/>
      <c r="E43" s="726"/>
      <c r="F43" s="726"/>
      <c r="G43" s="726"/>
      <c r="H43" s="726"/>
      <c r="I43" s="726"/>
      <c r="J43" s="726"/>
    </row>
    <row r="44" spans="1:11" ht="23.25" x14ac:dyDescent="0.35">
      <c r="A44" s="718"/>
      <c r="B44" s="721"/>
      <c r="C44" s="721"/>
      <c r="D44" s="721"/>
      <c r="H44" s="719"/>
      <c r="I44" s="719"/>
      <c r="J44" s="719"/>
    </row>
    <row r="45" spans="1:11" ht="23.25" x14ac:dyDescent="0.35">
      <c r="A45" s="718"/>
      <c r="B45" s="721"/>
      <c r="C45" s="721"/>
      <c r="D45" s="721"/>
      <c r="H45" s="719"/>
      <c r="I45" s="719"/>
      <c r="J45" s="719"/>
    </row>
    <row r="46" spans="1:11" ht="23.25" x14ac:dyDescent="0.35">
      <c r="A46" s="718"/>
      <c r="B46" s="721"/>
      <c r="C46" s="725"/>
      <c r="D46" s="721"/>
      <c r="E46" s="721"/>
      <c r="F46" s="721"/>
      <c r="G46" s="719"/>
      <c r="H46" s="719"/>
      <c r="I46" s="719"/>
      <c r="J46" s="724"/>
    </row>
    <row r="47" spans="1:11" ht="23.25" x14ac:dyDescent="0.35">
      <c r="A47" s="718"/>
      <c r="B47" s="719"/>
      <c r="C47" s="719"/>
      <c r="D47" s="1956" t="s">
        <v>272</v>
      </c>
      <c r="E47" s="1953"/>
      <c r="F47" s="723" t="s">
        <v>165</v>
      </c>
      <c r="G47" s="723" t="s">
        <v>164</v>
      </c>
      <c r="H47" s="723" t="s">
        <v>158</v>
      </c>
      <c r="I47" s="723"/>
      <c r="J47" s="719"/>
    </row>
    <row r="48" spans="1:11" ht="23.25" x14ac:dyDescent="0.35">
      <c r="A48" s="718"/>
      <c r="B48" s="721"/>
      <c r="C48" s="723"/>
      <c r="D48" s="723"/>
      <c r="E48" s="722" t="s">
        <v>168</v>
      </c>
      <c r="F48" s="722">
        <v>2</v>
      </c>
      <c r="G48" s="722" t="e">
        <f>#REF!</f>
        <v>#REF!</v>
      </c>
      <c r="H48" s="722" t="e">
        <f>SUM(F48*G48)</f>
        <v>#REF!</v>
      </c>
      <c r="I48" s="722"/>
      <c r="J48" s="722"/>
    </row>
    <row r="49" spans="1:10" ht="23.25" x14ac:dyDescent="0.35">
      <c r="A49" s="718"/>
      <c r="B49" s="721"/>
      <c r="C49" s="723"/>
      <c r="D49" s="723"/>
      <c r="E49" s="722" t="s">
        <v>168</v>
      </c>
      <c r="F49" s="722">
        <v>3</v>
      </c>
      <c r="G49" s="722" t="e">
        <f>#REF!</f>
        <v>#REF!</v>
      </c>
      <c r="H49" s="722" t="e">
        <f>SUM(F49*G49)</f>
        <v>#REF!</v>
      </c>
      <c r="I49" s="722"/>
      <c r="J49" s="722"/>
    </row>
    <row r="50" spans="1:10" ht="23.25" x14ac:dyDescent="0.35">
      <c r="A50" s="718"/>
      <c r="B50" s="721"/>
      <c r="C50" s="723"/>
      <c r="D50" s="722"/>
      <c r="E50" s="722"/>
      <c r="F50" s="722"/>
      <c r="G50" s="722" t="s">
        <v>163</v>
      </c>
      <c r="H50" s="722" t="e">
        <f>SUM(H48:H49)</f>
        <v>#REF!</v>
      </c>
      <c r="I50" s="722"/>
      <c r="J50" s="722"/>
    </row>
    <row r="51" spans="1:10" ht="23.25" x14ac:dyDescent="0.35">
      <c r="A51" s="718"/>
      <c r="B51" s="721"/>
      <c r="C51" s="723"/>
      <c r="D51" s="722"/>
      <c r="E51" s="723"/>
      <c r="F51" s="722"/>
      <c r="G51" s="722"/>
      <c r="H51" s="722"/>
      <c r="I51" s="722"/>
      <c r="J51" s="722"/>
    </row>
    <row r="52" spans="1:10" ht="23.25" x14ac:dyDescent="0.35">
      <c r="A52" s="718"/>
      <c r="B52" s="721"/>
      <c r="C52" s="723"/>
      <c r="D52" s="1956" t="s">
        <v>272</v>
      </c>
      <c r="E52" s="1953"/>
      <c r="F52" s="723" t="s">
        <v>165</v>
      </c>
      <c r="G52" s="723" t="s">
        <v>164</v>
      </c>
      <c r="H52" s="723" t="s">
        <v>158</v>
      </c>
      <c r="I52" s="723"/>
      <c r="J52" s="722"/>
    </row>
    <row r="53" spans="1:10" ht="23.25" x14ac:dyDescent="0.35">
      <c r="A53" s="718"/>
      <c r="B53" s="721"/>
      <c r="C53" s="721"/>
      <c r="D53" s="721"/>
      <c r="E53" s="722" t="s">
        <v>167</v>
      </c>
      <c r="F53" s="722">
        <v>2</v>
      </c>
      <c r="G53" s="722" t="e">
        <f>#REF!</f>
        <v>#REF!</v>
      </c>
      <c r="H53" s="722" t="e">
        <f>SUM(F53*G53)</f>
        <v>#REF!</v>
      </c>
      <c r="I53" s="722"/>
      <c r="J53" s="719"/>
    </row>
    <row r="54" spans="1:10" ht="23.25" x14ac:dyDescent="0.35">
      <c r="A54" s="718"/>
      <c r="B54" s="721"/>
      <c r="C54" s="721"/>
      <c r="D54" s="721"/>
      <c r="E54" s="722" t="s">
        <v>167</v>
      </c>
      <c r="F54" s="722">
        <v>3</v>
      </c>
      <c r="G54" s="722" t="e">
        <f>#REF!</f>
        <v>#REF!</v>
      </c>
      <c r="H54" s="722" t="e">
        <f>SUM(F54*G54)</f>
        <v>#REF!</v>
      </c>
      <c r="I54" s="722"/>
      <c r="J54" s="719"/>
    </row>
    <row r="55" spans="1:10" ht="23.25" x14ac:dyDescent="0.35">
      <c r="A55" s="718"/>
      <c r="B55" s="721"/>
      <c r="C55" s="721"/>
      <c r="D55" s="721"/>
      <c r="E55" s="722"/>
      <c r="F55" s="722"/>
      <c r="G55" s="722" t="s">
        <v>163</v>
      </c>
      <c r="H55" s="722" t="e">
        <f>SUM(H53:H54)</f>
        <v>#REF!</v>
      </c>
      <c r="I55" s="722"/>
      <c r="J55" s="719"/>
    </row>
    <row r="56" spans="1:10" ht="23.25" x14ac:dyDescent="0.35">
      <c r="A56" s="718"/>
      <c r="B56" s="721"/>
      <c r="C56" s="721"/>
      <c r="D56" s="721"/>
      <c r="E56" s="719"/>
      <c r="F56" s="719"/>
      <c r="G56" s="719"/>
      <c r="H56" s="719"/>
      <c r="I56" s="719"/>
      <c r="J56" s="719"/>
    </row>
    <row r="57" spans="1:10" ht="23.25" x14ac:dyDescent="0.35">
      <c r="A57" s="718"/>
      <c r="B57" s="721"/>
      <c r="C57" s="721"/>
      <c r="D57" s="721"/>
      <c r="E57" s="719"/>
      <c r="F57" s="719"/>
      <c r="G57" s="719"/>
      <c r="H57" s="719"/>
      <c r="I57" s="719"/>
      <c r="J57" s="719"/>
    </row>
    <row r="58" spans="1:10" ht="23.25" x14ac:dyDescent="0.35">
      <c r="A58" s="718"/>
      <c r="B58" s="721"/>
      <c r="C58" s="721"/>
      <c r="D58" s="721"/>
      <c r="E58" s="719"/>
      <c r="F58" s="719"/>
      <c r="G58" s="719"/>
      <c r="H58" s="719"/>
      <c r="I58" s="719"/>
      <c r="J58" s="719"/>
    </row>
    <row r="59" spans="1:10" ht="23.25" x14ac:dyDescent="0.35">
      <c r="A59" s="718"/>
      <c r="E59" s="719"/>
      <c r="F59" s="719"/>
      <c r="G59" s="719"/>
      <c r="H59" s="719"/>
      <c r="I59" s="719"/>
      <c r="J59" s="719"/>
    </row>
    <row r="60" spans="1:10" ht="23.25" x14ac:dyDescent="0.35">
      <c r="A60" s="718"/>
      <c r="E60" s="719"/>
      <c r="F60" s="719"/>
      <c r="G60" s="719"/>
      <c r="H60" s="719"/>
      <c r="I60" s="719"/>
      <c r="J60" s="719"/>
    </row>
    <row r="61" spans="1:10" ht="23.25" x14ac:dyDescent="0.35">
      <c r="A61" s="718"/>
      <c r="E61" s="719"/>
      <c r="F61" s="719"/>
      <c r="G61" s="719"/>
      <c r="H61" s="719"/>
      <c r="I61" s="719"/>
      <c r="J61" s="719"/>
    </row>
    <row r="62" spans="1:10" ht="23.25" x14ac:dyDescent="0.35">
      <c r="A62" s="718"/>
      <c r="E62" s="720"/>
      <c r="F62" s="719"/>
      <c r="G62" s="719"/>
      <c r="H62" s="719"/>
      <c r="I62" s="719"/>
      <c r="J62" s="719"/>
    </row>
    <row r="63" spans="1:10" ht="23.25" x14ac:dyDescent="0.35">
      <c r="A63" s="718"/>
      <c r="E63" s="719"/>
      <c r="F63" s="719"/>
      <c r="G63" s="719"/>
      <c r="H63" s="719"/>
      <c r="I63" s="719"/>
      <c r="J63" s="719"/>
    </row>
    <row r="64" spans="1:10" ht="23.25" x14ac:dyDescent="0.35">
      <c r="A64" s="718"/>
      <c r="E64" s="719"/>
      <c r="F64" s="719"/>
      <c r="G64" s="719"/>
      <c r="H64" s="719"/>
      <c r="I64" s="719"/>
      <c r="J64" s="719"/>
    </row>
    <row r="65" spans="1:10" ht="23.25" x14ac:dyDescent="0.35">
      <c r="A65" s="718"/>
      <c r="E65" s="719"/>
      <c r="F65" s="719"/>
      <c r="G65" s="719"/>
      <c r="H65" s="719"/>
      <c r="I65" s="719"/>
      <c r="J65" s="719"/>
    </row>
    <row r="66" spans="1:10" ht="23.25" x14ac:dyDescent="0.35">
      <c r="A66" s="718"/>
      <c r="E66" s="719"/>
      <c r="F66" s="719"/>
      <c r="G66" s="719"/>
      <c r="H66" s="719"/>
      <c r="I66" s="719"/>
      <c r="J66" s="719"/>
    </row>
    <row r="67" spans="1:10" ht="23.25" x14ac:dyDescent="0.35">
      <c r="A67" s="718"/>
      <c r="E67" s="719"/>
      <c r="F67" s="719"/>
      <c r="G67" s="719"/>
      <c r="H67" s="719"/>
      <c r="I67" s="719"/>
      <c r="J67" s="719"/>
    </row>
    <row r="68" spans="1:10" ht="23.25" x14ac:dyDescent="0.35">
      <c r="A68" s="718"/>
      <c r="E68" s="719"/>
      <c r="F68" s="719"/>
      <c r="G68" s="719"/>
      <c r="H68" s="719"/>
      <c r="I68" s="719"/>
      <c r="J68" s="719"/>
    </row>
    <row r="69" spans="1:10" ht="23.25" x14ac:dyDescent="0.35">
      <c r="A69" s="718"/>
      <c r="E69" s="719"/>
      <c r="F69" s="719"/>
      <c r="G69" s="719"/>
      <c r="H69" s="719"/>
      <c r="I69" s="719"/>
      <c r="J69" s="719"/>
    </row>
    <row r="70" spans="1:10" ht="23.25" x14ac:dyDescent="0.35">
      <c r="A70" s="718"/>
      <c r="E70" s="719"/>
      <c r="F70" s="719"/>
      <c r="G70" s="719"/>
      <c r="H70" s="719"/>
      <c r="I70" s="719"/>
      <c r="J70" s="719"/>
    </row>
    <row r="71" spans="1:10" ht="23.25" x14ac:dyDescent="0.35">
      <c r="A71" s="718"/>
      <c r="E71" s="719"/>
      <c r="F71" s="719"/>
      <c r="G71" s="719"/>
      <c r="H71" s="719"/>
      <c r="I71" s="719"/>
      <c r="J71" s="719"/>
    </row>
    <row r="72" spans="1:10" ht="23.25" x14ac:dyDescent="0.35">
      <c r="A72" s="718"/>
      <c r="E72" s="719"/>
      <c r="F72" s="719"/>
      <c r="G72" s="719"/>
      <c r="H72" s="719"/>
      <c r="I72" s="719"/>
      <c r="J72" s="719"/>
    </row>
    <row r="73" spans="1:10" ht="23.25" x14ac:dyDescent="0.35">
      <c r="A73" s="718"/>
      <c r="E73" s="719"/>
      <c r="F73" s="719"/>
      <c r="G73" s="719"/>
      <c r="H73" s="719"/>
      <c r="I73" s="719"/>
      <c r="J73" s="719"/>
    </row>
    <row r="74" spans="1:10" ht="23.25" x14ac:dyDescent="0.35">
      <c r="A74" s="718"/>
      <c r="E74" s="719"/>
      <c r="F74" s="719"/>
      <c r="G74" s="719"/>
      <c r="H74" s="719"/>
      <c r="I74" s="719"/>
      <c r="J74" s="719"/>
    </row>
    <row r="75" spans="1:10" ht="23.25" x14ac:dyDescent="0.35">
      <c r="A75" s="718"/>
      <c r="E75" s="719"/>
      <c r="F75" s="719"/>
      <c r="G75" s="719"/>
      <c r="H75" s="719"/>
      <c r="I75" s="719"/>
      <c r="J75" s="719"/>
    </row>
    <row r="76" spans="1:10" ht="23.25" x14ac:dyDescent="0.35">
      <c r="A76" s="718"/>
      <c r="E76" s="719"/>
      <c r="F76" s="719"/>
      <c r="G76" s="719"/>
      <c r="H76" s="719"/>
      <c r="I76" s="719"/>
      <c r="J76" s="719"/>
    </row>
    <row r="77" spans="1:10" ht="23.25" x14ac:dyDescent="0.35">
      <c r="A77" s="718"/>
      <c r="E77" s="719"/>
      <c r="F77" s="719"/>
      <c r="G77" s="719"/>
      <c r="H77" s="719"/>
      <c r="I77" s="719"/>
      <c r="J77" s="719"/>
    </row>
    <row r="78" spans="1:10" ht="23.25" x14ac:dyDescent="0.35">
      <c r="A78" s="718"/>
      <c r="E78" s="719"/>
      <c r="F78" s="719"/>
      <c r="G78" s="719"/>
      <c r="H78" s="719"/>
      <c r="I78" s="719"/>
      <c r="J78" s="719"/>
    </row>
    <row r="79" spans="1:10" ht="23.25" x14ac:dyDescent="0.35">
      <c r="A79" s="718"/>
      <c r="E79" s="719"/>
      <c r="F79" s="719"/>
      <c r="G79" s="719"/>
      <c r="H79" s="719"/>
      <c r="I79" s="719"/>
      <c r="J79" s="719"/>
    </row>
    <row r="80" spans="1:10" ht="23.25" x14ac:dyDescent="0.35">
      <c r="A80" s="718"/>
      <c r="E80" s="719"/>
      <c r="F80" s="719"/>
      <c r="G80" s="719"/>
      <c r="H80" s="719"/>
      <c r="I80" s="719"/>
      <c r="J80" s="719"/>
    </row>
    <row r="81" spans="1:10" ht="23.25" x14ac:dyDescent="0.35">
      <c r="A81" s="718"/>
      <c r="E81" s="719"/>
      <c r="F81" s="719"/>
      <c r="G81" s="719"/>
      <c r="H81" s="719"/>
      <c r="I81" s="719"/>
      <c r="J81" s="719"/>
    </row>
    <row r="82" spans="1:10" ht="23.25" x14ac:dyDescent="0.35">
      <c r="A82" s="718"/>
      <c r="E82" s="719"/>
      <c r="F82" s="719"/>
      <c r="G82" s="719"/>
      <c r="H82" s="719"/>
      <c r="I82" s="719"/>
      <c r="J82" s="719"/>
    </row>
    <row r="83" spans="1:10" ht="23.25" x14ac:dyDescent="0.35">
      <c r="A83" s="718"/>
    </row>
    <row r="84" spans="1:10" ht="23.25" x14ac:dyDescent="0.35">
      <c r="A84" s="718"/>
    </row>
    <row r="85" spans="1:10" ht="23.25" x14ac:dyDescent="0.35">
      <c r="A85" s="718"/>
    </row>
    <row r="86" spans="1:10" ht="23.25" x14ac:dyDescent="0.35">
      <c r="A86" s="718"/>
    </row>
    <row r="87" spans="1:10" ht="23.25" x14ac:dyDescent="0.35">
      <c r="A87" s="718"/>
    </row>
    <row r="88" spans="1:10" ht="23.25" x14ac:dyDescent="0.35">
      <c r="A88" s="718"/>
    </row>
  </sheetData>
  <mergeCells count="2">
    <mergeCell ref="D47:E47"/>
    <mergeCell ref="D52:E52"/>
  </mergeCells>
  <pageMargins left="0.5" right="0.5" top="0.5" bottom="0.5" header="0" footer="0"/>
  <pageSetup scale="5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55F1A-CD54-4539-8C9B-447FD3CF2894}">
  <dimension ref="B1:AN44"/>
  <sheetViews>
    <sheetView showGridLines="0" showRowColHeaders="0" tabSelected="1" workbookViewId="0">
      <selection activeCell="I9" sqref="I9"/>
    </sheetView>
  </sheetViews>
  <sheetFormatPr defaultRowHeight="15" x14ac:dyDescent="0.25"/>
  <cols>
    <col min="1" max="2" width="9.140625" style="1"/>
    <col min="3" max="3" width="2.7109375" style="65" customWidth="1"/>
    <col min="4" max="4" width="1" style="65" customWidth="1"/>
    <col min="5" max="5" width="2.7109375" style="1695" customWidth="1"/>
    <col min="6" max="6" width="1.140625" style="1695" customWidth="1"/>
    <col min="7" max="7" width="2.7109375" style="1695" customWidth="1"/>
    <col min="8" max="8" width="1" style="65" customWidth="1"/>
    <col min="9" max="9" width="2.7109375" style="1695" customWidth="1"/>
    <col min="10" max="10" width="1.140625" style="1695" customWidth="1"/>
    <col min="11" max="11" width="2.7109375" style="1695" customWidth="1"/>
    <col min="12" max="12" width="1" style="8" customWidth="1"/>
    <col min="13" max="13" width="2.7109375" style="1695" customWidth="1"/>
    <col min="14" max="14" width="12.7109375" style="1" customWidth="1"/>
    <col min="15" max="15" width="13" style="1" customWidth="1"/>
    <col min="16" max="16" width="11.7109375" style="1" customWidth="1"/>
    <col min="17" max="17" width="14.7109375" style="19" customWidth="1"/>
    <col min="18" max="19" width="10.28515625" style="1" customWidth="1"/>
    <col min="20" max="20" width="13.7109375" style="1" customWidth="1"/>
    <col min="21" max="21" width="4.5703125" style="1" customWidth="1"/>
    <col min="22" max="22" width="4.28515625" style="1" hidden="1" customWidth="1"/>
    <col min="23" max="26" width="6.28515625" style="1" hidden="1" customWidth="1"/>
    <col min="27" max="27" width="6.7109375" style="1" hidden="1" customWidth="1"/>
    <col min="28" max="34" width="4.7109375" style="1" hidden="1" customWidth="1"/>
    <col min="35" max="40" width="9.140625" style="1" hidden="1" customWidth="1"/>
    <col min="41" max="41" width="9.140625" style="1" customWidth="1"/>
    <col min="42" max="16384" width="9.140625" style="1"/>
  </cols>
  <sheetData>
    <row r="1" spans="2:40" s="11" customFormat="1" ht="18" customHeight="1" x14ac:dyDescent="0.2">
      <c r="C1" s="1819" t="s">
        <v>2</v>
      </c>
      <c r="D1" s="1819"/>
      <c r="E1" s="1819"/>
      <c r="F1" s="1819"/>
      <c r="G1" s="1819"/>
      <c r="H1" s="1819"/>
      <c r="I1" s="1819"/>
      <c r="J1" s="1819"/>
      <c r="K1" s="1819"/>
      <c r="L1" s="1819"/>
      <c r="M1" s="1819"/>
      <c r="N1" s="1820"/>
      <c r="O1" s="1820"/>
      <c r="P1" s="1821"/>
      <c r="Q1" s="1822"/>
      <c r="R1" s="1822"/>
      <c r="S1" s="1822"/>
      <c r="T1" s="1822"/>
    </row>
    <row r="2" spans="2:40" ht="12.75" customHeight="1" thickBot="1" x14ac:dyDescent="0.25">
      <c r="C2" s="1695"/>
      <c r="D2" s="1695"/>
      <c r="H2" s="1695"/>
      <c r="L2" s="1695"/>
      <c r="N2" s="1698"/>
      <c r="O2" s="1698"/>
      <c r="P2" s="1696"/>
      <c r="Q2" s="1697"/>
      <c r="R2" s="1697"/>
      <c r="S2" s="1697"/>
      <c r="T2" s="1697"/>
      <c r="U2" s="11"/>
      <c r="V2" s="11"/>
      <c r="W2" s="11"/>
    </row>
    <row r="3" spans="2:40" ht="34.5" customHeight="1" x14ac:dyDescent="0.25">
      <c r="C3" s="1823" t="s">
        <v>852</v>
      </c>
      <c r="D3" s="1824"/>
      <c r="E3" s="1824"/>
      <c r="F3" s="1824"/>
      <c r="G3" s="1824"/>
      <c r="H3" s="1824"/>
      <c r="I3" s="1824"/>
      <c r="J3" s="1824"/>
      <c r="K3" s="1824"/>
      <c r="L3" s="1824"/>
      <c r="M3" s="1825"/>
      <c r="N3" s="1832" t="s">
        <v>811</v>
      </c>
      <c r="O3" s="1835" t="s">
        <v>812</v>
      </c>
      <c r="P3" s="1835" t="s">
        <v>813</v>
      </c>
      <c r="Q3" s="1835" t="s">
        <v>814</v>
      </c>
      <c r="R3" s="1835" t="s">
        <v>717</v>
      </c>
      <c r="S3" s="1835" t="s">
        <v>815</v>
      </c>
      <c r="T3" s="1838" t="s">
        <v>816</v>
      </c>
      <c r="U3" s="10"/>
      <c r="V3" s="11"/>
      <c r="W3" s="11"/>
      <c r="AB3" s="1802" t="s">
        <v>51</v>
      </c>
      <c r="AC3" s="1802"/>
      <c r="AD3" s="1802"/>
      <c r="AE3" s="1802"/>
      <c r="AF3" s="1802"/>
      <c r="AG3" s="1802"/>
      <c r="AH3" s="1802"/>
    </row>
    <row r="4" spans="2:40" s="4" customFormat="1" ht="13.5" customHeight="1" x14ac:dyDescent="0.25">
      <c r="C4" s="1826"/>
      <c r="D4" s="1827"/>
      <c r="E4" s="1827"/>
      <c r="F4" s="1827"/>
      <c r="G4" s="1827"/>
      <c r="H4" s="1827"/>
      <c r="I4" s="1827"/>
      <c r="J4" s="1827"/>
      <c r="K4" s="1827"/>
      <c r="L4" s="1827"/>
      <c r="M4" s="1828"/>
      <c r="N4" s="1833"/>
      <c r="O4" s="1836"/>
      <c r="P4" s="1836"/>
      <c r="Q4" s="1836"/>
      <c r="R4" s="1836"/>
      <c r="S4" s="1836"/>
      <c r="T4" s="1839"/>
      <c r="W4" s="4" t="s">
        <v>11</v>
      </c>
      <c r="X4" s="4" t="s">
        <v>9</v>
      </c>
      <c r="Y4" s="4" t="s">
        <v>17</v>
      </c>
      <c r="Z4" s="4" t="s">
        <v>10</v>
      </c>
      <c r="AB4" s="1802" t="s">
        <v>11</v>
      </c>
      <c r="AC4" s="1802"/>
      <c r="AD4" s="1802"/>
      <c r="AE4" s="1802"/>
      <c r="AF4" s="1802"/>
      <c r="AG4" s="1802"/>
      <c r="AH4" s="1802"/>
      <c r="AI4" s="4" t="s">
        <v>12</v>
      </c>
      <c r="AJ4" s="4" t="s">
        <v>13</v>
      </c>
      <c r="AK4" s="4" t="s">
        <v>854</v>
      </c>
      <c r="AL4" s="4" t="s">
        <v>15</v>
      </c>
      <c r="AM4" s="4" t="s">
        <v>16</v>
      </c>
    </row>
    <row r="5" spans="2:40" ht="18.75" customHeight="1" thickBot="1" x14ac:dyDescent="0.3">
      <c r="C5" s="1829"/>
      <c r="D5" s="1830"/>
      <c r="E5" s="1830"/>
      <c r="F5" s="1830"/>
      <c r="G5" s="1830"/>
      <c r="H5" s="1830"/>
      <c r="I5" s="1830"/>
      <c r="J5" s="1830"/>
      <c r="K5" s="1830"/>
      <c r="L5" s="1830"/>
      <c r="M5" s="1831"/>
      <c r="N5" s="1834"/>
      <c r="O5" s="1837"/>
      <c r="P5" s="1837"/>
      <c r="Q5" s="1837"/>
      <c r="R5" s="1837"/>
      <c r="S5" s="1837"/>
      <c r="T5" s="1840"/>
      <c r="AB5" s="44">
        <v>1</v>
      </c>
      <c r="AC5" s="46">
        <v>2</v>
      </c>
      <c r="AD5" s="48">
        <v>3</v>
      </c>
      <c r="AE5" s="50">
        <v>4</v>
      </c>
      <c r="AF5" s="52">
        <v>5</v>
      </c>
      <c r="AG5" s="54">
        <v>6</v>
      </c>
      <c r="AH5" s="56">
        <v>7</v>
      </c>
    </row>
    <row r="6" spans="2:40" ht="11.25" hidden="1" customHeight="1" x14ac:dyDescent="0.25">
      <c r="C6" s="65">
        <v>2</v>
      </c>
      <c r="D6" s="65" t="s">
        <v>0</v>
      </c>
      <c r="E6" s="1695">
        <v>0</v>
      </c>
      <c r="F6" s="1695" t="s">
        <v>1</v>
      </c>
      <c r="G6" s="1695">
        <v>0</v>
      </c>
      <c r="H6" s="65" t="s">
        <v>0</v>
      </c>
      <c r="I6" s="1695">
        <v>4</v>
      </c>
      <c r="J6" s="1695" t="s">
        <v>1</v>
      </c>
      <c r="K6" s="1695">
        <v>1</v>
      </c>
      <c r="L6" s="8" t="s">
        <v>0</v>
      </c>
      <c r="M6" s="1695">
        <v>6</v>
      </c>
      <c r="W6" s="2">
        <f t="shared" ref="W6" si="0">((C6+(E6/12))*(G6+I6/12))*(K6+M6/12)</f>
        <v>1</v>
      </c>
      <c r="X6" s="2">
        <f t="shared" ref="X6" si="1">((K6+(M6/12))*(C6+E6/12))</f>
        <v>3</v>
      </c>
      <c r="Y6" s="3">
        <f t="shared" ref="Y6" si="2">K6+(M6/12)</f>
        <v>1.5</v>
      </c>
      <c r="Z6" s="1">
        <f t="shared" ref="Z6" si="3">C6+E6/12</f>
        <v>2</v>
      </c>
      <c r="AB6" s="44"/>
      <c r="AC6" s="46"/>
      <c r="AD6" s="48"/>
      <c r="AE6" s="50"/>
      <c r="AF6" s="52"/>
      <c r="AG6" s="54"/>
      <c r="AH6" s="56"/>
      <c r="AI6" s="1">
        <f>(X6*Price!C15)*2</f>
        <v>194.67000000000002</v>
      </c>
      <c r="AJ6" s="1">
        <f>(Y6*Price!C6)*2</f>
        <v>9.7334999999999994</v>
      </c>
      <c r="AK6" s="1">
        <f>Z6*Price!C6</f>
        <v>6.4889999999999999</v>
      </c>
      <c r="AL6" s="1">
        <f>Z6*Price!F6</f>
        <v>23.1</v>
      </c>
      <c r="AM6" s="1">
        <f>Price!E15</f>
        <v>40.015500000000003</v>
      </c>
      <c r="AN6" s="1">
        <f>SUM(AI6:AM6)</f>
        <v>274.00800000000004</v>
      </c>
    </row>
    <row r="7" spans="2:40" s="201" customFormat="1" ht="6.75" customHeight="1" x14ac:dyDescent="0.25">
      <c r="C7" s="1844"/>
      <c r="D7" s="1844"/>
      <c r="E7" s="1844"/>
      <c r="F7" s="1844"/>
      <c r="G7" s="1844"/>
      <c r="H7" s="1844"/>
      <c r="I7" s="1844"/>
      <c r="J7" s="1844"/>
      <c r="K7" s="1844"/>
      <c r="L7" s="1844"/>
      <c r="M7" s="1844"/>
      <c r="N7" s="1684"/>
      <c r="O7" s="1684"/>
      <c r="P7" s="1684"/>
      <c r="Q7" s="1685"/>
      <c r="R7" s="1684"/>
      <c r="S7" s="1684"/>
      <c r="T7" s="1686"/>
      <c r="W7" s="1707"/>
      <c r="X7" s="1707"/>
      <c r="Y7" s="1708"/>
      <c r="AB7" s="1709"/>
      <c r="AC7" s="1710"/>
      <c r="AD7" s="1711"/>
      <c r="AE7" s="1712"/>
      <c r="AF7" s="1713"/>
      <c r="AG7" s="1714"/>
      <c r="AH7" s="1715"/>
    </row>
    <row r="8" spans="2:40" s="1243" customFormat="1" ht="8.25" customHeight="1" x14ac:dyDescent="0.25">
      <c r="C8" s="231"/>
      <c r="D8" s="232"/>
      <c r="E8" s="1665"/>
      <c r="F8" s="233"/>
      <c r="G8" s="1665"/>
      <c r="H8" s="232"/>
      <c r="I8" s="1665"/>
      <c r="J8" s="233"/>
      <c r="K8" s="1665"/>
      <c r="L8" s="232"/>
      <c r="M8" s="1669"/>
      <c r="N8" s="1655"/>
      <c r="O8" s="1655"/>
      <c r="P8" s="1655"/>
      <c r="Q8" s="1655"/>
      <c r="R8" s="1655"/>
      <c r="S8" s="1655"/>
      <c r="T8" s="1655"/>
      <c r="W8" s="2"/>
      <c r="X8" s="2"/>
      <c r="Y8" s="3"/>
      <c r="Z8" s="1"/>
      <c r="AB8" s="45"/>
      <c r="AC8" s="47"/>
      <c r="AD8" s="49"/>
      <c r="AE8" s="51"/>
      <c r="AF8" s="53"/>
      <c r="AG8" s="55"/>
      <c r="AH8" s="57"/>
      <c r="AI8" s="7"/>
      <c r="AJ8" s="7"/>
      <c r="AK8" s="7"/>
      <c r="AL8" s="7"/>
      <c r="AM8" s="7"/>
      <c r="AN8" s="7"/>
    </row>
    <row r="9" spans="2:40" s="1243" customFormat="1" ht="25.5" customHeight="1" x14ac:dyDescent="0.25">
      <c r="C9" s="1687">
        <v>2</v>
      </c>
      <c r="D9" s="1688" t="s">
        <v>0</v>
      </c>
      <c r="E9" s="1687">
        <v>0</v>
      </c>
      <c r="F9" s="1680" t="s">
        <v>1</v>
      </c>
      <c r="G9" s="1687">
        <v>1</v>
      </c>
      <c r="H9" s="1688" t="s">
        <v>0</v>
      </c>
      <c r="I9" s="1687">
        <v>0</v>
      </c>
      <c r="J9" s="1681" t="s">
        <v>1</v>
      </c>
      <c r="K9" s="1682">
        <v>0</v>
      </c>
      <c r="L9" s="1679" t="s">
        <v>0</v>
      </c>
      <c r="M9" s="1683">
        <v>4</v>
      </c>
      <c r="N9" s="1652"/>
      <c r="O9" s="1653"/>
      <c r="P9" s="1653"/>
      <c r="Q9" s="1653"/>
      <c r="R9" s="1653"/>
      <c r="S9" s="1653"/>
      <c r="T9" s="1653"/>
      <c r="W9" s="1726">
        <f>(($C$9+($E$9/12))*($G$9+$I$9/12))*($K$9+$M$9/12)</f>
        <v>0.66666666666666663</v>
      </c>
      <c r="X9" s="1726">
        <f>(($G$9+($I$9/12))*($C$9+$E$9/12))</f>
        <v>2</v>
      </c>
      <c r="Y9" s="1727">
        <f>$G$9+($I$9/12)</f>
        <v>1</v>
      </c>
      <c r="Z9" s="1728">
        <f>$C$9+$E$9/12</f>
        <v>2</v>
      </c>
      <c r="AA9" s="1729"/>
      <c r="AB9" s="1730">
        <f>W9*Price!$L$7</f>
        <v>42</v>
      </c>
      <c r="AC9" s="1731">
        <f>W9*Price!$M$7</f>
        <v>50</v>
      </c>
      <c r="AD9" s="1732">
        <f>W9*Price!$N$7</f>
        <v>71.333333333333329</v>
      </c>
      <c r="AE9" s="1733">
        <f>W9*Price!$O$7</f>
        <v>78</v>
      </c>
      <c r="AF9" s="1734">
        <f>W9*Price!$P$7</f>
        <v>104</v>
      </c>
      <c r="AG9" s="1735">
        <f>W9*Price!$Q$7</f>
        <v>156.66666666666666</v>
      </c>
      <c r="AH9" s="1736">
        <f>W9*Price!$R$7</f>
        <v>198</v>
      </c>
      <c r="AI9" s="1737">
        <f>(X9*Price!$C$15)</f>
        <v>64.89</v>
      </c>
      <c r="AJ9" s="1737">
        <f>(Y9*Price!$C$28)*2</f>
        <v>6</v>
      </c>
      <c r="AK9" s="1737">
        <f>(Z9*Price!$C$28)*2</f>
        <v>12</v>
      </c>
      <c r="AL9" s="1737">
        <f>X9*Price!$H$15</f>
        <v>30.282</v>
      </c>
      <c r="AM9" s="1737"/>
      <c r="AN9" s="1737">
        <f t="shared" ref="AN9:AN10" si="4">SUM(AI9:AM9)</f>
        <v>113.172</v>
      </c>
    </row>
    <row r="10" spans="2:40" s="1243" customFormat="1" ht="15" customHeight="1" x14ac:dyDescent="0.25">
      <c r="C10" s="1792" t="s">
        <v>853</v>
      </c>
      <c r="D10" s="1792"/>
      <c r="E10" s="1792"/>
      <c r="F10" s="1792"/>
      <c r="G10" s="1792"/>
      <c r="H10" s="1792"/>
      <c r="I10" s="1792"/>
      <c r="J10" s="1792"/>
      <c r="K10" s="1792"/>
      <c r="L10" s="1792"/>
      <c r="M10" s="1792"/>
      <c r="N10" s="219">
        <f>AB10+AN10</f>
        <v>155.172</v>
      </c>
      <c r="O10" s="219">
        <f t="shared" ref="O10" si="5">AC10+AN10</f>
        <v>163.172</v>
      </c>
      <c r="P10" s="219">
        <f t="shared" ref="P10" si="6">AD10+AN10</f>
        <v>184.50533333333334</v>
      </c>
      <c r="Q10" s="219">
        <f t="shared" ref="Q10" si="7">AE10+AN10</f>
        <v>191.172</v>
      </c>
      <c r="R10" s="219">
        <f t="shared" ref="R10" si="8">AF10+AN10</f>
        <v>217.172</v>
      </c>
      <c r="S10" s="219">
        <f t="shared" ref="S10" si="9">AG10+AN10</f>
        <v>269.83866666666665</v>
      </c>
      <c r="T10" s="219">
        <f t="shared" ref="T10" si="10">AH10+AN10</f>
        <v>311.17200000000003</v>
      </c>
      <c r="W10" s="2">
        <f>(($C$9+($E$9/12))*($G$9+$I$9/12))*($K$9+$M$9/12)</f>
        <v>0.66666666666666663</v>
      </c>
      <c r="X10" s="2">
        <f>(($G$9+($I$9/12))*($C$9+$E$9/12))</f>
        <v>2</v>
      </c>
      <c r="Y10" s="3">
        <f t="shared" ref="Y10" si="11">$G$9+($I$9/12)</f>
        <v>1</v>
      </c>
      <c r="Z10" s="1">
        <f t="shared" ref="Z10" si="12">$C$9+$E$9/12</f>
        <v>2</v>
      </c>
      <c r="AB10" s="45">
        <f>W10*Price!$L$7</f>
        <v>42</v>
      </c>
      <c r="AC10" s="47">
        <f>W10*Price!$M$7</f>
        <v>50</v>
      </c>
      <c r="AD10" s="49">
        <f>W10*Price!$N$7</f>
        <v>71.333333333333329</v>
      </c>
      <c r="AE10" s="51">
        <f>W10*Price!$O$7</f>
        <v>78</v>
      </c>
      <c r="AF10" s="53">
        <f>W10*Price!$P$7</f>
        <v>104</v>
      </c>
      <c r="AG10" s="55">
        <f>W10*Price!$Q$7</f>
        <v>156.66666666666666</v>
      </c>
      <c r="AH10" s="57">
        <f>W10*Price!$R$7</f>
        <v>198</v>
      </c>
      <c r="AI10" s="7">
        <f>(X10*Price!$C$15)</f>
        <v>64.89</v>
      </c>
      <c r="AJ10" s="7">
        <f>(Y10*Price!$C$28)*2</f>
        <v>6</v>
      </c>
      <c r="AK10" s="7">
        <f>(Z10*Price!$C$28)*2</f>
        <v>12</v>
      </c>
      <c r="AL10" s="7">
        <f>X10*Price!$H$15</f>
        <v>30.282</v>
      </c>
      <c r="AM10" s="7"/>
      <c r="AN10" s="7">
        <f t="shared" si="4"/>
        <v>113.172</v>
      </c>
    </row>
    <row r="11" spans="2:40" s="1243" customFormat="1" ht="4.5" customHeight="1" x14ac:dyDescent="0.25">
      <c r="C11" s="1787"/>
      <c r="D11" s="1787"/>
      <c r="E11" s="1787"/>
      <c r="F11" s="1787"/>
      <c r="G11" s="1787"/>
      <c r="H11" s="1787"/>
      <c r="I11" s="1787"/>
      <c r="J11" s="1787"/>
      <c r="K11" s="1787"/>
      <c r="L11" s="1787"/>
      <c r="M11" s="1787"/>
      <c r="N11" s="1740"/>
      <c r="O11" s="1740"/>
      <c r="P11" s="1740"/>
      <c r="Q11" s="1740"/>
      <c r="R11" s="1740"/>
      <c r="S11" s="1740"/>
      <c r="T11" s="1740"/>
      <c r="W11" s="2"/>
      <c r="X11" s="2"/>
      <c r="Y11" s="3"/>
      <c r="Z11" s="1"/>
      <c r="AB11" s="45"/>
      <c r="AC11" s="47"/>
      <c r="AD11" s="49"/>
      <c r="AE11" s="51"/>
      <c r="AF11" s="53"/>
      <c r="AG11" s="55"/>
      <c r="AH11" s="57"/>
      <c r="AI11" s="7"/>
      <c r="AJ11" s="7"/>
      <c r="AK11" s="7"/>
      <c r="AL11" s="7"/>
      <c r="AM11" s="7"/>
      <c r="AN11" s="7"/>
    </row>
    <row r="12" spans="2:40" s="1243" customFormat="1" ht="14.25" customHeight="1" x14ac:dyDescent="0.25">
      <c r="C12" s="1841"/>
      <c r="D12" s="1841"/>
      <c r="E12" s="1841"/>
      <c r="F12" s="1841"/>
      <c r="G12" s="1841"/>
      <c r="H12" s="1841"/>
      <c r="I12" s="1841"/>
      <c r="J12" s="1841"/>
      <c r="K12" s="1841"/>
      <c r="L12" s="1841"/>
      <c r="M12" s="1841"/>
      <c r="N12" s="1655"/>
      <c r="O12" s="1655"/>
      <c r="P12" s="1655"/>
      <c r="Q12" s="1655"/>
      <c r="R12" s="1655"/>
      <c r="S12" s="1655"/>
      <c r="T12" s="1655"/>
      <c r="W12" s="2"/>
      <c r="X12" s="2"/>
      <c r="Y12" s="3"/>
      <c r="Z12" s="1"/>
      <c r="AB12" s="45"/>
      <c r="AC12" s="47"/>
      <c r="AD12" s="49"/>
      <c r="AE12" s="51"/>
      <c r="AF12" s="53"/>
      <c r="AG12" s="55"/>
      <c r="AH12" s="57"/>
      <c r="AI12" s="7"/>
      <c r="AJ12" s="7"/>
      <c r="AK12" s="7"/>
      <c r="AL12" s="7"/>
      <c r="AM12" s="7"/>
      <c r="AN12" s="7"/>
    </row>
    <row r="13" spans="2:40" s="1243" customFormat="1" ht="24.75" customHeight="1" x14ac:dyDescent="0.25">
      <c r="C13" s="1687">
        <v>3</v>
      </c>
      <c r="D13" s="1688" t="s">
        <v>0</v>
      </c>
      <c r="E13" s="1687">
        <v>0</v>
      </c>
      <c r="F13" s="1680" t="s">
        <v>1</v>
      </c>
      <c r="G13" s="1687">
        <v>1</v>
      </c>
      <c r="H13" s="1688" t="s">
        <v>0</v>
      </c>
      <c r="I13" s="1687">
        <v>0</v>
      </c>
      <c r="J13" s="1681" t="s">
        <v>1</v>
      </c>
      <c r="K13" s="1682">
        <v>0</v>
      </c>
      <c r="L13" s="1679" t="s">
        <v>0</v>
      </c>
      <c r="M13" s="1744">
        <v>6</v>
      </c>
      <c r="N13" s="1652"/>
      <c r="O13" s="1653"/>
      <c r="P13" s="1653"/>
      <c r="Q13" s="1653"/>
      <c r="R13" s="1653"/>
      <c r="S13" s="1653"/>
      <c r="T13" s="1653"/>
      <c r="W13" s="1726">
        <f>(($C$13+($E$13/12))*($G$13+$I$13/12))*($K$13+$M$13/12)</f>
        <v>1.5</v>
      </c>
      <c r="X13" s="1726">
        <f>(($G$13+($I$13/12))*($C$13+$E$13/12))</f>
        <v>3</v>
      </c>
      <c r="Y13" s="1727">
        <f>$G$13+($I$13/12)</f>
        <v>1</v>
      </c>
      <c r="Z13" s="1728">
        <f>$C$13+$E$13/12</f>
        <v>3</v>
      </c>
      <c r="AA13" s="1729"/>
      <c r="AB13" s="1730">
        <f>W13*Price!$L$7</f>
        <v>94.5</v>
      </c>
      <c r="AC13" s="1731">
        <f>W13*Price!$M$7</f>
        <v>112.5</v>
      </c>
      <c r="AD13" s="1732">
        <f>W13*Price!$N$7</f>
        <v>160.5</v>
      </c>
      <c r="AE13" s="1733">
        <f>W13*Price!$O$7</f>
        <v>175.5</v>
      </c>
      <c r="AF13" s="1734">
        <f>W13*Price!$P$7</f>
        <v>234</v>
      </c>
      <c r="AG13" s="1735">
        <f>W13*Price!$Q$7</f>
        <v>352.5</v>
      </c>
      <c r="AH13" s="1736">
        <f>W13*Price!$R$7</f>
        <v>445.5</v>
      </c>
      <c r="AI13" s="1737">
        <f>(X13*Price!$E$15)</f>
        <v>120.04650000000001</v>
      </c>
      <c r="AJ13" s="1737">
        <f>(Y13*Price!$C$22)*2</f>
        <v>6.4889999999999999</v>
      </c>
      <c r="AK13" s="1737">
        <f>(Z13*Price!$C$22)*2</f>
        <v>19.466999999999999</v>
      </c>
      <c r="AL13" s="1737">
        <f>X13*Price!$H$15</f>
        <v>45.423000000000002</v>
      </c>
      <c r="AM13" s="7">
        <f>Price!$H$21</f>
        <v>17.304000000000002</v>
      </c>
      <c r="AN13" s="1737">
        <f t="shared" ref="AN13" si="13">SUM(AI13:AM13)</f>
        <v>208.7295</v>
      </c>
    </row>
    <row r="14" spans="2:40" ht="15" customHeight="1" x14ac:dyDescent="0.25">
      <c r="B14" s="1243"/>
      <c r="C14" s="1789" t="s">
        <v>843</v>
      </c>
      <c r="D14" s="1842"/>
      <c r="E14" s="1842"/>
      <c r="F14" s="1842"/>
      <c r="G14" s="1842"/>
      <c r="H14" s="1842"/>
      <c r="I14" s="1842"/>
      <c r="J14" s="1842"/>
      <c r="K14" s="1842"/>
      <c r="L14" s="1842"/>
      <c r="M14" s="1843"/>
      <c r="N14" s="219">
        <f t="shared" ref="N14" si="14">AB14+AN14</f>
        <v>303.22950000000003</v>
      </c>
      <c r="O14" s="219">
        <f t="shared" ref="O14" si="15">AC14+AN14</f>
        <v>321.22950000000003</v>
      </c>
      <c r="P14" s="219">
        <f t="shared" ref="P14" si="16">AD14+AN14</f>
        <v>369.22950000000003</v>
      </c>
      <c r="Q14" s="219">
        <f t="shared" ref="Q14" si="17">AE14+AN14</f>
        <v>384.22950000000003</v>
      </c>
      <c r="R14" s="219">
        <f t="shared" ref="R14" si="18">AF14+AN14</f>
        <v>442.72950000000003</v>
      </c>
      <c r="S14" s="219">
        <f t="shared" ref="S14" si="19">AG14+AN14</f>
        <v>561.22950000000003</v>
      </c>
      <c r="T14" s="219">
        <f t="shared" ref="T14" si="20">AH14+AN14</f>
        <v>654.22950000000003</v>
      </c>
      <c r="U14" s="1243"/>
      <c r="V14" s="1243"/>
      <c r="W14" s="2">
        <f>(($C$13+($E$13/12))*($G$13+$I$13/12))*($K$13+$M$13/12)</f>
        <v>1.5</v>
      </c>
      <c r="X14" s="2">
        <f>(($G$13+($I$13/12))*($C$13+$E$13/12))</f>
        <v>3</v>
      </c>
      <c r="Y14" s="3">
        <f>$G$13+($I$13/12)</f>
        <v>1</v>
      </c>
      <c r="Z14" s="1">
        <f>$C$13+$E$13/12</f>
        <v>3</v>
      </c>
      <c r="AA14" s="1243"/>
      <c r="AB14" s="45">
        <f>W14*Price!$L$7</f>
        <v>94.5</v>
      </c>
      <c r="AC14" s="47">
        <f>W14*Price!$M$7</f>
        <v>112.5</v>
      </c>
      <c r="AD14" s="49">
        <f>W14*Price!$N$7</f>
        <v>160.5</v>
      </c>
      <c r="AE14" s="51">
        <f>W14*Price!$O$7</f>
        <v>175.5</v>
      </c>
      <c r="AF14" s="53">
        <f>W14*Price!$P$7</f>
        <v>234</v>
      </c>
      <c r="AG14" s="55">
        <f>W14*Price!$Q$7</f>
        <v>352.5</v>
      </c>
      <c r="AH14" s="57">
        <f>W14*Price!$R$7</f>
        <v>445.5</v>
      </c>
      <c r="AI14" s="7">
        <f>(X14*Price!$E$15)</f>
        <v>120.04650000000001</v>
      </c>
      <c r="AJ14" s="7">
        <f>(Y14*Price!$C$22)*2</f>
        <v>6.4889999999999999</v>
      </c>
      <c r="AK14" s="7">
        <f>(Z14*Price!$C$22)*2</f>
        <v>19.466999999999999</v>
      </c>
      <c r="AL14" s="7">
        <f>X14*Price!$H$15</f>
        <v>45.423000000000002</v>
      </c>
      <c r="AM14" s="7">
        <f>Price!$H$21</f>
        <v>17.304000000000002</v>
      </c>
      <c r="AN14" s="7">
        <f t="shared" ref="AN14" si="21">SUM(AI14:AM14)</f>
        <v>208.7295</v>
      </c>
    </row>
    <row r="15" spans="2:40" ht="12" customHeight="1" x14ac:dyDescent="0.25">
      <c r="B15" s="1243"/>
      <c r="C15" s="230"/>
      <c r="D15" s="228"/>
      <c r="E15" s="1670"/>
      <c r="F15" s="229"/>
      <c r="G15" s="1670"/>
      <c r="H15" s="228"/>
      <c r="I15" s="1670"/>
      <c r="J15" s="229"/>
      <c r="K15" s="1665"/>
      <c r="L15" s="232"/>
      <c r="M15" s="1665"/>
      <c r="N15" s="1668"/>
      <c r="O15" s="1739"/>
      <c r="P15" s="1655"/>
      <c r="Q15" s="1655"/>
      <c r="R15" s="1655"/>
      <c r="S15" s="1655"/>
      <c r="T15" s="1655"/>
      <c r="U15" s="1243"/>
      <c r="V15" s="1243"/>
      <c r="W15" s="2"/>
      <c r="X15" s="2"/>
      <c r="Y15" s="1657"/>
      <c r="Z15" s="1656"/>
      <c r="AA15" s="1243"/>
      <c r="AB15" s="1658"/>
      <c r="AC15" s="1659"/>
      <c r="AD15" s="1660"/>
      <c r="AE15" s="1661"/>
      <c r="AF15" s="1662"/>
      <c r="AG15" s="1663"/>
      <c r="AH15" s="1664"/>
      <c r="AI15" s="1656"/>
      <c r="AJ15" s="1243"/>
      <c r="AK15" s="1243"/>
      <c r="AL15" s="1656"/>
      <c r="AM15" s="1243"/>
      <c r="AN15" s="1245"/>
    </row>
    <row r="16" spans="2:40" x14ac:dyDescent="0.25">
      <c r="B16" s="1243"/>
      <c r="C16" s="230"/>
      <c r="D16" s="228"/>
      <c r="E16" s="1670"/>
      <c r="F16" s="229"/>
      <c r="G16" s="1670"/>
      <c r="H16" s="228"/>
      <c r="I16" s="1670"/>
      <c r="J16" s="229"/>
      <c r="K16" s="1665"/>
      <c r="L16" s="232"/>
      <c r="M16" s="1665"/>
      <c r="N16" s="1668" t="s">
        <v>765</v>
      </c>
      <c r="O16" s="1738">
        <v>326</v>
      </c>
      <c r="P16" s="1655"/>
      <c r="Q16" s="1655"/>
      <c r="R16" s="1655"/>
      <c r="S16" s="1655"/>
      <c r="T16" s="1655"/>
      <c r="U16" s="1243"/>
      <c r="V16" s="1243"/>
      <c r="W16" s="2"/>
      <c r="X16" s="2"/>
      <c r="Y16" s="1657"/>
      <c r="Z16" s="1656"/>
      <c r="AA16" s="1243"/>
      <c r="AB16" s="1658"/>
      <c r="AC16" s="1659"/>
      <c r="AD16" s="1660"/>
      <c r="AE16" s="1661"/>
      <c r="AF16" s="1662"/>
      <c r="AG16" s="1663"/>
      <c r="AH16" s="1664"/>
      <c r="AI16" s="1656"/>
      <c r="AJ16" s="1243"/>
      <c r="AK16" s="1243"/>
      <c r="AL16" s="1656"/>
      <c r="AM16" s="1243"/>
      <c r="AN16" s="1245"/>
    </row>
    <row r="17" spans="2:40" ht="26.25" customHeight="1" x14ac:dyDescent="0.25">
      <c r="B17" s="1243"/>
      <c r="C17" s="230"/>
      <c r="D17" s="228"/>
      <c r="E17" s="1670"/>
      <c r="F17" s="229"/>
      <c r="G17" s="1670"/>
      <c r="H17" s="228"/>
      <c r="I17" s="1670"/>
      <c r="J17" s="229"/>
      <c r="K17" s="1665"/>
      <c r="L17" s="232"/>
      <c r="M17" s="1665"/>
      <c r="N17" s="1655"/>
      <c r="O17" s="1694">
        <f>O16</f>
        <v>326</v>
      </c>
      <c r="P17" s="1692">
        <v>2.5</v>
      </c>
      <c r="Q17" s="1694">
        <f>O17*P17</f>
        <v>815</v>
      </c>
      <c r="R17" s="1655"/>
      <c r="S17" s="1655"/>
      <c r="T17" s="1655"/>
      <c r="U17" s="1243"/>
      <c r="V17" s="1243"/>
      <c r="W17" s="2"/>
      <c r="X17" s="2"/>
      <c r="Y17" s="1657"/>
      <c r="Z17" s="1656"/>
      <c r="AA17" s="1243"/>
      <c r="AB17" s="1658"/>
      <c r="AC17" s="1659"/>
      <c r="AD17" s="1660"/>
      <c r="AE17" s="1661"/>
      <c r="AF17" s="1662"/>
      <c r="AG17" s="1663"/>
      <c r="AH17" s="1664"/>
      <c r="AI17" s="1656"/>
      <c r="AJ17" s="1243"/>
      <c r="AK17" s="1243"/>
      <c r="AL17" s="1656"/>
      <c r="AM17" s="1243"/>
      <c r="AN17" s="1245"/>
    </row>
    <row r="18" spans="2:40" ht="14.25" customHeight="1" x14ac:dyDescent="0.25">
      <c r="B18" s="1243"/>
      <c r="C18" s="230"/>
      <c r="D18" s="228"/>
      <c r="E18" s="1670"/>
      <c r="F18" s="229"/>
      <c r="G18" s="1670"/>
      <c r="H18" s="228"/>
      <c r="I18" s="1670"/>
      <c r="J18" s="229"/>
      <c r="K18" s="1665"/>
      <c r="L18" s="232"/>
      <c r="M18" s="1665"/>
      <c r="N18" s="1655"/>
      <c r="O18" s="1690" t="s">
        <v>848</v>
      </c>
      <c r="P18" s="1655"/>
      <c r="Q18" s="1690" t="s">
        <v>849</v>
      </c>
      <c r="R18" s="1655"/>
      <c r="S18" s="1655"/>
      <c r="T18" s="1655"/>
      <c r="U18" s="1243"/>
      <c r="V18" s="1243"/>
      <c r="W18" s="2"/>
      <c r="X18" s="2"/>
      <c r="Y18" s="1657"/>
      <c r="Z18" s="1656"/>
      <c r="AA18" s="1243"/>
      <c r="AB18" s="1658"/>
      <c r="AC18" s="1659"/>
      <c r="AD18" s="1660"/>
      <c r="AE18" s="1661"/>
      <c r="AF18" s="1662"/>
      <c r="AG18" s="1663"/>
      <c r="AH18" s="1664"/>
      <c r="AI18" s="1656"/>
      <c r="AJ18" s="1243"/>
      <c r="AK18" s="1243"/>
      <c r="AL18" s="1656"/>
      <c r="AM18" s="1243"/>
      <c r="AN18" s="1245"/>
    </row>
    <row r="19" spans="2:40" ht="3" customHeight="1" x14ac:dyDescent="0.25">
      <c r="B19" s="1243"/>
      <c r="C19" s="231"/>
      <c r="D19" s="232"/>
      <c r="E19" s="1665"/>
      <c r="F19" s="233"/>
      <c r="G19" s="1665"/>
      <c r="H19" s="232"/>
      <c r="I19" s="1665"/>
      <c r="J19" s="233"/>
      <c r="K19" s="1665"/>
      <c r="L19" s="232"/>
      <c r="M19" s="1665"/>
      <c r="N19" s="1655"/>
      <c r="O19" s="1655"/>
      <c r="P19" s="1689"/>
      <c r="Q19" s="1655"/>
      <c r="R19" s="1655"/>
      <c r="S19" s="1655"/>
      <c r="T19" s="1655"/>
      <c r="U19" s="1243"/>
      <c r="V19" s="1243"/>
      <c r="W19" s="2"/>
      <c r="X19" s="2"/>
      <c r="Y19" s="1657"/>
      <c r="Z19" s="1656"/>
      <c r="AA19" s="1243"/>
      <c r="AB19" s="1658"/>
      <c r="AC19" s="1659"/>
      <c r="AD19" s="1660"/>
      <c r="AE19" s="1661"/>
      <c r="AF19" s="1662"/>
      <c r="AG19" s="1663"/>
      <c r="AH19" s="1664"/>
      <c r="AI19" s="1656"/>
      <c r="AJ19" s="1243"/>
      <c r="AK19" s="1243"/>
      <c r="AL19" s="1656"/>
      <c r="AM19" s="1243"/>
      <c r="AN19" s="1245"/>
    </row>
    <row r="20" spans="2:40" ht="11.25" customHeight="1" thickBot="1" x14ac:dyDescent="0.3">
      <c r="B20" s="1243"/>
      <c r="C20" s="230"/>
      <c r="D20" s="228"/>
      <c r="E20" s="1670"/>
      <c r="F20" s="229"/>
      <c r="G20" s="1670"/>
      <c r="H20" s="228"/>
      <c r="I20" s="1670"/>
      <c r="J20" s="229"/>
      <c r="K20" s="1665"/>
      <c r="L20" s="232"/>
      <c r="M20" s="1665"/>
      <c r="N20" s="1655"/>
      <c r="O20" s="1655"/>
      <c r="P20" s="1655"/>
      <c r="Q20" s="1655"/>
      <c r="R20" s="1655"/>
      <c r="S20" s="1655"/>
      <c r="T20" s="1655"/>
      <c r="U20" s="1243"/>
      <c r="V20" s="1243"/>
      <c r="W20" s="2"/>
      <c r="X20" s="2"/>
      <c r="Y20" s="1657"/>
      <c r="Z20" s="1656"/>
      <c r="AA20" s="1243"/>
      <c r="AB20" s="1658"/>
      <c r="AC20" s="1659"/>
      <c r="AD20" s="1660"/>
      <c r="AE20" s="1661"/>
      <c r="AF20" s="1662"/>
      <c r="AG20" s="1663"/>
      <c r="AH20" s="1664"/>
      <c r="AI20" s="1656"/>
      <c r="AJ20" s="1243"/>
      <c r="AK20" s="1243"/>
      <c r="AL20" s="1656"/>
      <c r="AM20" s="1243"/>
      <c r="AN20" s="1245"/>
    </row>
    <row r="21" spans="2:40" ht="15" customHeight="1" x14ac:dyDescent="0.25">
      <c r="B21" s="1243"/>
      <c r="C21" s="1808" t="s">
        <v>851</v>
      </c>
      <c r="D21" s="1809"/>
      <c r="E21" s="1809"/>
      <c r="F21" s="1809"/>
      <c r="G21" s="1809"/>
      <c r="H21" s="1809"/>
      <c r="I21" s="1809"/>
      <c r="J21" s="1809"/>
      <c r="K21" s="1809"/>
      <c r="L21" s="1809"/>
      <c r="M21" s="1810"/>
      <c r="N21" s="1793" t="s">
        <v>715</v>
      </c>
      <c r="O21" s="1796" t="s">
        <v>850</v>
      </c>
      <c r="P21" s="1799" t="s">
        <v>827</v>
      </c>
      <c r="Q21" s="1799" t="s">
        <v>828</v>
      </c>
      <c r="R21" s="1799" t="s">
        <v>150</v>
      </c>
      <c r="S21" s="1799" t="s">
        <v>830</v>
      </c>
      <c r="T21" s="1805" t="s">
        <v>54</v>
      </c>
      <c r="U21" s="1243"/>
      <c r="V21" s="1243"/>
      <c r="W21" s="2"/>
      <c r="X21" s="2"/>
      <c r="Y21" s="1657"/>
      <c r="Z21" s="1656"/>
      <c r="AA21" s="1243"/>
      <c r="AB21" s="1658"/>
      <c r="AC21" s="1659"/>
      <c r="AD21" s="1660"/>
      <c r="AE21" s="1661"/>
      <c r="AF21" s="1662"/>
      <c r="AG21" s="1663"/>
      <c r="AH21" s="1664"/>
      <c r="AI21" s="1656"/>
      <c r="AJ21" s="1243"/>
      <c r="AK21" s="1243"/>
      <c r="AL21" s="1656"/>
      <c r="AM21" s="1243"/>
      <c r="AN21" s="1245"/>
    </row>
    <row r="22" spans="2:40" ht="15" customHeight="1" x14ac:dyDescent="0.25">
      <c r="B22" s="1243"/>
      <c r="C22" s="1811"/>
      <c r="D22" s="1812"/>
      <c r="E22" s="1812"/>
      <c r="F22" s="1812"/>
      <c r="G22" s="1812"/>
      <c r="H22" s="1812"/>
      <c r="I22" s="1812"/>
      <c r="J22" s="1812"/>
      <c r="K22" s="1812"/>
      <c r="L22" s="1812"/>
      <c r="M22" s="1813"/>
      <c r="N22" s="1794"/>
      <c r="O22" s="1797"/>
      <c r="P22" s="1800"/>
      <c r="Q22" s="1800"/>
      <c r="R22" s="1800"/>
      <c r="S22" s="1800"/>
      <c r="T22" s="1806"/>
      <c r="U22" s="1243"/>
      <c r="V22" s="1243"/>
      <c r="W22" s="2"/>
      <c r="X22" s="2"/>
      <c r="Y22" s="1657"/>
      <c r="Z22" s="1656"/>
      <c r="AA22" s="1243"/>
      <c r="AB22" s="1658"/>
      <c r="AC22" s="1659"/>
      <c r="AD22" s="1660"/>
      <c r="AE22" s="1661"/>
      <c r="AF22" s="1662"/>
      <c r="AG22" s="1663"/>
      <c r="AH22" s="1664"/>
      <c r="AI22" s="1656"/>
      <c r="AJ22" s="1243"/>
      <c r="AK22" s="1243"/>
      <c r="AL22" s="1656"/>
      <c r="AM22" s="1243"/>
      <c r="AN22" s="1245"/>
    </row>
    <row r="23" spans="2:40" ht="20.25" customHeight="1" thickBot="1" x14ac:dyDescent="0.3">
      <c r="B23" s="1243"/>
      <c r="C23" s="1814"/>
      <c r="D23" s="1815"/>
      <c r="E23" s="1815"/>
      <c r="F23" s="1815"/>
      <c r="G23" s="1815"/>
      <c r="H23" s="1815"/>
      <c r="I23" s="1815"/>
      <c r="J23" s="1815"/>
      <c r="K23" s="1815"/>
      <c r="L23" s="1815"/>
      <c r="M23" s="1816"/>
      <c r="N23" s="1795"/>
      <c r="O23" s="1798"/>
      <c r="P23" s="1801"/>
      <c r="Q23" s="1801"/>
      <c r="R23" s="1801"/>
      <c r="S23" s="1801"/>
      <c r="T23" s="1807"/>
      <c r="U23" s="1243"/>
      <c r="V23" s="1243"/>
      <c r="W23" s="2"/>
      <c r="X23" s="2"/>
      <c r="Y23" s="1657"/>
      <c r="Z23" s="1656"/>
      <c r="AA23" s="1243"/>
      <c r="AB23" s="1658"/>
      <c r="AC23" s="1659"/>
      <c r="AD23" s="1660"/>
      <c r="AE23" s="1661"/>
      <c r="AF23" s="1662"/>
      <c r="AG23" s="1663"/>
      <c r="AH23" s="1664"/>
      <c r="AI23" s="1656"/>
      <c r="AJ23" s="1243"/>
      <c r="AK23" s="1243"/>
      <c r="AL23" s="1656"/>
      <c r="AM23" s="1243"/>
      <c r="AN23" s="1245"/>
    </row>
    <row r="24" spans="2:40" ht="9.75" customHeight="1" x14ac:dyDescent="0.25">
      <c r="B24" s="1243"/>
      <c r="C24" s="230"/>
      <c r="D24" s="228"/>
      <c r="E24" s="1670"/>
      <c r="F24" s="229"/>
      <c r="G24" s="1670"/>
      <c r="H24" s="228"/>
      <c r="I24" s="1670"/>
      <c r="J24" s="229"/>
      <c r="K24" s="1665"/>
      <c r="L24" s="232"/>
      <c r="M24" s="1665"/>
      <c r="N24" s="1655"/>
      <c r="O24" s="1655"/>
      <c r="P24" s="1655"/>
      <c r="Q24" s="1655"/>
      <c r="R24" s="1655"/>
      <c r="S24" s="1655"/>
      <c r="T24" s="1655"/>
      <c r="U24" s="1243"/>
      <c r="V24" s="1243"/>
      <c r="W24" s="2"/>
      <c r="X24" s="2"/>
      <c r="Y24" s="1657"/>
      <c r="Z24" s="1656"/>
      <c r="AA24" s="1243"/>
      <c r="AB24" s="1658"/>
      <c r="AC24" s="1659"/>
      <c r="AD24" s="1660"/>
      <c r="AE24" s="1661"/>
      <c r="AF24" s="1662"/>
      <c r="AG24" s="1663"/>
      <c r="AH24" s="1664"/>
      <c r="AI24" s="1656"/>
      <c r="AJ24" s="1243"/>
      <c r="AK24" s="1243"/>
      <c r="AL24" s="1656"/>
      <c r="AM24" s="1243"/>
      <c r="AN24" s="1245"/>
    </row>
    <row r="25" spans="2:40" ht="21" customHeight="1" x14ac:dyDescent="0.25">
      <c r="B25" s="1243"/>
      <c r="C25" s="231"/>
      <c r="D25" s="232"/>
      <c r="E25" s="1665"/>
      <c r="F25" s="233"/>
      <c r="G25" s="1665"/>
      <c r="H25" s="232"/>
      <c r="I25" s="1665"/>
      <c r="J25" s="233"/>
      <c r="K25" s="1665"/>
      <c r="L25" s="232"/>
      <c r="M25" s="1665"/>
      <c r="N25" s="1655"/>
      <c r="O25" s="1655"/>
      <c r="P25" s="1655"/>
      <c r="Q25" s="1655"/>
      <c r="R25" s="1655"/>
      <c r="S25" s="1655"/>
      <c r="T25" s="1655"/>
      <c r="U25" s="1243"/>
      <c r="V25" s="1243"/>
      <c r="W25" s="2"/>
      <c r="X25" s="2"/>
      <c r="Y25" s="1657"/>
      <c r="Z25" s="1656"/>
      <c r="AA25" s="1243"/>
      <c r="AB25" s="1658"/>
      <c r="AC25" s="1659"/>
      <c r="AD25" s="1660"/>
      <c r="AE25" s="1661"/>
      <c r="AF25" s="1662"/>
      <c r="AG25" s="1663"/>
      <c r="AH25" s="1664"/>
      <c r="AI25" s="1656"/>
      <c r="AJ25" s="1657"/>
      <c r="AK25" s="1243"/>
      <c r="AL25" s="1656"/>
      <c r="AM25" s="1243"/>
      <c r="AN25" s="1245"/>
    </row>
    <row r="26" spans="2:40" x14ac:dyDescent="0.25">
      <c r="B26" s="1243"/>
      <c r="C26" s="1792" t="s">
        <v>853</v>
      </c>
      <c r="D26" s="1792"/>
      <c r="E26" s="1792"/>
      <c r="F26" s="1792"/>
      <c r="G26" s="1792"/>
      <c r="H26" s="1792"/>
      <c r="I26" s="1792"/>
      <c r="J26" s="1792"/>
      <c r="K26" s="1792"/>
      <c r="L26" s="1792"/>
      <c r="M26" s="1792"/>
      <c r="N26" s="219">
        <f>$X$9*Price!L40</f>
        <v>150</v>
      </c>
      <c r="O26" s="219"/>
      <c r="P26" s="219">
        <f>$X$9*Price!N40</f>
        <v>148</v>
      </c>
      <c r="Q26" s="219">
        <f>$X$9*Price!O40</f>
        <v>172</v>
      </c>
      <c r="R26" s="219">
        <f>$X$9*Price!P40</f>
        <v>204</v>
      </c>
      <c r="S26" s="219">
        <f>$X$9*Price!Q40</f>
        <v>216</v>
      </c>
      <c r="T26" s="219">
        <f>$X$9*Price!R40</f>
        <v>286</v>
      </c>
      <c r="U26" s="1243"/>
      <c r="V26" s="1243"/>
      <c r="W26" s="2"/>
      <c r="X26" s="2"/>
      <c r="Y26" s="1657"/>
      <c r="Z26" s="1656"/>
      <c r="AA26" s="1243"/>
      <c r="AB26" s="1658"/>
      <c r="AC26" s="1659"/>
      <c r="AD26" s="1660"/>
      <c r="AE26" s="1661"/>
      <c r="AF26" s="1662"/>
      <c r="AG26" s="1663"/>
      <c r="AH26" s="1664"/>
      <c r="AI26" s="1656"/>
      <c r="AJ26" s="1657"/>
      <c r="AK26" s="1243"/>
      <c r="AL26" s="1656"/>
      <c r="AM26" s="1243"/>
      <c r="AN26" s="1245"/>
    </row>
    <row r="27" spans="2:40" ht="30" customHeight="1" x14ac:dyDescent="0.25">
      <c r="B27" s="1243"/>
      <c r="C27" s="1743"/>
      <c r="D27" s="1743"/>
      <c r="E27" s="1743"/>
      <c r="F27" s="1743"/>
      <c r="G27" s="1743"/>
      <c r="H27" s="1743"/>
      <c r="I27" s="1743"/>
      <c r="J27" s="1743"/>
      <c r="K27" s="1743"/>
      <c r="L27" s="1743"/>
      <c r="M27" s="1743"/>
      <c r="N27" s="1741"/>
      <c r="O27" s="1742"/>
      <c r="P27" s="1741"/>
      <c r="Q27" s="1741"/>
      <c r="R27" s="1741"/>
      <c r="S27" s="1741"/>
      <c r="T27" s="1741"/>
      <c r="U27" s="1243"/>
      <c r="V27" s="1243"/>
      <c r="W27" s="1656"/>
      <c r="X27" s="1656"/>
      <c r="Y27" s="1657"/>
      <c r="Z27" s="1656"/>
      <c r="AA27" s="1243"/>
      <c r="AB27" s="1658"/>
      <c r="AC27" s="1659"/>
      <c r="AD27" s="1660"/>
      <c r="AE27" s="1661"/>
      <c r="AF27" s="1662"/>
      <c r="AG27" s="1663"/>
      <c r="AH27" s="1664"/>
      <c r="AI27" s="1656"/>
      <c r="AJ27" s="1657"/>
      <c r="AK27" s="1243"/>
      <c r="AL27" s="1656"/>
      <c r="AM27" s="1243"/>
      <c r="AN27" s="1245"/>
    </row>
    <row r="28" spans="2:40" ht="25.5" customHeight="1" x14ac:dyDescent="0.25">
      <c r="B28" s="1243"/>
      <c r="C28" s="1687">
        <v>4</v>
      </c>
      <c r="D28" s="1688" t="s">
        <v>0</v>
      </c>
      <c r="E28" s="1687">
        <v>0</v>
      </c>
      <c r="F28" s="1680" t="s">
        <v>1</v>
      </c>
      <c r="G28" s="1687">
        <v>1</v>
      </c>
      <c r="H28" s="1688" t="s">
        <v>0</v>
      </c>
      <c r="I28" s="1687">
        <v>0</v>
      </c>
      <c r="J28" s="1681" t="s">
        <v>1</v>
      </c>
      <c r="K28" s="1682">
        <v>0</v>
      </c>
      <c r="L28" s="1679" t="s">
        <v>0</v>
      </c>
      <c r="M28" s="1745">
        <v>6</v>
      </c>
      <c r="N28" s="219">
        <f>$X$28*Price!L34</f>
        <v>339</v>
      </c>
      <c r="O28" s="1720">
        <f>$X$9*Price!M28</f>
        <v>0</v>
      </c>
      <c r="P28" s="219">
        <f>$X$9*Price!N28</f>
        <v>274</v>
      </c>
      <c r="Q28" s="219">
        <f>$X$9*Price!O28</f>
        <v>308</v>
      </c>
      <c r="R28" s="219">
        <f>$X$9*Price!P28</f>
        <v>330</v>
      </c>
      <c r="S28" s="219">
        <f>$X$9*Price!Q28</f>
        <v>334</v>
      </c>
      <c r="T28" s="219">
        <f>$X$9*Price!R28</f>
        <v>466</v>
      </c>
      <c r="U28" s="1243"/>
      <c r="V28" s="1243"/>
      <c r="W28" s="2">
        <f>(($C$13+($E$13/12))*($G$13+$I$13/12))*($K$13+$M$13/12)</f>
        <v>1.5</v>
      </c>
      <c r="X28" s="2">
        <f>(($G$13+($I$13/12))*($C$13+$E$13/12))</f>
        <v>3</v>
      </c>
      <c r="Y28" s="1657"/>
      <c r="Z28" s="1656"/>
      <c r="AA28" s="1243"/>
      <c r="AB28" s="1658"/>
      <c r="AC28" s="1659"/>
      <c r="AD28" s="1660"/>
      <c r="AE28" s="1661"/>
      <c r="AF28" s="1662"/>
      <c r="AG28" s="1663"/>
      <c r="AH28" s="1664"/>
      <c r="AI28" s="1656"/>
      <c r="AJ28" s="1657"/>
      <c r="AK28" s="1243"/>
      <c r="AL28" s="1656"/>
      <c r="AM28" s="1243"/>
      <c r="AN28" s="1245"/>
    </row>
    <row r="29" spans="2:40" ht="30" customHeight="1" x14ac:dyDescent="0.25">
      <c r="B29" s="1243"/>
      <c r="C29" s="230"/>
      <c r="D29" s="228"/>
      <c r="E29" s="1670"/>
      <c r="F29" s="229"/>
      <c r="G29" s="1670"/>
      <c r="H29" s="228"/>
      <c r="I29" s="1670"/>
      <c r="J29" s="229"/>
      <c r="K29" s="1665"/>
      <c r="L29" s="232"/>
      <c r="M29" s="1665"/>
      <c r="N29" s="1655"/>
      <c r="O29" s="1655"/>
      <c r="P29" s="1655"/>
      <c r="Q29" s="1655"/>
      <c r="R29" s="1655"/>
      <c r="S29" s="1655"/>
      <c r="T29" s="1655"/>
      <c r="U29" s="1243"/>
      <c r="V29" s="1243"/>
      <c r="W29" s="1656"/>
      <c r="X29" s="1656"/>
      <c r="Y29" s="1657"/>
      <c r="Z29" s="1656"/>
      <c r="AA29" s="1243"/>
      <c r="AB29" s="1658"/>
      <c r="AC29" s="1659"/>
      <c r="AD29" s="1660"/>
      <c r="AE29" s="1661"/>
      <c r="AF29" s="1662"/>
      <c r="AG29" s="1663"/>
      <c r="AH29" s="1664"/>
      <c r="AI29" s="1656"/>
      <c r="AJ29" s="1657"/>
      <c r="AK29" s="1243"/>
      <c r="AL29" s="1656"/>
      <c r="AM29" s="1243"/>
      <c r="AN29" s="1245"/>
    </row>
    <row r="30" spans="2:40" ht="25.5" customHeight="1" x14ac:dyDescent="0.25">
      <c r="B30" s="1243"/>
      <c r="C30" s="1687">
        <v>4</v>
      </c>
      <c r="D30" s="1688" t="s">
        <v>0</v>
      </c>
      <c r="E30" s="1687">
        <v>0</v>
      </c>
      <c r="F30" s="1680" t="s">
        <v>1</v>
      </c>
      <c r="G30" s="1687">
        <v>1</v>
      </c>
      <c r="H30" s="1688" t="s">
        <v>0</v>
      </c>
      <c r="I30" s="1687">
        <v>0</v>
      </c>
      <c r="J30" s="1681" t="s">
        <v>1</v>
      </c>
      <c r="K30" s="1682">
        <v>0</v>
      </c>
      <c r="L30" s="1679" t="s">
        <v>0</v>
      </c>
      <c r="M30" s="1745">
        <v>8</v>
      </c>
      <c r="N30" s="219">
        <f>$X$30*Price!L35</f>
        <v>471</v>
      </c>
      <c r="O30" s="1720">
        <f>$X$30*Price!M35</f>
        <v>0</v>
      </c>
      <c r="P30" s="219">
        <f>$X$30*Price!N35</f>
        <v>486</v>
      </c>
      <c r="Q30" s="219">
        <f>$X$30*Price!O35</f>
        <v>516</v>
      </c>
      <c r="R30" s="219">
        <f>$X$30*Price!P35</f>
        <v>597</v>
      </c>
      <c r="S30" s="219">
        <f>$X$30*Price!Q35</f>
        <v>609</v>
      </c>
      <c r="T30" s="219">
        <f>$X$30*Price!R35</f>
        <v>0</v>
      </c>
      <c r="U30" s="1243"/>
      <c r="V30" s="1243"/>
      <c r="W30" s="2">
        <f>(($C$13+($E$13/12))*($G$13+$I$13/12))*($K$13+$M$13/12)</f>
        <v>1.5</v>
      </c>
      <c r="X30" s="2">
        <f>(($G$13+($I$13/12))*($C$13+$E$13/12))</f>
        <v>3</v>
      </c>
      <c r="Y30" s="1657"/>
      <c r="Z30" s="1656"/>
      <c r="AA30" s="1243"/>
      <c r="AB30" s="1658"/>
      <c r="AC30" s="1659"/>
      <c r="AD30" s="1660"/>
      <c r="AE30" s="1661"/>
      <c r="AF30" s="1662"/>
      <c r="AG30" s="1663"/>
      <c r="AH30" s="1664"/>
      <c r="AI30" s="1656"/>
      <c r="AJ30" s="1657"/>
      <c r="AK30" s="1243"/>
      <c r="AL30" s="1656"/>
      <c r="AM30" s="1243"/>
      <c r="AN30" s="1245"/>
    </row>
    <row r="31" spans="2:40" x14ac:dyDescent="0.25">
      <c r="B31" s="1243"/>
      <c r="C31" s="231"/>
      <c r="D31" s="232"/>
      <c r="E31" s="1665"/>
      <c r="F31" s="233"/>
      <c r="G31" s="1665"/>
      <c r="H31" s="232"/>
      <c r="I31" s="1665"/>
      <c r="J31" s="233"/>
      <c r="K31" s="1665"/>
      <c r="L31" s="232"/>
      <c r="M31" s="1665"/>
      <c r="N31" s="1655"/>
      <c r="O31" s="1655"/>
      <c r="P31" s="1655"/>
      <c r="Q31" s="1655"/>
      <c r="R31" s="1655"/>
      <c r="S31" s="1655"/>
      <c r="T31" s="1655"/>
      <c r="U31" s="1243"/>
      <c r="V31" s="1243"/>
      <c r="W31" s="1656"/>
      <c r="X31" s="1656"/>
      <c r="Y31" s="1657"/>
      <c r="Z31" s="1656"/>
      <c r="AA31" s="1243"/>
      <c r="AB31" s="1658"/>
      <c r="AC31" s="1659"/>
      <c r="AD31" s="1660"/>
      <c r="AE31" s="1661"/>
      <c r="AF31" s="1662"/>
      <c r="AG31" s="1663"/>
      <c r="AH31" s="1664"/>
      <c r="AI31" s="1656"/>
      <c r="AJ31" s="1657"/>
      <c r="AK31" s="1243"/>
      <c r="AL31" s="1656"/>
      <c r="AM31" s="1243"/>
      <c r="AN31" s="1245"/>
    </row>
    <row r="32" spans="2:40" x14ac:dyDescent="0.25">
      <c r="B32" s="1243"/>
      <c r="C32" s="230"/>
      <c r="D32" s="228"/>
      <c r="E32" s="1670"/>
      <c r="F32" s="229"/>
      <c r="G32" s="1670"/>
      <c r="H32" s="228"/>
      <c r="I32" s="1670"/>
      <c r="J32" s="229"/>
      <c r="K32" s="1671"/>
      <c r="L32" s="1204"/>
      <c r="M32" s="1671"/>
      <c r="N32" s="1655"/>
      <c r="O32" s="1655"/>
      <c r="P32" s="1655"/>
      <c r="Q32" s="1655"/>
      <c r="R32" s="1655"/>
      <c r="S32" s="1655"/>
      <c r="T32" s="1655"/>
      <c r="U32" s="1243"/>
      <c r="V32" s="1243"/>
      <c r="W32" s="1656"/>
      <c r="X32" s="1656"/>
      <c r="Y32" s="1657"/>
      <c r="Z32" s="1656"/>
      <c r="AA32" s="1243"/>
      <c r="AB32" s="1658"/>
      <c r="AC32" s="1659"/>
      <c r="AD32" s="1660"/>
      <c r="AE32" s="1661"/>
      <c r="AF32" s="1662"/>
      <c r="AG32" s="1663"/>
      <c r="AH32" s="1664"/>
      <c r="AI32" s="1656"/>
      <c r="AJ32" s="1657"/>
      <c r="AK32" s="1243"/>
      <c r="AL32" s="1656"/>
      <c r="AM32" s="1243"/>
      <c r="AN32" s="1245"/>
    </row>
    <row r="33" spans="2:40" x14ac:dyDescent="0.25">
      <c r="B33" s="1243"/>
      <c r="C33" s="230"/>
      <c r="D33" s="228"/>
      <c r="E33" s="1670"/>
      <c r="F33" s="229"/>
      <c r="G33" s="1670"/>
      <c r="H33" s="228"/>
      <c r="I33" s="1670"/>
      <c r="J33" s="229"/>
      <c r="K33" s="1671"/>
      <c r="L33" s="1204"/>
      <c r="M33" s="1671"/>
      <c r="N33" s="1655"/>
      <c r="O33" s="1655"/>
      <c r="P33" s="1655"/>
      <c r="Q33" s="1655"/>
      <c r="R33" s="1655"/>
      <c r="S33" s="1655"/>
      <c r="T33" s="1655"/>
      <c r="U33" s="1243"/>
      <c r="V33" s="1243"/>
      <c r="W33" s="1656"/>
      <c r="X33" s="1656"/>
      <c r="Y33" s="1657"/>
      <c r="Z33" s="1656"/>
      <c r="AA33" s="1243"/>
      <c r="AB33" s="1658"/>
      <c r="AC33" s="1659"/>
      <c r="AD33" s="1660"/>
      <c r="AE33" s="1661"/>
      <c r="AF33" s="1662"/>
      <c r="AG33" s="1663"/>
      <c r="AH33" s="1664"/>
      <c r="AI33" s="1656"/>
      <c r="AJ33" s="1657"/>
      <c r="AK33" s="1243"/>
      <c r="AL33" s="1656"/>
      <c r="AM33" s="1243"/>
      <c r="AN33" s="1245"/>
    </row>
    <row r="34" spans="2:40" x14ac:dyDescent="0.25">
      <c r="B34" s="1243"/>
      <c r="C34" s="230"/>
      <c r="D34" s="228"/>
      <c r="E34" s="1670"/>
      <c r="F34" s="229"/>
      <c r="G34" s="1670"/>
      <c r="H34" s="228"/>
      <c r="I34" s="1670"/>
      <c r="J34" s="229"/>
      <c r="K34" s="1671"/>
      <c r="L34" s="1204"/>
      <c r="M34" s="1671"/>
      <c r="N34" s="1655"/>
      <c r="O34" s="1655"/>
      <c r="P34" s="1655"/>
      <c r="Q34" s="1655"/>
      <c r="R34" s="1655"/>
      <c r="S34" s="1655"/>
      <c r="T34" s="1655"/>
      <c r="U34" s="1243"/>
      <c r="V34" s="1243"/>
      <c r="W34" s="1656"/>
      <c r="X34" s="1656"/>
      <c r="Y34" s="1657"/>
      <c r="Z34" s="1656"/>
      <c r="AA34" s="1243"/>
      <c r="AB34" s="1658"/>
      <c r="AC34" s="1659"/>
      <c r="AD34" s="1660"/>
      <c r="AE34" s="1661"/>
      <c r="AF34" s="1662"/>
      <c r="AG34" s="1663"/>
      <c r="AH34" s="1664"/>
      <c r="AI34" s="1656"/>
      <c r="AJ34" s="1657"/>
      <c r="AK34" s="1243"/>
      <c r="AL34" s="1656"/>
      <c r="AM34" s="1243"/>
      <c r="AN34" s="1245"/>
    </row>
    <row r="35" spans="2:40" x14ac:dyDescent="0.25">
      <c r="B35" s="1243"/>
      <c r="C35" s="230"/>
      <c r="D35" s="228"/>
      <c r="E35" s="1670"/>
      <c r="F35" s="229"/>
      <c r="G35" s="1670"/>
      <c r="H35" s="228"/>
      <c r="I35" s="1670"/>
      <c r="J35" s="229"/>
      <c r="K35" s="1665"/>
      <c r="L35" s="232"/>
      <c r="M35" s="1665"/>
      <c r="N35" s="1655"/>
      <c r="O35" s="1655"/>
      <c r="P35" s="1655"/>
      <c r="Q35" s="1655"/>
      <c r="R35" s="1655"/>
      <c r="S35" s="1655"/>
      <c r="T35" s="1655"/>
      <c r="U35" s="1243"/>
      <c r="V35" s="1243"/>
      <c r="W35" s="1656"/>
      <c r="X35" s="1656"/>
      <c r="Y35" s="1657"/>
      <c r="Z35" s="1656"/>
      <c r="AA35" s="1243"/>
      <c r="AB35" s="1658"/>
      <c r="AC35" s="1659"/>
      <c r="AD35" s="1660"/>
      <c r="AE35" s="1661"/>
      <c r="AF35" s="1662"/>
      <c r="AG35" s="1663"/>
      <c r="AH35" s="1664"/>
      <c r="AI35" s="1656"/>
      <c r="AJ35" s="1657"/>
      <c r="AK35" s="1243"/>
      <c r="AL35" s="1656"/>
      <c r="AM35" s="1243"/>
      <c r="AN35" s="1245"/>
    </row>
    <row r="36" spans="2:40" x14ac:dyDescent="0.25">
      <c r="B36" s="1243"/>
      <c r="C36" s="230"/>
      <c r="D36" s="228"/>
      <c r="E36" s="1670"/>
      <c r="F36" s="229"/>
      <c r="G36" s="1670"/>
      <c r="H36" s="228"/>
      <c r="I36" s="1670"/>
      <c r="J36" s="229"/>
      <c r="K36" s="1665"/>
      <c r="L36" s="232"/>
      <c r="M36" s="1665"/>
      <c r="N36" s="1655"/>
      <c r="O36" s="1655"/>
      <c r="P36" s="1655"/>
      <c r="Q36" s="1655"/>
      <c r="R36" s="1655"/>
      <c r="S36" s="1655"/>
      <c r="T36" s="1655"/>
      <c r="U36" s="1243"/>
      <c r="V36" s="1243"/>
      <c r="W36" s="1656"/>
      <c r="X36" s="1656"/>
      <c r="Y36" s="1657"/>
      <c r="Z36" s="1656"/>
      <c r="AA36" s="1243"/>
      <c r="AB36" s="1658"/>
      <c r="AC36" s="1659"/>
      <c r="AD36" s="1660"/>
      <c r="AE36" s="1661"/>
      <c r="AF36" s="1662"/>
      <c r="AG36" s="1663"/>
      <c r="AH36" s="1664"/>
      <c r="AI36" s="1656"/>
      <c r="AJ36" s="1657"/>
      <c r="AK36" s="1243"/>
      <c r="AL36" s="1656"/>
      <c r="AM36" s="1243"/>
      <c r="AN36" s="1245"/>
    </row>
    <row r="37" spans="2:40" x14ac:dyDescent="0.25">
      <c r="B37" s="1243"/>
      <c r="C37" s="231"/>
      <c r="D37" s="232"/>
      <c r="E37" s="1665"/>
      <c r="F37" s="233"/>
      <c r="G37" s="1665"/>
      <c r="H37" s="232"/>
      <c r="I37" s="1665"/>
      <c r="J37" s="233"/>
      <c r="K37" s="1665"/>
      <c r="L37" s="232"/>
      <c r="M37" s="1665"/>
      <c r="N37" s="1655"/>
      <c r="O37" s="1655"/>
      <c r="P37" s="1655"/>
      <c r="Q37" s="1655"/>
      <c r="R37" s="1655"/>
      <c r="S37" s="1655"/>
      <c r="T37" s="1655"/>
      <c r="U37" s="1243"/>
      <c r="V37" s="1243"/>
      <c r="W37" s="1656"/>
      <c r="X37" s="1656"/>
      <c r="Y37" s="1657"/>
      <c r="Z37" s="1656"/>
      <c r="AA37" s="1243"/>
      <c r="AB37" s="1658"/>
      <c r="AC37" s="1659"/>
      <c r="AD37" s="1660"/>
      <c r="AE37" s="1661"/>
      <c r="AF37" s="1662"/>
      <c r="AG37" s="1663"/>
      <c r="AH37" s="1664"/>
      <c r="AI37" s="1656"/>
      <c r="AJ37" s="1657"/>
      <c r="AK37" s="1243"/>
      <c r="AL37" s="1656"/>
      <c r="AM37" s="1243"/>
      <c r="AN37" s="1245"/>
    </row>
    <row r="38" spans="2:40" x14ac:dyDescent="0.25">
      <c r="B38" s="1243"/>
      <c r="C38" s="230"/>
      <c r="D38" s="228"/>
      <c r="E38" s="1670"/>
      <c r="F38" s="229"/>
      <c r="G38" s="1670"/>
      <c r="H38" s="228"/>
      <c r="I38" s="1670"/>
      <c r="J38" s="229"/>
      <c r="K38" s="1665"/>
      <c r="L38" s="232"/>
      <c r="M38" s="1665"/>
      <c r="N38" s="1655"/>
      <c r="O38" s="1655"/>
      <c r="P38" s="1655"/>
      <c r="Q38" s="1655"/>
      <c r="R38" s="1655"/>
      <c r="S38" s="1655"/>
      <c r="T38" s="1655"/>
      <c r="U38" s="1243"/>
      <c r="V38" s="1243"/>
      <c r="W38" s="1656"/>
      <c r="X38" s="1656"/>
      <c r="Y38" s="1657"/>
      <c r="Z38" s="1656"/>
      <c r="AA38" s="1243"/>
      <c r="AB38" s="1658"/>
      <c r="AC38" s="1659"/>
      <c r="AD38" s="1660"/>
      <c r="AE38" s="1661"/>
      <c r="AF38" s="1662"/>
      <c r="AG38" s="1663"/>
      <c r="AH38" s="1664"/>
      <c r="AI38" s="1656"/>
      <c r="AJ38" s="1657"/>
      <c r="AK38" s="1243"/>
      <c r="AL38" s="1656"/>
      <c r="AM38" s="1243"/>
      <c r="AN38" s="1245"/>
    </row>
    <row r="39" spans="2:40" ht="10.5" customHeight="1" x14ac:dyDescent="0.25">
      <c r="B39" s="1243"/>
      <c r="C39" s="231"/>
      <c r="D39" s="231"/>
      <c r="E39" s="1665"/>
      <c r="F39" s="1665"/>
      <c r="G39" s="1665"/>
      <c r="H39" s="231"/>
      <c r="I39" s="1665"/>
      <c r="J39" s="1665"/>
      <c r="K39" s="1665"/>
      <c r="L39" s="1666"/>
      <c r="M39" s="1665"/>
      <c r="N39" s="1243"/>
      <c r="O39" s="1243"/>
      <c r="P39" s="1243"/>
      <c r="Q39" s="1667"/>
      <c r="R39" s="1243"/>
      <c r="S39" s="1243"/>
      <c r="T39" s="1243"/>
      <c r="U39" s="1243"/>
      <c r="V39" s="1243"/>
      <c r="W39" s="1243"/>
      <c r="X39" s="1243"/>
      <c r="Y39" s="1243"/>
      <c r="Z39" s="1243"/>
      <c r="AA39" s="1243"/>
      <c r="AB39" s="1243"/>
      <c r="AC39" s="1243"/>
      <c r="AD39" s="1243"/>
      <c r="AE39" s="1243"/>
      <c r="AF39" s="1243"/>
      <c r="AG39" s="1243"/>
      <c r="AH39" s="1243"/>
      <c r="AI39" s="1243"/>
      <c r="AJ39" s="1243"/>
      <c r="AK39" s="1243"/>
      <c r="AL39" s="1243"/>
      <c r="AM39" s="1243"/>
      <c r="AN39" s="1243"/>
    </row>
    <row r="40" spans="2:40" ht="12" customHeight="1" x14ac:dyDescent="0.25">
      <c r="B40" s="1243"/>
      <c r="C40" s="231"/>
      <c r="D40" s="231"/>
      <c r="E40" s="1665"/>
      <c r="F40" s="1665"/>
      <c r="G40" s="1665"/>
      <c r="H40" s="231"/>
      <c r="I40" s="1665"/>
      <c r="J40" s="1665"/>
      <c r="K40" s="1665"/>
      <c r="L40" s="1666"/>
      <c r="M40" s="1665"/>
      <c r="N40" s="1784"/>
      <c r="O40" s="1784"/>
      <c r="P40" s="1784"/>
      <c r="Q40" s="1668"/>
      <c r="R40" s="1242"/>
      <c r="S40" s="1242"/>
      <c r="T40" s="1242"/>
      <c r="U40" s="1243"/>
      <c r="V40" s="1243"/>
      <c r="W40" s="1243"/>
      <c r="X40" s="1243"/>
      <c r="Y40" s="1243"/>
      <c r="Z40" s="1243"/>
      <c r="AA40" s="1243"/>
      <c r="AB40" s="1243"/>
      <c r="AC40" s="1243"/>
      <c r="AD40" s="1243"/>
      <c r="AE40" s="1243"/>
      <c r="AF40" s="1243"/>
      <c r="AG40" s="1243"/>
      <c r="AH40" s="1243"/>
      <c r="AI40" s="1243"/>
      <c r="AJ40" s="1243"/>
      <c r="AK40" s="1243"/>
      <c r="AL40" s="1243"/>
      <c r="AM40" s="1243"/>
      <c r="AN40" s="1243"/>
    </row>
    <row r="41" spans="2:40" ht="12" customHeight="1" x14ac:dyDescent="0.25">
      <c r="B41" s="1243"/>
      <c r="C41" s="231"/>
      <c r="D41" s="231"/>
      <c r="E41" s="1665"/>
      <c r="F41" s="1665"/>
      <c r="G41" s="1665"/>
      <c r="H41" s="231"/>
      <c r="I41" s="1665"/>
      <c r="J41" s="1665"/>
      <c r="K41" s="1665"/>
      <c r="L41" s="1666"/>
      <c r="M41" s="1665"/>
      <c r="N41" s="1784"/>
      <c r="O41" s="1784"/>
      <c r="P41" s="1784"/>
      <c r="Q41" s="1668"/>
      <c r="R41" s="1243"/>
      <c r="S41" s="1243"/>
      <c r="T41" s="1243"/>
      <c r="U41" s="1243"/>
      <c r="V41" s="1243"/>
      <c r="W41" s="1243"/>
      <c r="X41" s="1243"/>
      <c r="Y41" s="1243"/>
      <c r="Z41" s="1243"/>
      <c r="AA41" s="1243"/>
      <c r="AB41" s="1243"/>
      <c r="AC41" s="1243"/>
      <c r="AD41" s="1243"/>
      <c r="AE41" s="1243"/>
      <c r="AF41" s="1243"/>
      <c r="AG41" s="1243"/>
      <c r="AH41" s="1243"/>
      <c r="AI41" s="1243"/>
      <c r="AJ41" s="1243"/>
      <c r="AK41" s="1243"/>
      <c r="AL41" s="1243"/>
      <c r="AM41" s="1243"/>
      <c r="AN41" s="1243"/>
    </row>
    <row r="42" spans="2:40" ht="12" customHeight="1" x14ac:dyDescent="0.25">
      <c r="B42" s="1243"/>
      <c r="C42" s="231"/>
      <c r="D42" s="231"/>
      <c r="E42" s="1665"/>
      <c r="F42" s="1665"/>
      <c r="G42" s="1665"/>
      <c r="H42" s="231"/>
      <c r="I42" s="1665"/>
      <c r="J42" s="1665"/>
      <c r="K42" s="1665"/>
      <c r="L42" s="1666"/>
      <c r="M42" s="1665"/>
      <c r="N42" s="1784"/>
      <c r="O42" s="1784"/>
      <c r="P42" s="1784"/>
      <c r="Q42" s="1668"/>
      <c r="R42" s="1243"/>
      <c r="S42" s="1243"/>
      <c r="T42" s="1243"/>
      <c r="U42" s="1243"/>
      <c r="V42" s="1243"/>
      <c r="W42" s="1243"/>
      <c r="X42" s="1243"/>
      <c r="Y42" s="1243"/>
      <c r="Z42" s="1243"/>
      <c r="AA42" s="1243"/>
      <c r="AB42" s="1243"/>
      <c r="AC42" s="1243"/>
      <c r="AD42" s="1243"/>
      <c r="AE42" s="1243"/>
      <c r="AF42" s="1243"/>
      <c r="AG42" s="1243"/>
      <c r="AH42" s="1243"/>
      <c r="AI42" s="1243"/>
      <c r="AJ42" s="1243"/>
      <c r="AK42" s="1243"/>
      <c r="AL42" s="1243"/>
      <c r="AM42" s="1243"/>
      <c r="AN42" s="1243"/>
    </row>
    <row r="43" spans="2:40" ht="12" customHeight="1" x14ac:dyDescent="0.25">
      <c r="B43" s="1243"/>
      <c r="C43" s="231"/>
      <c r="D43" s="231"/>
      <c r="E43" s="1665"/>
      <c r="F43" s="1665"/>
      <c r="G43" s="1665"/>
      <c r="H43" s="231"/>
      <c r="I43" s="1665"/>
      <c r="J43" s="1665"/>
      <c r="K43" s="1665"/>
      <c r="L43" s="1666"/>
      <c r="M43" s="1665"/>
      <c r="N43" s="1784"/>
      <c r="O43" s="1784"/>
      <c r="P43" s="1784"/>
      <c r="Q43" s="1655"/>
      <c r="R43" s="1243"/>
      <c r="S43" s="1243"/>
      <c r="T43" s="1243"/>
      <c r="U43" s="1243"/>
      <c r="V43" s="1243"/>
      <c r="W43" s="1243"/>
      <c r="X43" s="1243"/>
      <c r="Y43" s="1243"/>
      <c r="Z43" s="1243"/>
      <c r="AA43" s="1243"/>
      <c r="AB43" s="1243"/>
      <c r="AC43" s="1243"/>
      <c r="AD43" s="1243"/>
      <c r="AE43" s="1243"/>
      <c r="AF43" s="1243"/>
      <c r="AG43" s="1243"/>
      <c r="AH43" s="1243"/>
      <c r="AI43" s="1243"/>
      <c r="AJ43" s="1243"/>
      <c r="AK43" s="1243"/>
      <c r="AL43" s="1243"/>
      <c r="AM43" s="1243"/>
      <c r="AN43" s="1243"/>
    </row>
    <row r="44" spans="2:40" x14ac:dyDescent="0.25">
      <c r="B44" s="1243"/>
      <c r="C44" s="231"/>
      <c r="D44" s="231"/>
      <c r="E44" s="1665"/>
      <c r="F44" s="1665"/>
      <c r="G44" s="1665"/>
      <c r="H44" s="231"/>
      <c r="I44" s="1665"/>
      <c r="J44" s="1665"/>
      <c r="K44" s="1665"/>
      <c r="L44" s="1666"/>
      <c r="M44" s="1665"/>
      <c r="N44" s="1243"/>
      <c r="O44" s="1243"/>
      <c r="P44" s="1243"/>
      <c r="Q44" s="1667"/>
      <c r="R44" s="1243"/>
      <c r="S44" s="1243"/>
      <c r="T44" s="1243"/>
      <c r="U44" s="1243"/>
      <c r="V44" s="1243"/>
      <c r="W44" s="1243"/>
      <c r="X44" s="1243"/>
      <c r="Y44" s="1243"/>
      <c r="Z44" s="1243"/>
      <c r="AA44" s="1243"/>
      <c r="AB44" s="1243"/>
      <c r="AC44" s="1243"/>
      <c r="AD44" s="1243"/>
      <c r="AE44" s="1243"/>
      <c r="AF44" s="1243"/>
      <c r="AG44" s="1243"/>
      <c r="AH44" s="1243"/>
      <c r="AI44" s="1243"/>
      <c r="AJ44" s="1243"/>
      <c r="AK44" s="1243"/>
      <c r="AL44" s="1243"/>
      <c r="AM44" s="1243"/>
      <c r="AN44" s="1243"/>
    </row>
  </sheetData>
  <sheetProtection algorithmName="SHA-512" hashValue="j3wwZic2YYnifWZTWsO+bCrh41lJIlSYR4pZghvFTVZ6fKnXF+RXRcCu2vcIm0iqNVj9X/7btzDOrKWyqZet2A==" saltValue="tBxkwGjPbMGeb8DPOXp/VQ==" spinCount="100000" sheet="1" objects="1" scenarios="1" selectLockedCells="1"/>
  <mergeCells count="31">
    <mergeCell ref="T3:T5"/>
    <mergeCell ref="AB3:AH3"/>
    <mergeCell ref="AB4:AH4"/>
    <mergeCell ref="C7:M7"/>
    <mergeCell ref="C1:M1"/>
    <mergeCell ref="N1:O1"/>
    <mergeCell ref="P1:T1"/>
    <mergeCell ref="C3:M5"/>
    <mergeCell ref="N3:N5"/>
    <mergeCell ref="O3:O5"/>
    <mergeCell ref="P3:P5"/>
    <mergeCell ref="Q3:Q5"/>
    <mergeCell ref="R3:R5"/>
    <mergeCell ref="S3:S5"/>
    <mergeCell ref="T21:T23"/>
    <mergeCell ref="C10:M10"/>
    <mergeCell ref="C11:M11"/>
    <mergeCell ref="C12:M12"/>
    <mergeCell ref="C21:M23"/>
    <mergeCell ref="N21:N23"/>
    <mergeCell ref="C14:M14"/>
    <mergeCell ref="O21:O23"/>
    <mergeCell ref="P21:P23"/>
    <mergeCell ref="Q21:Q23"/>
    <mergeCell ref="R21:R23"/>
    <mergeCell ref="S21:S23"/>
    <mergeCell ref="N40:P40"/>
    <mergeCell ref="N41:P41"/>
    <mergeCell ref="N42:P42"/>
    <mergeCell ref="N43:P43"/>
    <mergeCell ref="C26:M26"/>
  </mergeCells>
  <printOptions horizontalCentered="1" verticalCentered="1"/>
  <pageMargins left="0.25" right="0.75" top="0.25" bottom="0.25" header="0.3" footer="0.3"/>
  <pageSetup scale="88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8B8A2-B627-49C3-9C37-B3DC1FC54988}">
  <dimension ref="A1:K88"/>
  <sheetViews>
    <sheetView workbookViewId="0"/>
  </sheetViews>
  <sheetFormatPr defaultColWidth="12.42578125" defaultRowHeight="15" x14ac:dyDescent="0.2"/>
  <cols>
    <col min="1" max="1" width="20.140625" style="739" customWidth="1"/>
    <col min="2" max="2" width="4.7109375" style="739" customWidth="1"/>
    <col min="3" max="3" width="20.140625" style="739" customWidth="1"/>
    <col min="4" max="4" width="13.7109375" style="739" customWidth="1"/>
    <col min="5" max="10" width="17.5703125" style="739" customWidth="1"/>
    <col min="11" max="16384" width="12.42578125" style="739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759" t="s">
        <v>329</v>
      </c>
      <c r="B5" s="759"/>
    </row>
    <row r="7" spans="1:11" ht="20.100000000000001" customHeight="1" x14ac:dyDescent="0.25">
      <c r="A7" s="758" t="s">
        <v>133</v>
      </c>
      <c r="B7" s="743"/>
      <c r="C7" s="743"/>
      <c r="E7" s="757">
        <v>1</v>
      </c>
      <c r="F7" s="757">
        <v>2</v>
      </c>
      <c r="G7" s="757">
        <v>3</v>
      </c>
      <c r="H7" s="757">
        <v>4</v>
      </c>
      <c r="I7" s="757">
        <v>4.5</v>
      </c>
      <c r="J7" s="757">
        <v>5</v>
      </c>
      <c r="K7" s="757">
        <v>6</v>
      </c>
    </row>
    <row r="8" spans="1:11" ht="20.100000000000001" customHeight="1" x14ac:dyDescent="0.2">
      <c r="E8" s="756"/>
      <c r="F8" s="756"/>
      <c r="G8" s="756"/>
      <c r="H8" s="756"/>
      <c r="I8" s="756"/>
      <c r="J8" s="756"/>
      <c r="K8" s="756"/>
    </row>
    <row r="9" spans="1:11" ht="20.100000000000001" customHeight="1" x14ac:dyDescent="0.35">
      <c r="A9" s="740" t="s">
        <v>212</v>
      </c>
      <c r="B9" s="743"/>
      <c r="C9" s="743" t="s">
        <v>67</v>
      </c>
      <c r="D9" s="743"/>
      <c r="E9" s="752" t="e">
        <f>#REF!</f>
        <v>#REF!</v>
      </c>
      <c r="F9" s="752" t="e">
        <f>#REF!</f>
        <v>#REF!</v>
      </c>
      <c r="G9" s="752" t="e">
        <f>#REF!</f>
        <v>#REF!</v>
      </c>
      <c r="H9" s="752" t="e">
        <f>#REF!</f>
        <v>#REF!</v>
      </c>
      <c r="I9" s="752" t="e">
        <f>#REF!</f>
        <v>#REF!</v>
      </c>
      <c r="J9" s="752" t="e">
        <f>#REF!</f>
        <v>#REF!</v>
      </c>
      <c r="K9" s="752" t="e">
        <f>#REF!</f>
        <v>#REF!</v>
      </c>
    </row>
    <row r="10" spans="1:11" ht="20.100000000000001" customHeight="1" x14ac:dyDescent="0.35">
      <c r="A10" s="740" t="s">
        <v>211</v>
      </c>
      <c r="B10" s="743"/>
      <c r="C10" s="743" t="s">
        <v>258</v>
      </c>
      <c r="D10" s="743"/>
      <c r="E10" s="753" t="e">
        <f t="shared" ref="E10:K10" si="0">$H$50</f>
        <v>#REF!</v>
      </c>
      <c r="F10" s="753" t="e">
        <f t="shared" si="0"/>
        <v>#REF!</v>
      </c>
      <c r="G10" s="753" t="e">
        <f t="shared" si="0"/>
        <v>#REF!</v>
      </c>
      <c r="H10" s="753" t="e">
        <f t="shared" si="0"/>
        <v>#REF!</v>
      </c>
      <c r="I10" s="753" t="e">
        <f t="shared" si="0"/>
        <v>#REF!</v>
      </c>
      <c r="J10" s="753" t="e">
        <f t="shared" si="0"/>
        <v>#REF!</v>
      </c>
      <c r="K10" s="753" t="e">
        <f t="shared" si="0"/>
        <v>#REF!</v>
      </c>
    </row>
    <row r="11" spans="1:11" ht="20.100000000000001" customHeight="1" x14ac:dyDescent="0.35">
      <c r="A11" s="740"/>
      <c r="B11" s="743"/>
      <c r="C11" s="743" t="s">
        <v>170</v>
      </c>
      <c r="D11" s="743"/>
      <c r="E11" s="752" t="e">
        <f>#REF!</f>
        <v>#REF!</v>
      </c>
      <c r="F11" s="752" t="e">
        <f>#REF!</f>
        <v>#REF!</v>
      </c>
      <c r="G11" s="752" t="e">
        <f>#REF!</f>
        <v>#REF!</v>
      </c>
      <c r="H11" s="752" t="e">
        <f>#REF!</f>
        <v>#REF!</v>
      </c>
      <c r="I11" s="752" t="e">
        <f>#REF!</f>
        <v>#REF!</v>
      </c>
      <c r="J11" s="752" t="e">
        <f>#REF!</f>
        <v>#REF!</v>
      </c>
      <c r="K11" s="752" t="e">
        <f>#REF!</f>
        <v>#REF!</v>
      </c>
    </row>
    <row r="12" spans="1:11" ht="20.100000000000001" customHeight="1" x14ac:dyDescent="0.35">
      <c r="A12" s="740"/>
      <c r="B12" s="743"/>
      <c r="C12" s="743"/>
      <c r="D12" s="743"/>
      <c r="E12" s="751"/>
      <c r="F12" s="751"/>
      <c r="G12" s="751"/>
      <c r="H12" s="751"/>
      <c r="I12" s="751"/>
      <c r="J12" s="751"/>
      <c r="K12" s="751"/>
    </row>
    <row r="13" spans="1:11" ht="20.100000000000001" customHeight="1" thickBot="1" x14ac:dyDescent="0.4">
      <c r="A13" s="740"/>
      <c r="B13" s="743"/>
      <c r="C13" s="743" t="s">
        <v>158</v>
      </c>
      <c r="D13" s="743"/>
      <c r="E13" s="750" t="e">
        <f t="shared" ref="E13:K13" si="1">SUM(E9:E12)</f>
        <v>#REF!</v>
      </c>
      <c r="F13" s="750" t="e">
        <f t="shared" si="1"/>
        <v>#REF!</v>
      </c>
      <c r="G13" s="750" t="e">
        <f t="shared" si="1"/>
        <v>#REF!</v>
      </c>
      <c r="H13" s="750" t="e">
        <f t="shared" si="1"/>
        <v>#REF!</v>
      </c>
      <c r="I13" s="750" t="e">
        <f t="shared" si="1"/>
        <v>#REF!</v>
      </c>
      <c r="J13" s="750" t="e">
        <f t="shared" si="1"/>
        <v>#REF!</v>
      </c>
      <c r="K13" s="750" t="e">
        <f t="shared" si="1"/>
        <v>#REF!</v>
      </c>
    </row>
    <row r="14" spans="1:11" ht="20.100000000000001" customHeight="1" thickTop="1" x14ac:dyDescent="0.35">
      <c r="A14" s="740"/>
      <c r="B14" s="743"/>
      <c r="C14" s="743"/>
      <c r="D14" s="743"/>
      <c r="E14" s="748"/>
      <c r="F14" s="748"/>
      <c r="G14" s="748"/>
      <c r="H14" s="748"/>
      <c r="I14" s="748"/>
      <c r="J14" s="748"/>
      <c r="K14" s="748"/>
    </row>
    <row r="15" spans="1:11" ht="20.100000000000001" customHeight="1" x14ac:dyDescent="0.35">
      <c r="A15" s="740"/>
      <c r="B15" s="743"/>
      <c r="C15" s="743"/>
      <c r="D15" s="743"/>
      <c r="E15" s="753"/>
      <c r="F15" s="753"/>
      <c r="G15" s="753"/>
      <c r="H15" s="753"/>
      <c r="I15" s="753"/>
      <c r="J15" s="753"/>
      <c r="K15" s="753"/>
    </row>
    <row r="16" spans="1:11" ht="20.100000000000001" customHeight="1" x14ac:dyDescent="0.35">
      <c r="A16" s="740"/>
      <c r="B16" s="743"/>
      <c r="C16" s="743"/>
      <c r="D16" s="743"/>
      <c r="E16" s="753"/>
      <c r="F16" s="753"/>
      <c r="G16" s="753"/>
      <c r="H16" s="753"/>
      <c r="I16" s="753"/>
      <c r="J16" s="753"/>
      <c r="K16" s="753"/>
    </row>
    <row r="17" spans="1:11" ht="20.100000000000001" customHeight="1" x14ac:dyDescent="0.35">
      <c r="A17" s="740"/>
      <c r="B17" s="743"/>
      <c r="C17" s="743"/>
      <c r="D17" s="743"/>
      <c r="E17" s="753"/>
      <c r="F17" s="753"/>
      <c r="G17" s="753"/>
      <c r="H17" s="753"/>
      <c r="I17" s="753"/>
      <c r="J17" s="753"/>
      <c r="K17" s="753"/>
    </row>
    <row r="18" spans="1:11" ht="20.100000000000001" customHeight="1" x14ac:dyDescent="0.35">
      <c r="A18" s="740"/>
      <c r="B18" s="743"/>
      <c r="C18" s="743"/>
      <c r="D18" s="743"/>
      <c r="E18" s="753"/>
      <c r="F18" s="753"/>
      <c r="G18" s="753"/>
      <c r="H18" s="753"/>
      <c r="I18" s="753"/>
      <c r="J18" s="753"/>
      <c r="K18" s="753"/>
    </row>
    <row r="19" spans="1:11" ht="20.100000000000001" customHeight="1" x14ac:dyDescent="0.35">
      <c r="A19" s="740" t="s">
        <v>210</v>
      </c>
      <c r="B19" s="743"/>
      <c r="C19" s="743" t="s">
        <v>67</v>
      </c>
      <c r="D19" s="743"/>
      <c r="E19" s="752" t="e">
        <f>#REF!</f>
        <v>#REF!</v>
      </c>
      <c r="F19" s="752" t="e">
        <f>#REF!</f>
        <v>#REF!</v>
      </c>
      <c r="G19" s="752" t="e">
        <f>#REF!</f>
        <v>#REF!</v>
      </c>
      <c r="H19" s="752" t="e">
        <f>#REF!</f>
        <v>#REF!</v>
      </c>
      <c r="I19" s="752" t="e">
        <f>#REF!</f>
        <v>#REF!</v>
      </c>
      <c r="J19" s="752" t="e">
        <f>#REF!</f>
        <v>#REF!</v>
      </c>
      <c r="K19" s="752" t="e">
        <f>#REF!</f>
        <v>#REF!</v>
      </c>
    </row>
    <row r="20" spans="1:11" ht="20.100000000000001" customHeight="1" x14ac:dyDescent="0.35">
      <c r="A20" s="740" t="s">
        <v>209</v>
      </c>
      <c r="B20" s="743"/>
      <c r="C20" s="743" t="s">
        <v>258</v>
      </c>
      <c r="D20" s="743"/>
      <c r="E20" s="753" t="e">
        <f t="shared" ref="E20:K20" si="2">$H$50</f>
        <v>#REF!</v>
      </c>
      <c r="F20" s="753" t="e">
        <f t="shared" si="2"/>
        <v>#REF!</v>
      </c>
      <c r="G20" s="753" t="e">
        <f t="shared" si="2"/>
        <v>#REF!</v>
      </c>
      <c r="H20" s="753" t="e">
        <f t="shared" si="2"/>
        <v>#REF!</v>
      </c>
      <c r="I20" s="753" t="e">
        <f t="shared" si="2"/>
        <v>#REF!</v>
      </c>
      <c r="J20" s="753" t="e">
        <f t="shared" si="2"/>
        <v>#REF!</v>
      </c>
      <c r="K20" s="753" t="e">
        <f t="shared" si="2"/>
        <v>#REF!</v>
      </c>
    </row>
    <row r="21" spans="1:11" ht="20.100000000000001" customHeight="1" x14ac:dyDescent="0.35">
      <c r="A21" s="740"/>
      <c r="B21" s="743"/>
      <c r="C21" s="743" t="s">
        <v>170</v>
      </c>
      <c r="D21" s="743"/>
      <c r="E21" s="752" t="e">
        <f>#REF!</f>
        <v>#REF!</v>
      </c>
      <c r="F21" s="752" t="e">
        <f>#REF!</f>
        <v>#REF!</v>
      </c>
      <c r="G21" s="752" t="e">
        <f>#REF!</f>
        <v>#REF!</v>
      </c>
      <c r="H21" s="752" t="e">
        <f>#REF!</f>
        <v>#REF!</v>
      </c>
      <c r="I21" s="752" t="e">
        <f>#REF!</f>
        <v>#REF!</v>
      </c>
      <c r="J21" s="752" t="e">
        <f>#REF!</f>
        <v>#REF!</v>
      </c>
      <c r="K21" s="752" t="e">
        <f>#REF!</f>
        <v>#REF!</v>
      </c>
    </row>
    <row r="22" spans="1:11" ht="20.100000000000001" customHeight="1" x14ac:dyDescent="0.35">
      <c r="A22" s="740"/>
      <c r="B22" s="743"/>
      <c r="C22" s="743"/>
      <c r="D22" s="743"/>
      <c r="E22" s="751"/>
      <c r="F22" s="751"/>
      <c r="G22" s="751"/>
      <c r="H22" s="751"/>
      <c r="I22" s="751"/>
      <c r="J22" s="751"/>
      <c r="K22" s="751"/>
    </row>
    <row r="23" spans="1:11" ht="20.100000000000001" customHeight="1" thickBot="1" x14ac:dyDescent="0.4">
      <c r="A23" s="740"/>
      <c r="B23" s="743"/>
      <c r="C23" s="743" t="s">
        <v>158</v>
      </c>
      <c r="D23" s="743"/>
      <c r="E23" s="750" t="e">
        <f>SUM(E19:E21)</f>
        <v>#REF!</v>
      </c>
      <c r="F23" s="750" t="e">
        <f>SUM(F19:F21)</f>
        <v>#REF!</v>
      </c>
      <c r="G23" s="750" t="e">
        <f>SUM(G19:G21)</f>
        <v>#REF!</v>
      </c>
      <c r="H23" s="750" t="e">
        <f>SUM(H19:H21)</f>
        <v>#REF!</v>
      </c>
      <c r="I23" s="750" t="e">
        <f>SUM(I19:I22)</f>
        <v>#REF!</v>
      </c>
      <c r="J23" s="750" t="e">
        <f>SUM(J19:J21)</f>
        <v>#REF!</v>
      </c>
      <c r="K23" s="750" t="e">
        <f>SUM(K19:K21)</f>
        <v>#REF!</v>
      </c>
    </row>
    <row r="24" spans="1:11" ht="20.100000000000001" customHeight="1" thickTop="1" x14ac:dyDescent="0.35">
      <c r="A24" s="740"/>
      <c r="B24" s="743"/>
      <c r="C24" s="743"/>
      <c r="D24" s="743"/>
      <c r="E24" s="755"/>
      <c r="F24" s="755"/>
      <c r="G24" s="755"/>
      <c r="H24" s="755"/>
      <c r="I24" s="755"/>
      <c r="J24" s="755"/>
      <c r="K24" s="755"/>
    </row>
    <row r="25" spans="1:11" ht="20.100000000000001" customHeight="1" x14ac:dyDescent="0.35">
      <c r="A25" s="740"/>
      <c r="B25" s="743"/>
      <c r="C25" s="743"/>
      <c r="D25" s="743"/>
      <c r="E25" s="740"/>
      <c r="F25" s="740"/>
      <c r="G25" s="740"/>
      <c r="H25" s="740"/>
      <c r="I25" s="740"/>
      <c r="J25" s="740"/>
      <c r="K25" s="740"/>
    </row>
    <row r="26" spans="1:11" ht="20.100000000000001" customHeight="1" x14ac:dyDescent="0.35">
      <c r="A26" s="740"/>
      <c r="B26" s="743"/>
      <c r="C26" s="754"/>
      <c r="D26" s="743"/>
      <c r="E26" s="740"/>
      <c r="F26" s="740"/>
      <c r="G26" s="740"/>
      <c r="H26" s="740"/>
      <c r="I26" s="740"/>
      <c r="J26" s="740"/>
      <c r="K26" s="740"/>
    </row>
    <row r="27" spans="1:11" ht="20.100000000000001" customHeight="1" x14ac:dyDescent="0.35">
      <c r="A27" s="740"/>
      <c r="B27" s="743"/>
      <c r="C27" s="743"/>
      <c r="D27" s="743"/>
      <c r="E27" s="740"/>
      <c r="F27" s="740"/>
      <c r="G27" s="740"/>
      <c r="H27" s="740"/>
      <c r="I27" s="740"/>
      <c r="J27" s="740"/>
      <c r="K27" s="740"/>
    </row>
    <row r="28" spans="1:11" ht="20.100000000000001" customHeight="1" x14ac:dyDescent="0.35">
      <c r="A28" s="740"/>
      <c r="B28" s="743"/>
      <c r="C28" s="743"/>
      <c r="D28" s="745"/>
      <c r="E28" s="753"/>
      <c r="F28" s="753"/>
      <c r="G28" s="740"/>
      <c r="H28" s="740"/>
      <c r="I28" s="740"/>
      <c r="J28" s="740"/>
      <c r="K28" s="740"/>
    </row>
    <row r="29" spans="1:11" ht="20.100000000000001" customHeight="1" x14ac:dyDescent="0.35">
      <c r="A29" s="740" t="s">
        <v>208</v>
      </c>
      <c r="B29" s="743"/>
      <c r="C29" s="743" t="s">
        <v>67</v>
      </c>
      <c r="D29" s="745"/>
      <c r="E29" s="752" t="e">
        <f>#REF!</f>
        <v>#REF!</v>
      </c>
      <c r="F29" s="752" t="e">
        <f>#REF!</f>
        <v>#REF!</v>
      </c>
      <c r="G29" s="752" t="e">
        <f>#REF!</f>
        <v>#REF!</v>
      </c>
      <c r="H29" s="752" t="e">
        <f>#REF!</f>
        <v>#REF!</v>
      </c>
      <c r="I29" s="752" t="e">
        <f>#REF!</f>
        <v>#REF!</v>
      </c>
      <c r="J29" s="752" t="e">
        <f>#REF!</f>
        <v>#REF!</v>
      </c>
      <c r="K29" s="752" t="e">
        <f>#REF!</f>
        <v>#REF!</v>
      </c>
    </row>
    <row r="30" spans="1:11" ht="20.100000000000001" customHeight="1" x14ac:dyDescent="0.35">
      <c r="A30" s="740" t="s">
        <v>180</v>
      </c>
      <c r="B30" s="743"/>
      <c r="C30" s="743" t="s">
        <v>258</v>
      </c>
      <c r="D30" s="744"/>
      <c r="E30" s="753" t="e">
        <f t="shared" ref="E30:K30" si="3">$H$55</f>
        <v>#REF!</v>
      </c>
      <c r="F30" s="753" t="e">
        <f t="shared" si="3"/>
        <v>#REF!</v>
      </c>
      <c r="G30" s="753" t="e">
        <f t="shared" si="3"/>
        <v>#REF!</v>
      </c>
      <c r="H30" s="753" t="e">
        <f t="shared" si="3"/>
        <v>#REF!</v>
      </c>
      <c r="I30" s="753" t="e">
        <f t="shared" si="3"/>
        <v>#REF!</v>
      </c>
      <c r="J30" s="753" t="e">
        <f t="shared" si="3"/>
        <v>#REF!</v>
      </c>
      <c r="K30" s="753" t="e">
        <f t="shared" si="3"/>
        <v>#REF!</v>
      </c>
    </row>
    <row r="31" spans="1:11" ht="20.100000000000001" customHeight="1" x14ac:dyDescent="0.35">
      <c r="A31" s="740"/>
      <c r="B31" s="743"/>
      <c r="C31" s="743" t="s">
        <v>170</v>
      </c>
      <c r="D31" s="744"/>
      <c r="E31" s="752" t="e">
        <f>#REF!</f>
        <v>#REF!</v>
      </c>
      <c r="F31" s="752" t="e">
        <f>#REF!</f>
        <v>#REF!</v>
      </c>
      <c r="G31" s="752" t="e">
        <f>#REF!</f>
        <v>#REF!</v>
      </c>
      <c r="H31" s="752" t="e">
        <f>#REF!</f>
        <v>#REF!</v>
      </c>
      <c r="I31" s="752" t="e">
        <f>#REF!</f>
        <v>#REF!</v>
      </c>
      <c r="J31" s="752" t="e">
        <f>#REF!</f>
        <v>#REF!</v>
      </c>
      <c r="K31" s="752" t="e">
        <f>#REF!</f>
        <v>#REF!</v>
      </c>
    </row>
    <row r="32" spans="1:11" ht="23.25" x14ac:dyDescent="0.35">
      <c r="A32" s="740"/>
      <c r="B32" s="743"/>
      <c r="C32" s="743"/>
      <c r="D32" s="743"/>
      <c r="E32" s="751"/>
      <c r="F32" s="751"/>
      <c r="G32" s="751"/>
      <c r="H32" s="751"/>
      <c r="I32" s="751"/>
      <c r="J32" s="751"/>
      <c r="K32" s="751"/>
    </row>
    <row r="33" spans="1:11" ht="24" thickBot="1" x14ac:dyDescent="0.4">
      <c r="A33" s="740"/>
      <c r="B33" s="743"/>
      <c r="C33" s="743" t="s">
        <v>158</v>
      </c>
      <c r="D33" s="743"/>
      <c r="E33" s="750" t="e">
        <f>SUM(E29:E31)</f>
        <v>#REF!</v>
      </c>
      <c r="F33" s="750" t="e">
        <f>SUM(F29:F31)</f>
        <v>#REF!</v>
      </c>
      <c r="G33" s="750" t="e">
        <f>SUM(G29:G31)</f>
        <v>#REF!</v>
      </c>
      <c r="H33" s="750" t="e">
        <f>SUM(H29:H31)</f>
        <v>#REF!</v>
      </c>
      <c r="I33" s="750" t="e">
        <f>SUM(I29:I32)</f>
        <v>#REF!</v>
      </c>
      <c r="J33" s="750" t="e">
        <f>SUM(J29:J31)</f>
        <v>#REF!</v>
      </c>
      <c r="K33" s="750" t="e">
        <f>SUM(K29:K31)</f>
        <v>#REF!</v>
      </c>
    </row>
    <row r="34" spans="1:11" ht="24" thickTop="1" x14ac:dyDescent="0.35">
      <c r="A34" s="740"/>
      <c r="B34" s="743"/>
      <c r="C34" s="743"/>
      <c r="D34" s="743"/>
      <c r="E34" s="748"/>
      <c r="F34" s="748"/>
      <c r="G34" s="748"/>
      <c r="H34" s="748"/>
      <c r="I34" s="748"/>
      <c r="J34" s="748"/>
      <c r="K34" s="748"/>
    </row>
    <row r="35" spans="1:11" ht="23.25" x14ac:dyDescent="0.35">
      <c r="A35" s="740"/>
      <c r="B35" s="743"/>
      <c r="C35" s="743"/>
      <c r="D35" s="743"/>
      <c r="E35" s="753"/>
      <c r="F35" s="753"/>
      <c r="G35" s="753"/>
      <c r="H35" s="753"/>
      <c r="I35" s="753"/>
      <c r="J35" s="753"/>
      <c r="K35" s="753"/>
    </row>
    <row r="36" spans="1:11" ht="23.25" x14ac:dyDescent="0.35">
      <c r="A36" s="740"/>
      <c r="B36" s="743"/>
      <c r="C36" s="743"/>
      <c r="D36" s="743"/>
      <c r="E36" s="753"/>
      <c r="F36" s="753"/>
      <c r="G36" s="753"/>
      <c r="H36" s="753"/>
      <c r="I36" s="753"/>
      <c r="J36" s="753"/>
      <c r="K36" s="753"/>
    </row>
    <row r="37" spans="1:11" ht="23.25" x14ac:dyDescent="0.35">
      <c r="A37" s="740"/>
      <c r="B37" s="743"/>
      <c r="C37" s="743"/>
      <c r="D37" s="743"/>
      <c r="E37" s="753"/>
      <c r="F37" s="753"/>
      <c r="G37" s="753"/>
      <c r="H37" s="753"/>
      <c r="I37" s="753"/>
      <c r="J37" s="753"/>
      <c r="K37" s="753"/>
    </row>
    <row r="38" spans="1:11" ht="23.25" x14ac:dyDescent="0.35">
      <c r="A38" s="740" t="s">
        <v>207</v>
      </c>
      <c r="B38" s="743"/>
      <c r="C38" s="743" t="s">
        <v>67</v>
      </c>
      <c r="D38" s="745"/>
      <c r="E38" s="750" t="e">
        <f>#REF!</f>
        <v>#REF!</v>
      </c>
      <c r="F38" s="750" t="e">
        <f>#REF!</f>
        <v>#REF!</v>
      </c>
      <c r="G38" s="750" t="e">
        <f>#REF!</f>
        <v>#REF!</v>
      </c>
      <c r="H38" s="750" t="e">
        <f>#REF!</f>
        <v>#REF!</v>
      </c>
      <c r="I38" s="750" t="e">
        <f>#REF!</f>
        <v>#REF!</v>
      </c>
      <c r="J38" s="750" t="e">
        <f>#REF!</f>
        <v>#REF!</v>
      </c>
      <c r="K38" s="750" t="e">
        <f>#REF!</f>
        <v>#REF!</v>
      </c>
    </row>
    <row r="39" spans="1:11" ht="23.25" x14ac:dyDescent="0.35">
      <c r="A39" s="740" t="s">
        <v>178</v>
      </c>
      <c r="B39" s="743"/>
      <c r="C39" s="743" t="s">
        <v>258</v>
      </c>
      <c r="D39" s="744"/>
      <c r="E39" s="753" t="e">
        <f t="shared" ref="E39:K39" si="4">$H$55</f>
        <v>#REF!</v>
      </c>
      <c r="F39" s="753" t="e">
        <f t="shared" si="4"/>
        <v>#REF!</v>
      </c>
      <c r="G39" s="753" t="e">
        <f t="shared" si="4"/>
        <v>#REF!</v>
      </c>
      <c r="H39" s="753" t="e">
        <f t="shared" si="4"/>
        <v>#REF!</v>
      </c>
      <c r="I39" s="753" t="e">
        <f t="shared" si="4"/>
        <v>#REF!</v>
      </c>
      <c r="J39" s="753" t="e">
        <f t="shared" si="4"/>
        <v>#REF!</v>
      </c>
      <c r="K39" s="753" t="e">
        <f t="shared" si="4"/>
        <v>#REF!</v>
      </c>
    </row>
    <row r="40" spans="1:11" ht="23.25" x14ac:dyDescent="0.35">
      <c r="A40" s="740"/>
      <c r="B40" s="743"/>
      <c r="C40" s="743" t="s">
        <v>170</v>
      </c>
      <c r="D40" s="744"/>
      <c r="E40" s="752" t="e">
        <f>#REF!</f>
        <v>#REF!</v>
      </c>
      <c r="F40" s="752" t="e">
        <f>#REF!</f>
        <v>#REF!</v>
      </c>
      <c r="G40" s="752" t="e">
        <f>#REF!</f>
        <v>#REF!</v>
      </c>
      <c r="H40" s="752" t="e">
        <f>#REF!</f>
        <v>#REF!</v>
      </c>
      <c r="I40" s="752" t="e">
        <f>#REF!</f>
        <v>#REF!</v>
      </c>
      <c r="J40" s="752" t="e">
        <f>#REF!</f>
        <v>#REF!</v>
      </c>
      <c r="K40" s="752" t="e">
        <f>#REF!</f>
        <v>#REF!</v>
      </c>
    </row>
    <row r="41" spans="1:11" ht="23.25" x14ac:dyDescent="0.35">
      <c r="A41" s="740"/>
      <c r="B41" s="743"/>
      <c r="C41" s="743"/>
      <c r="D41" s="743"/>
      <c r="E41" s="751"/>
      <c r="F41" s="751"/>
      <c r="G41" s="751"/>
      <c r="H41" s="751"/>
      <c r="I41" s="751"/>
      <c r="J41" s="751"/>
      <c r="K41" s="751"/>
    </row>
    <row r="42" spans="1:11" ht="24" thickBot="1" x14ac:dyDescent="0.4">
      <c r="A42" s="740"/>
      <c r="B42" s="743"/>
      <c r="C42" s="743" t="s">
        <v>158</v>
      </c>
      <c r="D42" s="743"/>
      <c r="E42" s="750" t="e">
        <f>SUM(E38:E40)</f>
        <v>#REF!</v>
      </c>
      <c r="F42" s="750" t="e">
        <f>SUM(F38:F40)</f>
        <v>#REF!</v>
      </c>
      <c r="G42" s="750" t="e">
        <f>SUM(G38:G40)</f>
        <v>#REF!</v>
      </c>
      <c r="H42" s="750" t="e">
        <f>SUM(H38:H40)</f>
        <v>#REF!</v>
      </c>
      <c r="I42" s="750" t="e">
        <f>SUM(I38:I41)</f>
        <v>#REF!</v>
      </c>
      <c r="J42" s="750" t="e">
        <f>SUM(J38:J40)</f>
        <v>#REF!</v>
      </c>
      <c r="K42" s="749" t="e">
        <f>SUM(K38:K40)</f>
        <v>#REF!</v>
      </c>
    </row>
    <row r="43" spans="1:11" ht="24" thickTop="1" x14ac:dyDescent="0.35">
      <c r="A43" s="740"/>
      <c r="B43" s="743"/>
      <c r="C43" s="743"/>
      <c r="D43" s="743"/>
      <c r="E43" s="748"/>
      <c r="F43" s="748"/>
      <c r="G43" s="748"/>
      <c r="H43" s="748"/>
      <c r="I43" s="748"/>
      <c r="J43" s="748"/>
    </row>
    <row r="44" spans="1:11" ht="23.25" x14ac:dyDescent="0.35">
      <c r="A44" s="740"/>
      <c r="B44" s="743"/>
      <c r="C44" s="743"/>
      <c r="D44" s="743"/>
      <c r="H44" s="741"/>
      <c r="I44" s="741"/>
      <c r="J44" s="741"/>
    </row>
    <row r="45" spans="1:11" ht="23.25" x14ac:dyDescent="0.35">
      <c r="A45" s="740"/>
      <c r="B45" s="743"/>
      <c r="C45" s="743"/>
      <c r="D45" s="743"/>
      <c r="H45" s="741"/>
      <c r="I45" s="741"/>
      <c r="J45" s="741"/>
    </row>
    <row r="46" spans="1:11" ht="23.25" x14ac:dyDescent="0.35">
      <c r="A46" s="740"/>
      <c r="B46" s="743"/>
      <c r="C46" s="747"/>
      <c r="D46" s="743"/>
      <c r="E46" s="743"/>
      <c r="F46" s="743"/>
      <c r="G46" s="741"/>
      <c r="H46" s="741"/>
      <c r="I46" s="741"/>
      <c r="J46" s="746"/>
    </row>
    <row r="47" spans="1:11" ht="23.25" x14ac:dyDescent="0.35">
      <c r="A47" s="740"/>
      <c r="B47" s="741"/>
      <c r="C47" s="741"/>
      <c r="D47" s="1957" t="s">
        <v>272</v>
      </c>
      <c r="E47" s="1958"/>
      <c r="F47" s="745" t="s">
        <v>165</v>
      </c>
      <c r="G47" s="745" t="s">
        <v>164</v>
      </c>
      <c r="H47" s="745" t="s">
        <v>158</v>
      </c>
      <c r="I47" s="745"/>
      <c r="J47" s="741"/>
    </row>
    <row r="48" spans="1:11" ht="23.25" x14ac:dyDescent="0.35">
      <c r="A48" s="740"/>
      <c r="B48" s="743"/>
      <c r="C48" s="745"/>
      <c r="D48" s="745"/>
      <c r="E48" s="744" t="s">
        <v>168</v>
      </c>
      <c r="F48" s="744">
        <v>2</v>
      </c>
      <c r="G48" s="744" t="e">
        <f>#REF!</f>
        <v>#REF!</v>
      </c>
      <c r="H48" s="744" t="e">
        <f>SUM(F48*G48)</f>
        <v>#REF!</v>
      </c>
      <c r="I48" s="744"/>
      <c r="J48" s="744"/>
    </row>
    <row r="49" spans="1:10" ht="23.25" x14ac:dyDescent="0.35">
      <c r="A49" s="740"/>
      <c r="B49" s="743"/>
      <c r="C49" s="745"/>
      <c r="D49" s="745"/>
      <c r="E49" s="744" t="s">
        <v>168</v>
      </c>
      <c r="F49" s="744">
        <v>2</v>
      </c>
      <c r="G49" s="744" t="e">
        <f>#REF!</f>
        <v>#REF!</v>
      </c>
      <c r="H49" s="744" t="e">
        <f>SUM(F49*G49)</f>
        <v>#REF!</v>
      </c>
      <c r="I49" s="744"/>
      <c r="J49" s="744"/>
    </row>
    <row r="50" spans="1:10" ht="23.25" x14ac:dyDescent="0.35">
      <c r="A50" s="740"/>
      <c r="B50" s="743"/>
      <c r="C50" s="745"/>
      <c r="D50" s="744"/>
      <c r="E50" s="744"/>
      <c r="F50" s="744"/>
      <c r="G50" s="744" t="s">
        <v>163</v>
      </c>
      <c r="H50" s="744" t="e">
        <f>SUM(H48:H49)</f>
        <v>#REF!</v>
      </c>
      <c r="I50" s="744"/>
      <c r="J50" s="744"/>
    </row>
    <row r="51" spans="1:10" ht="23.25" x14ac:dyDescent="0.35">
      <c r="A51" s="740"/>
      <c r="B51" s="743"/>
      <c r="C51" s="745"/>
      <c r="D51" s="744"/>
      <c r="E51" s="745"/>
      <c r="F51" s="744"/>
      <c r="G51" s="744"/>
      <c r="H51" s="744"/>
      <c r="I51" s="744"/>
      <c r="J51" s="744"/>
    </row>
    <row r="52" spans="1:10" ht="23.25" x14ac:dyDescent="0.35">
      <c r="A52" s="740"/>
      <c r="B52" s="743"/>
      <c r="C52" s="745"/>
      <c r="D52" s="1957" t="s">
        <v>272</v>
      </c>
      <c r="E52" s="1958"/>
      <c r="F52" s="745" t="s">
        <v>165</v>
      </c>
      <c r="G52" s="745" t="s">
        <v>164</v>
      </c>
      <c r="H52" s="745" t="s">
        <v>158</v>
      </c>
      <c r="I52" s="745"/>
      <c r="J52" s="744"/>
    </row>
    <row r="53" spans="1:10" ht="23.25" x14ac:dyDescent="0.35">
      <c r="A53" s="740"/>
      <c r="B53" s="743"/>
      <c r="C53" s="743"/>
      <c r="D53" s="743"/>
      <c r="E53" s="744" t="s">
        <v>167</v>
      </c>
      <c r="F53" s="744">
        <v>2</v>
      </c>
      <c r="G53" s="744" t="e">
        <f>#REF!</f>
        <v>#REF!</v>
      </c>
      <c r="H53" s="744" t="e">
        <f>SUM(F53*G53)</f>
        <v>#REF!</v>
      </c>
      <c r="I53" s="744"/>
      <c r="J53" s="741"/>
    </row>
    <row r="54" spans="1:10" ht="23.25" x14ac:dyDescent="0.35">
      <c r="A54" s="740"/>
      <c r="B54" s="743"/>
      <c r="C54" s="743"/>
      <c r="D54" s="743"/>
      <c r="E54" s="744" t="s">
        <v>167</v>
      </c>
      <c r="F54" s="744">
        <v>2</v>
      </c>
      <c r="G54" s="744" t="e">
        <f>#REF!</f>
        <v>#REF!</v>
      </c>
      <c r="H54" s="744" t="e">
        <f>SUM(F54*G54)</f>
        <v>#REF!</v>
      </c>
      <c r="I54" s="744"/>
      <c r="J54" s="741"/>
    </row>
    <row r="55" spans="1:10" ht="23.25" x14ac:dyDescent="0.35">
      <c r="A55" s="740"/>
      <c r="B55" s="743"/>
      <c r="C55" s="743"/>
      <c r="D55" s="743"/>
      <c r="E55" s="744"/>
      <c r="F55" s="744"/>
      <c r="G55" s="744" t="s">
        <v>163</v>
      </c>
      <c r="H55" s="744" t="e">
        <f>SUM(H53:H54)</f>
        <v>#REF!</v>
      </c>
      <c r="I55" s="744"/>
      <c r="J55" s="741"/>
    </row>
    <row r="56" spans="1:10" ht="23.25" x14ac:dyDescent="0.35">
      <c r="A56" s="740"/>
      <c r="B56" s="743"/>
      <c r="C56" s="743"/>
      <c r="D56" s="743"/>
      <c r="E56" s="741"/>
      <c r="F56" s="741"/>
      <c r="G56" s="741"/>
      <c r="H56" s="741"/>
      <c r="I56" s="741"/>
      <c r="J56" s="741"/>
    </row>
    <row r="57" spans="1:10" ht="23.25" x14ac:dyDescent="0.35">
      <c r="A57" s="740"/>
      <c r="B57" s="743"/>
      <c r="C57" s="743"/>
      <c r="D57" s="743"/>
      <c r="E57" s="741"/>
      <c r="F57" s="741"/>
      <c r="G57" s="741"/>
      <c r="H57" s="741"/>
      <c r="I57" s="741"/>
      <c r="J57" s="741"/>
    </row>
    <row r="58" spans="1:10" ht="23.25" x14ac:dyDescent="0.35">
      <c r="A58" s="740"/>
      <c r="B58" s="743"/>
      <c r="C58" s="743"/>
      <c r="D58" s="743"/>
      <c r="E58" s="741"/>
      <c r="F58" s="741"/>
      <c r="G58" s="741"/>
      <c r="H58" s="741"/>
      <c r="I58" s="741"/>
      <c r="J58" s="741"/>
    </row>
    <row r="59" spans="1:10" ht="23.25" x14ac:dyDescent="0.35">
      <c r="A59" s="740"/>
      <c r="E59" s="741"/>
      <c r="F59" s="741"/>
      <c r="G59" s="741"/>
      <c r="H59" s="741"/>
      <c r="I59" s="741"/>
      <c r="J59" s="741"/>
    </row>
    <row r="60" spans="1:10" ht="23.25" x14ac:dyDescent="0.35">
      <c r="A60" s="740"/>
      <c r="E60" s="741"/>
      <c r="F60" s="741"/>
      <c r="G60" s="741"/>
      <c r="H60" s="741"/>
      <c r="I60" s="741"/>
      <c r="J60" s="741"/>
    </row>
    <row r="61" spans="1:10" ht="23.25" x14ac:dyDescent="0.35">
      <c r="A61" s="740"/>
      <c r="E61" s="741"/>
      <c r="F61" s="741"/>
      <c r="G61" s="741"/>
      <c r="H61" s="741"/>
      <c r="I61" s="741"/>
      <c r="J61" s="741"/>
    </row>
    <row r="62" spans="1:10" ht="23.25" x14ac:dyDescent="0.35">
      <c r="A62" s="740"/>
      <c r="E62" s="742"/>
      <c r="F62" s="741"/>
      <c r="G62" s="741"/>
      <c r="H62" s="741"/>
      <c r="I62" s="741"/>
      <c r="J62" s="741"/>
    </row>
    <row r="63" spans="1:10" ht="23.25" x14ac:dyDescent="0.35">
      <c r="A63" s="740"/>
      <c r="E63" s="741"/>
      <c r="F63" s="741"/>
      <c r="G63" s="741"/>
      <c r="H63" s="741"/>
      <c r="I63" s="741"/>
      <c r="J63" s="741"/>
    </row>
    <row r="64" spans="1:10" ht="23.25" x14ac:dyDescent="0.35">
      <c r="A64" s="740"/>
      <c r="E64" s="741"/>
      <c r="F64" s="741"/>
      <c r="G64" s="741"/>
      <c r="H64" s="741"/>
      <c r="I64" s="741"/>
      <c r="J64" s="741"/>
    </row>
    <row r="65" spans="1:10" ht="23.25" x14ac:dyDescent="0.35">
      <c r="A65" s="740"/>
      <c r="E65" s="741"/>
      <c r="F65" s="741"/>
      <c r="G65" s="741"/>
      <c r="H65" s="741"/>
      <c r="I65" s="741"/>
      <c r="J65" s="741"/>
    </row>
    <row r="66" spans="1:10" ht="23.25" x14ac:dyDescent="0.35">
      <c r="A66" s="740"/>
      <c r="E66" s="741"/>
      <c r="F66" s="741"/>
      <c r="G66" s="741"/>
      <c r="H66" s="741"/>
      <c r="I66" s="741"/>
      <c r="J66" s="741"/>
    </row>
    <row r="67" spans="1:10" ht="23.25" x14ac:dyDescent="0.35">
      <c r="A67" s="740"/>
      <c r="E67" s="741"/>
      <c r="F67" s="741"/>
      <c r="G67" s="741"/>
      <c r="H67" s="741"/>
      <c r="I67" s="741"/>
      <c r="J67" s="741"/>
    </row>
    <row r="68" spans="1:10" ht="23.25" x14ac:dyDescent="0.35">
      <c r="A68" s="740"/>
      <c r="E68" s="741"/>
      <c r="F68" s="741"/>
      <c r="G68" s="741"/>
      <c r="H68" s="741"/>
      <c r="I68" s="741"/>
      <c r="J68" s="741"/>
    </row>
    <row r="69" spans="1:10" ht="23.25" x14ac:dyDescent="0.35">
      <c r="A69" s="740"/>
      <c r="E69" s="741"/>
      <c r="F69" s="741"/>
      <c r="G69" s="741"/>
      <c r="H69" s="741"/>
      <c r="I69" s="741"/>
      <c r="J69" s="741"/>
    </row>
    <row r="70" spans="1:10" ht="23.25" x14ac:dyDescent="0.35">
      <c r="A70" s="740"/>
      <c r="E70" s="741"/>
      <c r="F70" s="741"/>
      <c r="G70" s="741"/>
      <c r="H70" s="741"/>
      <c r="I70" s="741"/>
      <c r="J70" s="741"/>
    </row>
    <row r="71" spans="1:10" ht="23.25" x14ac:dyDescent="0.35">
      <c r="A71" s="740"/>
      <c r="E71" s="741"/>
      <c r="F71" s="741"/>
      <c r="G71" s="741"/>
      <c r="H71" s="741"/>
      <c r="I71" s="741"/>
      <c r="J71" s="741"/>
    </row>
    <row r="72" spans="1:10" ht="23.25" x14ac:dyDescent="0.35">
      <c r="A72" s="740"/>
      <c r="E72" s="741"/>
      <c r="F72" s="741"/>
      <c r="G72" s="741"/>
      <c r="H72" s="741"/>
      <c r="I72" s="741"/>
      <c r="J72" s="741"/>
    </row>
    <row r="73" spans="1:10" ht="23.25" x14ac:dyDescent="0.35">
      <c r="A73" s="740"/>
      <c r="E73" s="741"/>
      <c r="F73" s="741"/>
      <c r="G73" s="741"/>
      <c r="H73" s="741"/>
      <c r="I73" s="741"/>
      <c r="J73" s="741"/>
    </row>
    <row r="74" spans="1:10" ht="23.25" x14ac:dyDescent="0.35">
      <c r="A74" s="740"/>
      <c r="E74" s="741"/>
      <c r="F74" s="741"/>
      <c r="G74" s="741"/>
      <c r="H74" s="741"/>
      <c r="I74" s="741"/>
      <c r="J74" s="741"/>
    </row>
    <row r="75" spans="1:10" ht="23.25" x14ac:dyDescent="0.35">
      <c r="A75" s="740"/>
      <c r="E75" s="741"/>
      <c r="F75" s="741"/>
      <c r="G75" s="741"/>
      <c r="H75" s="741"/>
      <c r="I75" s="741"/>
      <c r="J75" s="741"/>
    </row>
    <row r="76" spans="1:10" ht="23.25" x14ac:dyDescent="0.35">
      <c r="A76" s="740"/>
      <c r="E76" s="741"/>
      <c r="F76" s="741"/>
      <c r="G76" s="741"/>
      <c r="H76" s="741"/>
      <c r="I76" s="741"/>
      <c r="J76" s="741"/>
    </row>
    <row r="77" spans="1:10" ht="23.25" x14ac:dyDescent="0.35">
      <c r="A77" s="740"/>
      <c r="E77" s="741"/>
      <c r="F77" s="741"/>
      <c r="G77" s="741"/>
      <c r="H77" s="741"/>
      <c r="I77" s="741"/>
      <c r="J77" s="741"/>
    </row>
    <row r="78" spans="1:10" ht="23.25" x14ac:dyDescent="0.35">
      <c r="A78" s="740"/>
      <c r="E78" s="741"/>
      <c r="F78" s="741"/>
      <c r="G78" s="741"/>
      <c r="H78" s="741"/>
      <c r="I78" s="741"/>
      <c r="J78" s="741"/>
    </row>
    <row r="79" spans="1:10" ht="23.25" x14ac:dyDescent="0.35">
      <c r="A79" s="740"/>
      <c r="E79" s="741"/>
      <c r="F79" s="741"/>
      <c r="G79" s="741"/>
      <c r="H79" s="741"/>
      <c r="I79" s="741"/>
      <c r="J79" s="741"/>
    </row>
    <row r="80" spans="1:10" ht="23.25" x14ac:dyDescent="0.35">
      <c r="A80" s="740"/>
      <c r="E80" s="741"/>
      <c r="F80" s="741"/>
      <c r="G80" s="741"/>
      <c r="H80" s="741"/>
      <c r="I80" s="741"/>
      <c r="J80" s="741"/>
    </row>
    <row r="81" spans="1:10" ht="23.25" x14ac:dyDescent="0.35">
      <c r="A81" s="740"/>
      <c r="E81" s="741"/>
      <c r="F81" s="741"/>
      <c r="G81" s="741"/>
      <c r="H81" s="741"/>
      <c r="I81" s="741"/>
      <c r="J81" s="741"/>
    </row>
    <row r="82" spans="1:10" ht="23.25" x14ac:dyDescent="0.35">
      <c r="A82" s="740"/>
      <c r="E82" s="741"/>
      <c r="F82" s="741"/>
      <c r="G82" s="741"/>
      <c r="H82" s="741"/>
      <c r="I82" s="741"/>
      <c r="J82" s="741"/>
    </row>
    <row r="83" spans="1:10" ht="23.25" x14ac:dyDescent="0.35">
      <c r="A83" s="740"/>
    </row>
    <row r="84" spans="1:10" ht="23.25" x14ac:dyDescent="0.35">
      <c r="A84" s="740"/>
    </row>
    <row r="85" spans="1:10" ht="23.25" x14ac:dyDescent="0.35">
      <c r="A85" s="740"/>
    </row>
    <row r="86" spans="1:10" ht="23.25" x14ac:dyDescent="0.35">
      <c r="A86" s="740"/>
    </row>
    <row r="87" spans="1:10" ht="23.25" x14ac:dyDescent="0.35">
      <c r="A87" s="740"/>
    </row>
    <row r="88" spans="1:10" ht="23.25" x14ac:dyDescent="0.35">
      <c r="A88" s="740"/>
    </row>
  </sheetData>
  <mergeCells count="2">
    <mergeCell ref="D47:E47"/>
    <mergeCell ref="D52:E52"/>
  </mergeCells>
  <pageMargins left="0.5" right="0.5" top="0.5" bottom="0.5" header="0" footer="0"/>
  <pageSetup scale="51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3C0B-C6D3-4758-80B4-BFFFEC70B7BA}">
  <dimension ref="A1:K88"/>
  <sheetViews>
    <sheetView workbookViewId="0"/>
  </sheetViews>
  <sheetFormatPr defaultColWidth="12.42578125" defaultRowHeight="15" x14ac:dyDescent="0.2"/>
  <cols>
    <col min="1" max="1" width="20.140625" style="760" customWidth="1"/>
    <col min="2" max="2" width="4.7109375" style="760" customWidth="1"/>
    <col min="3" max="3" width="20.140625" style="760" customWidth="1"/>
    <col min="4" max="4" width="13.7109375" style="760" customWidth="1"/>
    <col min="5" max="10" width="17.5703125" style="760" customWidth="1"/>
    <col min="11" max="16384" width="12.42578125" style="760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780" t="s">
        <v>328</v>
      </c>
      <c r="B5" s="780"/>
    </row>
    <row r="7" spans="1:11" ht="20.100000000000001" customHeight="1" x14ac:dyDescent="0.25">
      <c r="A7" s="779" t="s">
        <v>133</v>
      </c>
      <c r="B7" s="764"/>
      <c r="C7" s="764"/>
      <c r="E7" s="778">
        <v>1</v>
      </c>
      <c r="F7" s="778">
        <v>2</v>
      </c>
      <c r="G7" s="778">
        <v>3</v>
      </c>
      <c r="H7" s="778">
        <v>4</v>
      </c>
      <c r="I7" s="778">
        <v>4.5</v>
      </c>
      <c r="J7" s="778">
        <v>5</v>
      </c>
      <c r="K7" s="778">
        <v>6</v>
      </c>
    </row>
    <row r="8" spans="1:11" ht="20.100000000000001" customHeight="1" x14ac:dyDescent="0.2">
      <c r="E8" s="777"/>
      <c r="F8" s="777"/>
      <c r="G8" s="777"/>
      <c r="H8" s="777"/>
      <c r="I8" s="777"/>
      <c r="J8" s="777"/>
      <c r="K8" s="777"/>
    </row>
    <row r="9" spans="1:11" ht="20.100000000000001" customHeight="1" x14ac:dyDescent="0.35">
      <c r="A9" s="761" t="s">
        <v>344</v>
      </c>
      <c r="B9" s="764"/>
      <c r="C9" s="764" t="s">
        <v>67</v>
      </c>
      <c r="D9" s="764"/>
      <c r="E9" s="773" t="e">
        <f>#REF!</f>
        <v>#REF!</v>
      </c>
      <c r="F9" s="773" t="e">
        <f>#REF!</f>
        <v>#REF!</v>
      </c>
      <c r="G9" s="773" t="e">
        <f>#REF!</f>
        <v>#REF!</v>
      </c>
      <c r="H9" s="773" t="e">
        <f>#REF!</f>
        <v>#REF!</v>
      </c>
      <c r="I9" s="773" t="e">
        <f>#REF!</f>
        <v>#REF!</v>
      </c>
      <c r="J9" s="773" t="e">
        <f>#REF!</f>
        <v>#REF!</v>
      </c>
      <c r="K9" s="773" t="e">
        <f>#REF!</f>
        <v>#REF!</v>
      </c>
    </row>
    <row r="10" spans="1:11" ht="20.100000000000001" customHeight="1" x14ac:dyDescent="0.35">
      <c r="A10" s="761" t="s">
        <v>280</v>
      </c>
      <c r="B10" s="764"/>
      <c r="C10" s="764" t="s">
        <v>258</v>
      </c>
      <c r="D10" s="764"/>
      <c r="E10" s="771" t="e">
        <f t="shared" ref="E10:K10" si="0">$H$50</f>
        <v>#REF!</v>
      </c>
      <c r="F10" s="771" t="e">
        <f t="shared" si="0"/>
        <v>#REF!</v>
      </c>
      <c r="G10" s="771" t="e">
        <f t="shared" si="0"/>
        <v>#REF!</v>
      </c>
      <c r="H10" s="771" t="e">
        <f t="shared" si="0"/>
        <v>#REF!</v>
      </c>
      <c r="I10" s="771" t="e">
        <f t="shared" si="0"/>
        <v>#REF!</v>
      </c>
      <c r="J10" s="771" t="e">
        <f t="shared" si="0"/>
        <v>#REF!</v>
      </c>
      <c r="K10" s="771" t="e">
        <f t="shared" si="0"/>
        <v>#REF!</v>
      </c>
    </row>
    <row r="11" spans="1:11" ht="20.100000000000001" customHeight="1" x14ac:dyDescent="0.35">
      <c r="A11" s="761"/>
      <c r="B11" s="764"/>
      <c r="C11" s="764" t="s">
        <v>170</v>
      </c>
      <c r="D11" s="764"/>
      <c r="E11" s="774" t="e">
        <f>#REF!</f>
        <v>#REF!</v>
      </c>
      <c r="F11" s="774" t="e">
        <f>#REF!</f>
        <v>#REF!</v>
      </c>
      <c r="G11" s="774" t="e">
        <f>#REF!</f>
        <v>#REF!</v>
      </c>
      <c r="H11" s="774" t="e">
        <f>#REF!</f>
        <v>#REF!</v>
      </c>
      <c r="I11" s="774" t="e">
        <f>#REF!</f>
        <v>#REF!</v>
      </c>
      <c r="J11" s="774" t="e">
        <f>#REF!</f>
        <v>#REF!</v>
      </c>
      <c r="K11" s="774" t="e">
        <f>#REF!</f>
        <v>#REF!</v>
      </c>
    </row>
    <row r="12" spans="1:11" ht="20.100000000000001" customHeight="1" x14ac:dyDescent="0.35">
      <c r="A12" s="761"/>
      <c r="B12" s="764"/>
      <c r="C12" s="764"/>
      <c r="D12" s="764"/>
      <c r="E12" s="772"/>
      <c r="F12" s="772"/>
      <c r="G12" s="772"/>
      <c r="H12" s="772"/>
      <c r="I12" s="772"/>
      <c r="J12" s="772"/>
      <c r="K12" s="772"/>
    </row>
    <row r="13" spans="1:11" ht="20.100000000000001" customHeight="1" thickBot="1" x14ac:dyDescent="0.4">
      <c r="A13" s="761"/>
      <c r="B13" s="764"/>
      <c r="C13" s="764" t="s">
        <v>158</v>
      </c>
      <c r="D13" s="764"/>
      <c r="E13" s="771" t="e">
        <f t="shared" ref="E13:K13" si="1">SUM(E9:E12)</f>
        <v>#REF!</v>
      </c>
      <c r="F13" s="771" t="e">
        <f t="shared" si="1"/>
        <v>#REF!</v>
      </c>
      <c r="G13" s="771" t="e">
        <f t="shared" si="1"/>
        <v>#REF!</v>
      </c>
      <c r="H13" s="771" t="e">
        <f t="shared" si="1"/>
        <v>#REF!</v>
      </c>
      <c r="I13" s="773" t="e">
        <f t="shared" si="1"/>
        <v>#REF!</v>
      </c>
      <c r="J13" s="771" t="e">
        <f t="shared" si="1"/>
        <v>#REF!</v>
      </c>
      <c r="K13" s="771" t="e">
        <f t="shared" si="1"/>
        <v>#REF!</v>
      </c>
    </row>
    <row r="14" spans="1:11" ht="20.100000000000001" customHeight="1" thickTop="1" x14ac:dyDescent="0.35">
      <c r="A14" s="761"/>
      <c r="B14" s="764"/>
      <c r="C14" s="764"/>
      <c r="D14" s="764"/>
      <c r="E14" s="769"/>
      <c r="F14" s="769"/>
      <c r="G14" s="769"/>
      <c r="H14" s="769"/>
      <c r="I14" s="769"/>
      <c r="J14" s="769"/>
      <c r="K14" s="769"/>
    </row>
    <row r="15" spans="1:11" ht="20.100000000000001" customHeight="1" x14ac:dyDescent="0.35">
      <c r="A15" s="761"/>
      <c r="B15" s="764"/>
      <c r="C15" s="764"/>
      <c r="D15" s="764"/>
      <c r="E15" s="771"/>
      <c r="F15" s="771"/>
      <c r="G15" s="771"/>
      <c r="H15" s="771"/>
      <c r="I15" s="771"/>
      <c r="J15" s="771"/>
      <c r="K15" s="771"/>
    </row>
    <row r="16" spans="1:11" ht="20.100000000000001" customHeight="1" x14ac:dyDescent="0.35">
      <c r="A16" s="761"/>
      <c r="B16" s="764"/>
      <c r="C16" s="764"/>
      <c r="D16" s="764"/>
      <c r="E16" s="771"/>
      <c r="F16" s="771"/>
      <c r="G16" s="771"/>
      <c r="H16" s="771"/>
      <c r="I16" s="771"/>
      <c r="J16" s="771"/>
      <c r="K16" s="771"/>
    </row>
    <row r="17" spans="1:11" ht="20.100000000000001" customHeight="1" x14ac:dyDescent="0.35">
      <c r="A17" s="761"/>
      <c r="B17" s="764"/>
      <c r="C17" s="764"/>
      <c r="D17" s="764"/>
      <c r="E17" s="771"/>
      <c r="F17" s="771"/>
      <c r="G17" s="771"/>
      <c r="H17" s="771"/>
      <c r="I17" s="771"/>
      <c r="J17" s="771"/>
      <c r="K17" s="771"/>
    </row>
    <row r="18" spans="1:11" ht="20.100000000000001" customHeight="1" x14ac:dyDescent="0.35">
      <c r="A18" s="761"/>
      <c r="B18" s="764"/>
      <c r="C18" s="764"/>
      <c r="D18" s="764"/>
      <c r="E18" s="771"/>
      <c r="F18" s="771"/>
      <c r="G18" s="771"/>
      <c r="H18" s="771"/>
      <c r="I18" s="771"/>
      <c r="J18" s="771"/>
      <c r="K18" s="771"/>
    </row>
    <row r="19" spans="1:11" ht="20.100000000000001" customHeight="1" x14ac:dyDescent="0.35">
      <c r="A19" s="761" t="s">
        <v>325</v>
      </c>
      <c r="B19" s="764"/>
      <c r="C19" s="764" t="s">
        <v>67</v>
      </c>
      <c r="D19" s="764"/>
      <c r="E19" s="774" t="e">
        <f>#REF!</f>
        <v>#REF!</v>
      </c>
      <c r="F19" s="774" t="e">
        <f>#REF!</f>
        <v>#REF!</v>
      </c>
      <c r="G19" s="774" t="e">
        <f>#REF!</f>
        <v>#REF!</v>
      </c>
      <c r="H19" s="774" t="e">
        <f>#REF!</f>
        <v>#REF!</v>
      </c>
      <c r="I19" s="774" t="e">
        <f>#REF!</f>
        <v>#REF!</v>
      </c>
      <c r="J19" s="774" t="e">
        <f>#REF!</f>
        <v>#REF!</v>
      </c>
      <c r="K19" s="774" t="e">
        <f>#REF!</f>
        <v>#REF!</v>
      </c>
    </row>
    <row r="20" spans="1:11" ht="20.100000000000001" customHeight="1" x14ac:dyDescent="0.35">
      <c r="A20" s="761" t="s">
        <v>278</v>
      </c>
      <c r="B20" s="764"/>
      <c r="C20" s="764" t="s">
        <v>258</v>
      </c>
      <c r="D20" s="764"/>
      <c r="E20" s="771" t="e">
        <f t="shared" ref="E20:K20" si="2">$H$50</f>
        <v>#REF!</v>
      </c>
      <c r="F20" s="771" t="e">
        <f t="shared" si="2"/>
        <v>#REF!</v>
      </c>
      <c r="G20" s="771" t="e">
        <f t="shared" si="2"/>
        <v>#REF!</v>
      </c>
      <c r="H20" s="771" t="e">
        <f t="shared" si="2"/>
        <v>#REF!</v>
      </c>
      <c r="I20" s="771" t="e">
        <f t="shared" si="2"/>
        <v>#REF!</v>
      </c>
      <c r="J20" s="771" t="e">
        <f t="shared" si="2"/>
        <v>#REF!</v>
      </c>
      <c r="K20" s="771" t="e">
        <f t="shared" si="2"/>
        <v>#REF!</v>
      </c>
    </row>
    <row r="21" spans="1:11" ht="20.100000000000001" customHeight="1" x14ac:dyDescent="0.35">
      <c r="A21" s="761"/>
      <c r="B21" s="764"/>
      <c r="C21" s="764" t="s">
        <v>170</v>
      </c>
      <c r="D21" s="764"/>
      <c r="E21" s="773" t="e">
        <f>#REF!</f>
        <v>#REF!</v>
      </c>
      <c r="F21" s="773" t="e">
        <f>#REF!</f>
        <v>#REF!</v>
      </c>
      <c r="G21" s="773" t="e">
        <f>#REF!</f>
        <v>#REF!</v>
      </c>
      <c r="H21" s="773" t="e">
        <f>#REF!</f>
        <v>#REF!</v>
      </c>
      <c r="I21" s="773" t="e">
        <f>#REF!</f>
        <v>#REF!</v>
      </c>
      <c r="J21" s="773" t="e">
        <f>#REF!</f>
        <v>#REF!</v>
      </c>
      <c r="K21" s="773" t="e">
        <f>#REF!</f>
        <v>#REF!</v>
      </c>
    </row>
    <row r="22" spans="1:11" ht="20.100000000000001" customHeight="1" x14ac:dyDescent="0.35">
      <c r="A22" s="761"/>
      <c r="B22" s="764"/>
      <c r="C22" s="764"/>
      <c r="D22" s="764"/>
      <c r="E22" s="772"/>
      <c r="F22" s="772"/>
      <c r="G22" s="772"/>
      <c r="H22" s="772"/>
      <c r="I22" s="772"/>
      <c r="J22" s="772"/>
      <c r="K22" s="772"/>
    </row>
    <row r="23" spans="1:11" ht="20.100000000000001" customHeight="1" thickBot="1" x14ac:dyDescent="0.4">
      <c r="A23" s="761"/>
      <c r="B23" s="764"/>
      <c r="C23" s="764" t="s">
        <v>158</v>
      </c>
      <c r="D23" s="764"/>
      <c r="E23" s="771" t="e">
        <f>SUM(E19:E21)</f>
        <v>#REF!</v>
      </c>
      <c r="F23" s="771" t="e">
        <f>SUM(F19:F21)</f>
        <v>#REF!</v>
      </c>
      <c r="G23" s="771" t="e">
        <f>SUM(G19:G21)</f>
        <v>#REF!</v>
      </c>
      <c r="H23" s="771" t="e">
        <f>SUM(H19:H21)</f>
        <v>#REF!</v>
      </c>
      <c r="I23" s="771" t="e">
        <f>SUM(I19:I22)</f>
        <v>#REF!</v>
      </c>
      <c r="J23" s="771" t="e">
        <f>SUM(J19:J21)</f>
        <v>#REF!</v>
      </c>
      <c r="K23" s="771" t="e">
        <f>SUM(K19:K21)</f>
        <v>#REF!</v>
      </c>
    </row>
    <row r="24" spans="1:11" ht="20.100000000000001" customHeight="1" thickTop="1" x14ac:dyDescent="0.35">
      <c r="A24" s="761"/>
      <c r="B24" s="764"/>
      <c r="C24" s="764"/>
      <c r="D24" s="764"/>
      <c r="E24" s="776"/>
      <c r="F24" s="776"/>
      <c r="G24" s="776"/>
      <c r="H24" s="776"/>
      <c r="I24" s="776"/>
      <c r="J24" s="776"/>
      <c r="K24" s="776"/>
    </row>
    <row r="25" spans="1:11" ht="20.100000000000001" customHeight="1" x14ac:dyDescent="0.35">
      <c r="A25" s="761"/>
      <c r="B25" s="764"/>
      <c r="C25" s="764"/>
      <c r="D25" s="764"/>
      <c r="E25" s="761"/>
      <c r="F25" s="761"/>
      <c r="G25" s="761"/>
      <c r="H25" s="761"/>
      <c r="I25" s="761"/>
      <c r="J25" s="761"/>
      <c r="K25" s="761"/>
    </row>
    <row r="26" spans="1:11" ht="20.100000000000001" customHeight="1" x14ac:dyDescent="0.35">
      <c r="A26" s="761"/>
      <c r="B26" s="764"/>
      <c r="C26" s="775"/>
      <c r="D26" s="764"/>
      <c r="E26" s="761"/>
      <c r="F26" s="761"/>
      <c r="G26" s="761"/>
      <c r="H26" s="761"/>
      <c r="I26" s="761"/>
      <c r="J26" s="761"/>
      <c r="K26" s="761"/>
    </row>
    <row r="27" spans="1:11" ht="20.100000000000001" customHeight="1" x14ac:dyDescent="0.35">
      <c r="A27" s="761"/>
      <c r="B27" s="764"/>
      <c r="C27" s="764"/>
      <c r="D27" s="764"/>
      <c r="E27" s="761"/>
      <c r="F27" s="761"/>
      <c r="G27" s="761"/>
      <c r="H27" s="761"/>
      <c r="I27" s="761"/>
      <c r="J27" s="761"/>
      <c r="K27" s="761"/>
    </row>
    <row r="28" spans="1:11" ht="20.100000000000001" customHeight="1" x14ac:dyDescent="0.35">
      <c r="A28" s="761"/>
      <c r="B28" s="764"/>
      <c r="C28" s="764"/>
      <c r="D28" s="766"/>
      <c r="E28" s="771"/>
      <c r="F28" s="771"/>
      <c r="G28" s="761"/>
      <c r="H28" s="761"/>
      <c r="I28" s="761"/>
      <c r="J28" s="761"/>
      <c r="K28" s="761"/>
    </row>
    <row r="29" spans="1:11" ht="20.100000000000001" customHeight="1" x14ac:dyDescent="0.35">
      <c r="A29" s="761" t="s">
        <v>343</v>
      </c>
      <c r="B29" s="764"/>
      <c r="C29" s="764" t="s">
        <v>67</v>
      </c>
      <c r="D29" s="766"/>
      <c r="E29" s="773" t="e">
        <f>#REF!</f>
        <v>#REF!</v>
      </c>
      <c r="F29" s="773" t="e">
        <f>#REF!</f>
        <v>#REF!</v>
      </c>
      <c r="G29" s="773" t="e">
        <f>#REF!</f>
        <v>#REF!</v>
      </c>
      <c r="H29" s="773" t="e">
        <f>#REF!</f>
        <v>#REF!</v>
      </c>
      <c r="I29" s="773" t="e">
        <f>#REF!</f>
        <v>#REF!</v>
      </c>
      <c r="J29" s="773" t="e">
        <f>#REF!</f>
        <v>#REF!</v>
      </c>
      <c r="K29" s="773" t="e">
        <f>#REF!</f>
        <v>#REF!</v>
      </c>
    </row>
    <row r="30" spans="1:11" ht="20.100000000000001" customHeight="1" x14ac:dyDescent="0.35">
      <c r="A30" s="761" t="s">
        <v>276</v>
      </c>
      <c r="B30" s="764"/>
      <c r="C30" s="764" t="s">
        <v>258</v>
      </c>
      <c r="D30" s="765"/>
      <c r="E30" s="771" t="e">
        <f t="shared" ref="E30:K30" si="3">$H$55</f>
        <v>#REF!</v>
      </c>
      <c r="F30" s="771" t="e">
        <f t="shared" si="3"/>
        <v>#REF!</v>
      </c>
      <c r="G30" s="771" t="e">
        <f t="shared" si="3"/>
        <v>#REF!</v>
      </c>
      <c r="H30" s="771" t="e">
        <f t="shared" si="3"/>
        <v>#REF!</v>
      </c>
      <c r="I30" s="771" t="e">
        <f t="shared" si="3"/>
        <v>#REF!</v>
      </c>
      <c r="J30" s="771" t="e">
        <f t="shared" si="3"/>
        <v>#REF!</v>
      </c>
      <c r="K30" s="771" t="e">
        <f t="shared" si="3"/>
        <v>#REF!</v>
      </c>
    </row>
    <row r="31" spans="1:11" ht="20.100000000000001" customHeight="1" x14ac:dyDescent="0.35">
      <c r="A31" s="761"/>
      <c r="B31" s="764"/>
      <c r="C31" s="764" t="s">
        <v>170</v>
      </c>
      <c r="D31" s="765"/>
      <c r="E31" s="774" t="e">
        <f>#REF!</f>
        <v>#REF!</v>
      </c>
      <c r="F31" s="774" t="e">
        <f>#REF!</f>
        <v>#REF!</v>
      </c>
      <c r="G31" s="774" t="e">
        <f>#REF!</f>
        <v>#REF!</v>
      </c>
      <c r="H31" s="774" t="e">
        <f>#REF!</f>
        <v>#REF!</v>
      </c>
      <c r="I31" s="774" t="e">
        <f>#REF!</f>
        <v>#REF!</v>
      </c>
      <c r="J31" s="774" t="e">
        <f>#REF!</f>
        <v>#REF!</v>
      </c>
      <c r="K31" s="774" t="e">
        <f>#REF!</f>
        <v>#REF!</v>
      </c>
    </row>
    <row r="32" spans="1:11" ht="23.25" x14ac:dyDescent="0.35">
      <c r="A32" s="761"/>
      <c r="B32" s="764"/>
      <c r="C32" s="764"/>
      <c r="D32" s="764"/>
      <c r="E32" s="772"/>
      <c r="F32" s="772"/>
      <c r="G32" s="772"/>
      <c r="H32" s="772"/>
      <c r="I32" s="772"/>
      <c r="J32" s="772"/>
      <c r="K32" s="772"/>
    </row>
    <row r="33" spans="1:11" ht="24" thickBot="1" x14ac:dyDescent="0.4">
      <c r="A33" s="761"/>
      <c r="B33" s="764"/>
      <c r="C33" s="764" t="s">
        <v>158</v>
      </c>
      <c r="D33" s="764"/>
      <c r="E33" s="771" t="e">
        <f>SUM(E29:E31)</f>
        <v>#REF!</v>
      </c>
      <c r="F33" s="771" t="e">
        <f>SUM(F29:F31)</f>
        <v>#REF!</v>
      </c>
      <c r="G33" s="771" t="e">
        <f>SUM(G29:G31)</f>
        <v>#REF!</v>
      </c>
      <c r="H33" s="771" t="e">
        <f>SUM(H29:H31)</f>
        <v>#REF!</v>
      </c>
      <c r="I33" s="773" t="e">
        <f>SUM(I29:I32)</f>
        <v>#REF!</v>
      </c>
      <c r="J33" s="771" t="e">
        <f>SUM(J29:J31)</f>
        <v>#REF!</v>
      </c>
      <c r="K33" s="771" t="e">
        <f>SUM(K29:K31)</f>
        <v>#REF!</v>
      </c>
    </row>
    <row r="34" spans="1:11" ht="24" thickTop="1" x14ac:dyDescent="0.35">
      <c r="A34" s="761"/>
      <c r="B34" s="764"/>
      <c r="C34" s="764"/>
      <c r="D34" s="764"/>
      <c r="E34" s="769"/>
      <c r="F34" s="769"/>
      <c r="G34" s="769"/>
      <c r="H34" s="769"/>
      <c r="I34" s="769"/>
      <c r="J34" s="769"/>
      <c r="K34" s="769"/>
    </row>
    <row r="35" spans="1:11" ht="23.25" x14ac:dyDescent="0.35">
      <c r="A35" s="761"/>
      <c r="B35" s="764"/>
      <c r="C35" s="764"/>
      <c r="D35" s="764"/>
      <c r="E35" s="771"/>
      <c r="F35" s="771"/>
      <c r="G35" s="771"/>
      <c r="H35" s="771"/>
      <c r="I35" s="771"/>
      <c r="J35" s="771"/>
      <c r="K35" s="771"/>
    </row>
    <row r="36" spans="1:11" ht="23.25" x14ac:dyDescent="0.35">
      <c r="A36" s="761"/>
      <c r="B36" s="764"/>
      <c r="C36" s="764"/>
      <c r="D36" s="764"/>
      <c r="E36" s="771"/>
      <c r="F36" s="771"/>
      <c r="G36" s="771"/>
      <c r="H36" s="771"/>
      <c r="I36" s="771"/>
      <c r="J36" s="771"/>
      <c r="K36" s="771"/>
    </row>
    <row r="37" spans="1:11" ht="23.25" x14ac:dyDescent="0.35">
      <c r="A37" s="761"/>
      <c r="B37" s="764"/>
      <c r="C37" s="764"/>
      <c r="D37" s="764"/>
      <c r="E37" s="771"/>
      <c r="F37" s="771"/>
      <c r="G37" s="771"/>
      <c r="H37" s="771"/>
      <c r="I37" s="771"/>
      <c r="J37" s="771"/>
      <c r="K37" s="771"/>
    </row>
    <row r="38" spans="1:11" ht="23.25" x14ac:dyDescent="0.35">
      <c r="A38" s="761" t="s">
        <v>324</v>
      </c>
      <c r="B38" s="764"/>
      <c r="C38" s="764" t="s">
        <v>67</v>
      </c>
      <c r="D38" s="766"/>
      <c r="E38" s="774" t="e">
        <f>#REF!</f>
        <v>#REF!</v>
      </c>
      <c r="F38" s="774" t="e">
        <f>#REF!</f>
        <v>#REF!</v>
      </c>
      <c r="G38" s="774" t="e">
        <f>#REF!</f>
        <v>#REF!</v>
      </c>
      <c r="H38" s="774" t="e">
        <f>#REF!</f>
        <v>#REF!</v>
      </c>
      <c r="I38" s="774" t="e">
        <f>#REF!</f>
        <v>#REF!</v>
      </c>
      <c r="J38" s="774" t="e">
        <f>#REF!</f>
        <v>#REF!</v>
      </c>
      <c r="K38" s="774" t="e">
        <f>#REF!</f>
        <v>#REF!</v>
      </c>
    </row>
    <row r="39" spans="1:11" ht="23.25" x14ac:dyDescent="0.35">
      <c r="A39" s="761" t="s">
        <v>274</v>
      </c>
      <c r="B39" s="764"/>
      <c r="C39" s="764" t="s">
        <v>258</v>
      </c>
      <c r="D39" s="765"/>
      <c r="E39" s="771" t="e">
        <f t="shared" ref="E39:K39" si="4">$H$55</f>
        <v>#REF!</v>
      </c>
      <c r="F39" s="771" t="e">
        <f t="shared" si="4"/>
        <v>#REF!</v>
      </c>
      <c r="G39" s="771" t="e">
        <f t="shared" si="4"/>
        <v>#REF!</v>
      </c>
      <c r="H39" s="771" t="e">
        <f t="shared" si="4"/>
        <v>#REF!</v>
      </c>
      <c r="I39" s="771" t="e">
        <f t="shared" si="4"/>
        <v>#REF!</v>
      </c>
      <c r="J39" s="771" t="e">
        <f t="shared" si="4"/>
        <v>#REF!</v>
      </c>
      <c r="K39" s="771" t="e">
        <f t="shared" si="4"/>
        <v>#REF!</v>
      </c>
    </row>
    <row r="40" spans="1:11" ht="23.25" x14ac:dyDescent="0.35">
      <c r="A40" s="761"/>
      <c r="B40" s="764"/>
      <c r="C40" s="764" t="s">
        <v>170</v>
      </c>
      <c r="D40" s="765"/>
      <c r="E40" s="773" t="e">
        <f>#REF!</f>
        <v>#REF!</v>
      </c>
      <c r="F40" s="773" t="e">
        <f>#REF!</f>
        <v>#REF!</v>
      </c>
      <c r="G40" s="773" t="e">
        <f>#REF!</f>
        <v>#REF!</v>
      </c>
      <c r="H40" s="773" t="e">
        <f>#REF!</f>
        <v>#REF!</v>
      </c>
      <c r="I40" s="773" t="e">
        <f>#REF!</f>
        <v>#REF!</v>
      </c>
      <c r="J40" s="773" t="e">
        <f>#REF!</f>
        <v>#REF!</v>
      </c>
      <c r="K40" s="773" t="e">
        <f>#REF!</f>
        <v>#REF!</v>
      </c>
    </row>
    <row r="41" spans="1:11" ht="23.25" x14ac:dyDescent="0.35">
      <c r="A41" s="761"/>
      <c r="B41" s="764"/>
      <c r="C41" s="764"/>
      <c r="D41" s="764"/>
      <c r="E41" s="772"/>
      <c r="F41" s="772"/>
      <c r="G41" s="772"/>
      <c r="H41" s="772"/>
      <c r="I41" s="772"/>
      <c r="J41" s="772"/>
      <c r="K41" s="772"/>
    </row>
    <row r="42" spans="1:11" ht="24" thickBot="1" x14ac:dyDescent="0.4">
      <c r="A42" s="761"/>
      <c r="B42" s="764"/>
      <c r="C42" s="764" t="s">
        <v>158</v>
      </c>
      <c r="D42" s="764"/>
      <c r="E42" s="771" t="e">
        <f>SUM(E38:E40)</f>
        <v>#REF!</v>
      </c>
      <c r="F42" s="771" t="e">
        <f>SUM(F38:F40)</f>
        <v>#REF!</v>
      </c>
      <c r="G42" s="771" t="e">
        <f>SUM(G38:G40)</f>
        <v>#REF!</v>
      </c>
      <c r="H42" s="771" t="e">
        <f>SUM(H38:H40)</f>
        <v>#REF!</v>
      </c>
      <c r="I42" s="771" t="e">
        <f>SUM(I38:I41)</f>
        <v>#REF!</v>
      </c>
      <c r="J42" s="771" t="e">
        <f>SUM(J38:J40)</f>
        <v>#REF!</v>
      </c>
      <c r="K42" s="770" t="e">
        <f>SUM(K38:K40)</f>
        <v>#REF!</v>
      </c>
    </row>
    <row r="43" spans="1:11" ht="24" thickTop="1" x14ac:dyDescent="0.35">
      <c r="A43" s="761"/>
      <c r="B43" s="764"/>
      <c r="C43" s="764"/>
      <c r="D43" s="764"/>
      <c r="E43" s="769"/>
      <c r="F43" s="769"/>
      <c r="G43" s="769"/>
      <c r="H43" s="769"/>
      <c r="I43" s="769"/>
      <c r="J43" s="769"/>
    </row>
    <row r="44" spans="1:11" ht="23.25" x14ac:dyDescent="0.35">
      <c r="A44" s="761"/>
      <c r="B44" s="764"/>
      <c r="C44" s="764"/>
      <c r="D44" s="764"/>
      <c r="H44" s="762"/>
      <c r="I44" s="762"/>
      <c r="J44" s="762"/>
    </row>
    <row r="45" spans="1:11" ht="23.25" x14ac:dyDescent="0.35">
      <c r="A45" s="761"/>
      <c r="B45" s="764"/>
      <c r="C45" s="764"/>
      <c r="D45" s="764"/>
      <c r="H45" s="762"/>
      <c r="I45" s="762"/>
      <c r="J45" s="762"/>
    </row>
    <row r="46" spans="1:11" ht="23.25" x14ac:dyDescent="0.35">
      <c r="A46" s="761"/>
      <c r="B46" s="764"/>
      <c r="C46" s="768"/>
      <c r="D46" s="764"/>
      <c r="E46" s="764"/>
      <c r="F46" s="764"/>
      <c r="G46" s="762"/>
      <c r="H46" s="762"/>
      <c r="I46" s="762"/>
      <c r="J46" s="767"/>
    </row>
    <row r="47" spans="1:11" ht="23.25" x14ac:dyDescent="0.35">
      <c r="A47" s="761"/>
      <c r="B47" s="762"/>
      <c r="C47" s="762"/>
      <c r="D47" s="1959" t="s">
        <v>272</v>
      </c>
      <c r="E47" s="1953"/>
      <c r="F47" s="766" t="s">
        <v>165</v>
      </c>
      <c r="G47" s="766" t="s">
        <v>164</v>
      </c>
      <c r="H47" s="766" t="s">
        <v>158</v>
      </c>
      <c r="I47" s="766"/>
      <c r="J47" s="762"/>
    </row>
    <row r="48" spans="1:11" ht="23.25" x14ac:dyDescent="0.35">
      <c r="A48" s="761"/>
      <c r="B48" s="764"/>
      <c r="C48" s="766"/>
      <c r="D48" s="766"/>
      <c r="E48" s="765" t="s">
        <v>168</v>
      </c>
      <c r="F48" s="765">
        <v>1</v>
      </c>
      <c r="G48" s="765" t="e">
        <f>#REF!</f>
        <v>#REF!</v>
      </c>
      <c r="H48" s="765" t="e">
        <f>SUM(F48*G48)</f>
        <v>#REF!</v>
      </c>
      <c r="I48" s="765"/>
      <c r="J48" s="765"/>
    </row>
    <row r="49" spans="1:10" ht="23.25" x14ac:dyDescent="0.35">
      <c r="A49" s="761"/>
      <c r="B49" s="764"/>
      <c r="C49" s="766"/>
      <c r="D49" s="766"/>
      <c r="E49" s="765" t="s">
        <v>168</v>
      </c>
      <c r="F49" s="765">
        <v>1</v>
      </c>
      <c r="G49" s="765" t="e">
        <f>#REF!</f>
        <v>#REF!</v>
      </c>
      <c r="H49" s="765" t="e">
        <f>SUM(F49*G49)</f>
        <v>#REF!</v>
      </c>
      <c r="I49" s="765"/>
      <c r="J49" s="765"/>
    </row>
    <row r="50" spans="1:10" ht="23.25" x14ac:dyDescent="0.35">
      <c r="A50" s="761"/>
      <c r="B50" s="764"/>
      <c r="C50" s="766"/>
      <c r="D50" s="765"/>
      <c r="E50" s="765"/>
      <c r="F50" s="765"/>
      <c r="G50" s="765" t="s">
        <v>163</v>
      </c>
      <c r="H50" s="765" t="e">
        <f>SUM(H48:H49)</f>
        <v>#REF!</v>
      </c>
      <c r="I50" s="765"/>
      <c r="J50" s="765"/>
    </row>
    <row r="51" spans="1:10" ht="23.25" x14ac:dyDescent="0.35">
      <c r="A51" s="761"/>
      <c r="B51" s="764"/>
      <c r="C51" s="766"/>
      <c r="D51" s="765"/>
      <c r="E51" s="766"/>
      <c r="F51" s="765"/>
      <c r="G51" s="765"/>
      <c r="H51" s="765"/>
      <c r="I51" s="765"/>
      <c r="J51" s="765"/>
    </row>
    <row r="52" spans="1:10" ht="23.25" x14ac:dyDescent="0.35">
      <c r="A52" s="761"/>
      <c r="B52" s="764"/>
      <c r="C52" s="766"/>
      <c r="D52" s="1959" t="s">
        <v>272</v>
      </c>
      <c r="E52" s="1953"/>
      <c r="F52" s="766" t="s">
        <v>165</v>
      </c>
      <c r="G52" s="766" t="s">
        <v>164</v>
      </c>
      <c r="H52" s="766" t="s">
        <v>158</v>
      </c>
      <c r="I52" s="766"/>
      <c r="J52" s="765"/>
    </row>
    <row r="53" spans="1:10" ht="23.25" x14ac:dyDescent="0.35">
      <c r="A53" s="761"/>
      <c r="B53" s="764"/>
      <c r="C53" s="764"/>
      <c r="D53" s="764"/>
      <c r="E53" s="765" t="s">
        <v>167</v>
      </c>
      <c r="F53" s="765">
        <v>1</v>
      </c>
      <c r="G53" s="272" t="e">
        <f>#REF!</f>
        <v>#REF!</v>
      </c>
      <c r="H53" s="765" t="e">
        <f>SUM(F53*G53)</f>
        <v>#REF!</v>
      </c>
      <c r="I53" s="765"/>
      <c r="J53" s="762"/>
    </row>
    <row r="54" spans="1:10" ht="23.25" x14ac:dyDescent="0.35">
      <c r="A54" s="761"/>
      <c r="B54" s="764"/>
      <c r="C54" s="764"/>
      <c r="D54" s="764"/>
      <c r="E54" s="765" t="s">
        <v>167</v>
      </c>
      <c r="F54" s="765">
        <v>1</v>
      </c>
      <c r="G54" s="272" t="e">
        <f>#REF!</f>
        <v>#REF!</v>
      </c>
      <c r="H54" s="765" t="e">
        <f>SUM(F54*G54)</f>
        <v>#REF!</v>
      </c>
      <c r="I54" s="765"/>
      <c r="J54" s="762"/>
    </row>
    <row r="55" spans="1:10" ht="23.25" x14ac:dyDescent="0.35">
      <c r="A55" s="761"/>
      <c r="B55" s="764"/>
      <c r="C55" s="764"/>
      <c r="D55" s="764"/>
      <c r="E55" s="765"/>
      <c r="F55" s="765"/>
      <c r="G55" s="765" t="s">
        <v>163</v>
      </c>
      <c r="H55" s="765" t="e">
        <f>SUM(H53:H54)</f>
        <v>#REF!</v>
      </c>
      <c r="I55" s="765"/>
      <c r="J55" s="762"/>
    </row>
    <row r="56" spans="1:10" ht="23.25" x14ac:dyDescent="0.35">
      <c r="A56" s="761"/>
      <c r="B56" s="764"/>
      <c r="C56" s="764"/>
      <c r="D56" s="764"/>
      <c r="E56" s="762"/>
      <c r="F56" s="762"/>
      <c r="G56" s="762"/>
      <c r="H56" s="762"/>
      <c r="I56" s="762"/>
      <c r="J56" s="762"/>
    </row>
    <row r="57" spans="1:10" ht="23.25" x14ac:dyDescent="0.35">
      <c r="A57" s="761"/>
      <c r="B57" s="764"/>
      <c r="C57" s="764"/>
      <c r="D57" s="764"/>
      <c r="E57" s="762"/>
      <c r="F57" s="762"/>
      <c r="G57" s="762"/>
      <c r="H57" s="762"/>
      <c r="I57" s="762"/>
      <c r="J57" s="762"/>
    </row>
    <row r="58" spans="1:10" ht="23.25" x14ac:dyDescent="0.35">
      <c r="A58" s="761"/>
      <c r="B58" s="764"/>
      <c r="C58" s="764"/>
      <c r="D58" s="764"/>
      <c r="E58" s="762"/>
      <c r="F58" s="762"/>
      <c r="G58" s="762"/>
      <c r="H58" s="762"/>
      <c r="I58" s="762"/>
      <c r="J58" s="762"/>
    </row>
    <row r="59" spans="1:10" ht="23.25" x14ac:dyDescent="0.35">
      <c r="A59" s="761"/>
      <c r="E59" s="762"/>
      <c r="F59" s="762"/>
      <c r="G59" s="762"/>
      <c r="H59" s="762"/>
      <c r="I59" s="762"/>
      <c r="J59" s="762"/>
    </row>
    <row r="60" spans="1:10" ht="23.25" x14ac:dyDescent="0.35">
      <c r="A60" s="761"/>
      <c r="E60" s="762"/>
      <c r="F60" s="762"/>
      <c r="G60" s="762"/>
      <c r="H60" s="762"/>
      <c r="I60" s="762"/>
      <c r="J60" s="762"/>
    </row>
    <row r="61" spans="1:10" ht="23.25" x14ac:dyDescent="0.35">
      <c r="A61" s="761"/>
      <c r="E61" s="762"/>
      <c r="F61" s="762"/>
      <c r="G61" s="762"/>
      <c r="H61" s="762"/>
      <c r="I61" s="762"/>
      <c r="J61" s="762"/>
    </row>
    <row r="62" spans="1:10" ht="23.25" x14ac:dyDescent="0.35">
      <c r="A62" s="761"/>
      <c r="E62" s="763"/>
      <c r="F62" s="762"/>
      <c r="G62" s="762"/>
      <c r="H62" s="762"/>
      <c r="I62" s="762"/>
      <c r="J62" s="762"/>
    </row>
    <row r="63" spans="1:10" ht="23.25" x14ac:dyDescent="0.35">
      <c r="A63" s="761"/>
      <c r="E63" s="762"/>
      <c r="F63" s="762"/>
      <c r="G63" s="762"/>
      <c r="H63" s="762"/>
      <c r="I63" s="762"/>
      <c r="J63" s="762"/>
    </row>
    <row r="64" spans="1:10" ht="23.25" x14ac:dyDescent="0.35">
      <c r="A64" s="761"/>
      <c r="E64" s="762"/>
      <c r="F64" s="762"/>
      <c r="G64" s="762"/>
      <c r="H64" s="762"/>
      <c r="I64" s="762"/>
      <c r="J64" s="762"/>
    </row>
    <row r="65" spans="1:10" ht="23.25" x14ac:dyDescent="0.35">
      <c r="A65" s="761"/>
      <c r="E65" s="762"/>
      <c r="F65" s="762"/>
      <c r="G65" s="762"/>
      <c r="H65" s="762"/>
      <c r="I65" s="762"/>
      <c r="J65" s="762"/>
    </row>
    <row r="66" spans="1:10" ht="23.25" x14ac:dyDescent="0.35">
      <c r="A66" s="761"/>
      <c r="E66" s="762"/>
      <c r="F66" s="762"/>
      <c r="G66" s="762"/>
      <c r="H66" s="762"/>
      <c r="I66" s="762"/>
      <c r="J66" s="762"/>
    </row>
    <row r="67" spans="1:10" ht="23.25" x14ac:dyDescent="0.35">
      <c r="A67" s="761"/>
      <c r="E67" s="762"/>
      <c r="F67" s="762"/>
      <c r="G67" s="762"/>
      <c r="H67" s="762"/>
      <c r="I67" s="762"/>
      <c r="J67" s="762"/>
    </row>
    <row r="68" spans="1:10" ht="23.25" x14ac:dyDescent="0.35">
      <c r="A68" s="761"/>
      <c r="E68" s="762"/>
      <c r="F68" s="762"/>
      <c r="G68" s="762"/>
      <c r="H68" s="762"/>
      <c r="I68" s="762"/>
      <c r="J68" s="762"/>
    </row>
    <row r="69" spans="1:10" ht="23.25" x14ac:dyDescent="0.35">
      <c r="A69" s="761"/>
      <c r="E69" s="762"/>
      <c r="F69" s="762"/>
      <c r="G69" s="762"/>
      <c r="H69" s="762"/>
      <c r="I69" s="762"/>
      <c r="J69" s="762"/>
    </row>
    <row r="70" spans="1:10" ht="23.25" x14ac:dyDescent="0.35">
      <c r="A70" s="761"/>
      <c r="E70" s="762"/>
      <c r="F70" s="762"/>
      <c r="G70" s="762"/>
      <c r="H70" s="762"/>
      <c r="I70" s="762"/>
      <c r="J70" s="762"/>
    </row>
    <row r="71" spans="1:10" ht="23.25" x14ac:dyDescent="0.35">
      <c r="A71" s="761"/>
      <c r="E71" s="762"/>
      <c r="F71" s="762"/>
      <c r="G71" s="762"/>
      <c r="H71" s="762"/>
      <c r="I71" s="762"/>
      <c r="J71" s="762"/>
    </row>
    <row r="72" spans="1:10" ht="23.25" x14ac:dyDescent="0.35">
      <c r="A72" s="761"/>
      <c r="E72" s="762"/>
      <c r="F72" s="762"/>
      <c r="G72" s="762"/>
      <c r="H72" s="762"/>
      <c r="I72" s="762"/>
      <c r="J72" s="762"/>
    </row>
    <row r="73" spans="1:10" ht="23.25" x14ac:dyDescent="0.35">
      <c r="A73" s="761"/>
      <c r="E73" s="762"/>
      <c r="F73" s="762"/>
      <c r="G73" s="762"/>
      <c r="H73" s="762"/>
      <c r="I73" s="762"/>
      <c r="J73" s="762"/>
    </row>
    <row r="74" spans="1:10" ht="23.25" x14ac:dyDescent="0.35">
      <c r="A74" s="761"/>
      <c r="E74" s="762"/>
      <c r="F74" s="762"/>
      <c r="G74" s="762"/>
      <c r="H74" s="762"/>
      <c r="I74" s="762"/>
      <c r="J74" s="762"/>
    </row>
    <row r="75" spans="1:10" ht="23.25" x14ac:dyDescent="0.35">
      <c r="A75" s="761"/>
      <c r="E75" s="762"/>
      <c r="F75" s="762"/>
      <c r="G75" s="762"/>
      <c r="H75" s="762"/>
      <c r="I75" s="762"/>
      <c r="J75" s="762"/>
    </row>
    <row r="76" spans="1:10" ht="23.25" x14ac:dyDescent="0.35">
      <c r="A76" s="761"/>
      <c r="E76" s="762"/>
      <c r="F76" s="762"/>
      <c r="G76" s="762"/>
      <c r="H76" s="762"/>
      <c r="I76" s="762"/>
      <c r="J76" s="762"/>
    </row>
    <row r="77" spans="1:10" ht="23.25" x14ac:dyDescent="0.35">
      <c r="A77" s="761"/>
      <c r="E77" s="762"/>
      <c r="F77" s="762"/>
      <c r="G77" s="762"/>
      <c r="H77" s="762"/>
      <c r="I77" s="762"/>
      <c r="J77" s="762"/>
    </row>
    <row r="78" spans="1:10" ht="23.25" x14ac:dyDescent="0.35">
      <c r="A78" s="761"/>
      <c r="E78" s="762"/>
      <c r="F78" s="762"/>
      <c r="G78" s="762"/>
      <c r="H78" s="762"/>
      <c r="I78" s="762"/>
      <c r="J78" s="762"/>
    </row>
    <row r="79" spans="1:10" ht="23.25" x14ac:dyDescent="0.35">
      <c r="A79" s="761"/>
      <c r="E79" s="762"/>
      <c r="F79" s="762"/>
      <c r="G79" s="762"/>
      <c r="H79" s="762"/>
      <c r="I79" s="762"/>
      <c r="J79" s="762"/>
    </row>
    <row r="80" spans="1:10" ht="23.25" x14ac:dyDescent="0.35">
      <c r="A80" s="761"/>
      <c r="E80" s="762"/>
      <c r="F80" s="762"/>
      <c r="G80" s="762"/>
      <c r="H80" s="762"/>
      <c r="I80" s="762"/>
      <c r="J80" s="762"/>
    </row>
    <row r="81" spans="1:10" ht="23.25" x14ac:dyDescent="0.35">
      <c r="A81" s="761"/>
      <c r="E81" s="762"/>
      <c r="F81" s="762"/>
      <c r="G81" s="762"/>
      <c r="H81" s="762"/>
      <c r="I81" s="762"/>
      <c r="J81" s="762"/>
    </row>
    <row r="82" spans="1:10" ht="23.25" x14ac:dyDescent="0.35">
      <c r="A82" s="761"/>
      <c r="E82" s="762"/>
      <c r="F82" s="762"/>
      <c r="G82" s="762"/>
      <c r="H82" s="762"/>
      <c r="I82" s="762"/>
      <c r="J82" s="762"/>
    </row>
    <row r="83" spans="1:10" ht="23.25" x14ac:dyDescent="0.35">
      <c r="A83" s="761"/>
    </row>
    <row r="84" spans="1:10" ht="23.25" x14ac:dyDescent="0.35">
      <c r="A84" s="761"/>
    </row>
    <row r="85" spans="1:10" ht="23.25" x14ac:dyDescent="0.35">
      <c r="A85" s="761"/>
    </row>
    <row r="86" spans="1:10" ht="23.25" x14ac:dyDescent="0.35">
      <c r="A86" s="761"/>
    </row>
    <row r="87" spans="1:10" ht="23.25" x14ac:dyDescent="0.35">
      <c r="A87" s="761"/>
    </row>
    <row r="88" spans="1:10" ht="23.25" x14ac:dyDescent="0.35">
      <c r="A88" s="761"/>
    </row>
  </sheetData>
  <mergeCells count="2">
    <mergeCell ref="D47:E47"/>
    <mergeCell ref="D52:E52"/>
  </mergeCells>
  <pageMargins left="0.5" right="0.5" top="0.5" bottom="0.5" header="0" footer="0"/>
  <pageSetup scale="5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4B71F-C907-477F-9A3E-D8106440E023}">
  <dimension ref="A1:K65"/>
  <sheetViews>
    <sheetView workbookViewId="0"/>
  </sheetViews>
  <sheetFormatPr defaultColWidth="12.42578125" defaultRowHeight="15" x14ac:dyDescent="0.2"/>
  <cols>
    <col min="1" max="1" width="20.140625" style="781" customWidth="1"/>
    <col min="2" max="2" width="4.7109375" style="781" customWidth="1"/>
    <col min="3" max="3" width="20.140625" style="781" customWidth="1"/>
    <col min="4" max="4" width="13.7109375" style="781" customWidth="1"/>
    <col min="5" max="10" width="17.5703125" style="781" customWidth="1"/>
    <col min="11" max="16384" width="12.42578125" style="781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0.100000000000001" customHeight="1" x14ac:dyDescent="0.35">
      <c r="A5" s="795" t="s">
        <v>348</v>
      </c>
      <c r="B5" s="795"/>
    </row>
    <row r="7" spans="1:11" ht="20.100000000000001" customHeight="1" x14ac:dyDescent="0.25">
      <c r="A7" s="794" t="s">
        <v>133</v>
      </c>
      <c r="B7" s="783"/>
      <c r="C7" s="783"/>
      <c r="D7" s="783"/>
      <c r="E7" s="793">
        <v>1</v>
      </c>
      <c r="F7" s="793">
        <v>2</v>
      </c>
      <c r="G7" s="793">
        <v>3</v>
      </c>
      <c r="H7" s="793">
        <v>4</v>
      </c>
      <c r="I7" s="793">
        <v>4.5</v>
      </c>
      <c r="J7" s="793">
        <v>5</v>
      </c>
      <c r="K7" s="793">
        <v>6</v>
      </c>
    </row>
    <row r="8" spans="1:11" ht="20.100000000000001" customHeight="1" x14ac:dyDescent="0.35">
      <c r="D8" s="786"/>
      <c r="E8" s="792"/>
      <c r="F8" s="792"/>
      <c r="G8" s="792"/>
      <c r="H8" s="792"/>
      <c r="I8" s="792"/>
      <c r="J8" s="792"/>
      <c r="K8" s="792"/>
    </row>
    <row r="9" spans="1:11" ht="20.100000000000001" customHeight="1" x14ac:dyDescent="0.35">
      <c r="A9" s="786" t="s">
        <v>161</v>
      </c>
      <c r="B9" s="783"/>
      <c r="C9" s="783" t="s">
        <v>160</v>
      </c>
      <c r="D9" s="786"/>
      <c r="E9" s="791" t="e">
        <f>#REF!</f>
        <v>#REF!</v>
      </c>
      <c r="F9" s="791" t="e">
        <f>#REF!</f>
        <v>#REF!</v>
      </c>
      <c r="G9" s="791" t="e">
        <f>#REF!</f>
        <v>#REF!</v>
      </c>
      <c r="H9" s="791" t="e">
        <f>#REF!</f>
        <v>#REF!</v>
      </c>
      <c r="I9" s="791" t="e">
        <f>#REF!</f>
        <v>#REF!</v>
      </c>
      <c r="J9" s="791" t="e">
        <f>#REF!</f>
        <v>#REF!</v>
      </c>
      <c r="K9" s="791" t="e">
        <f>#REF!</f>
        <v>#REF!</v>
      </c>
    </row>
    <row r="10" spans="1:11" ht="20.100000000000001" customHeight="1" x14ac:dyDescent="0.35">
      <c r="A10" s="786"/>
      <c r="B10" s="783"/>
      <c r="C10" s="783" t="s">
        <v>258</v>
      </c>
      <c r="D10" s="786"/>
      <c r="E10" s="785" t="e">
        <f t="shared" ref="E10:K10" si="0">$G$30</f>
        <v>#REF!</v>
      </c>
      <c r="F10" s="785" t="e">
        <f t="shared" si="0"/>
        <v>#REF!</v>
      </c>
      <c r="G10" s="785" t="e">
        <f t="shared" si="0"/>
        <v>#REF!</v>
      </c>
      <c r="H10" s="785" t="e">
        <f t="shared" si="0"/>
        <v>#REF!</v>
      </c>
      <c r="I10" s="785" t="e">
        <f t="shared" si="0"/>
        <v>#REF!</v>
      </c>
      <c r="J10" s="785" t="e">
        <f t="shared" si="0"/>
        <v>#REF!</v>
      </c>
      <c r="K10" s="785" t="e">
        <f t="shared" si="0"/>
        <v>#REF!</v>
      </c>
    </row>
    <row r="11" spans="1:11" ht="20.100000000000001" customHeight="1" x14ac:dyDescent="0.35">
      <c r="A11" s="786"/>
      <c r="B11" s="783"/>
      <c r="C11" s="783"/>
      <c r="D11" s="786"/>
      <c r="E11" s="790"/>
      <c r="F11" s="790"/>
      <c r="G11" s="790"/>
      <c r="H11" s="790"/>
      <c r="I11" s="790"/>
      <c r="J11" s="790"/>
      <c r="K11" s="790"/>
    </row>
    <row r="12" spans="1:11" ht="20.100000000000001" customHeight="1" thickBot="1" x14ac:dyDescent="0.4">
      <c r="A12" s="786"/>
      <c r="B12" s="783"/>
      <c r="C12" s="783" t="s">
        <v>158</v>
      </c>
      <c r="D12" s="786"/>
      <c r="E12" s="785" t="e">
        <f t="shared" ref="E12:K12" si="1">SUM(E9:E11)</f>
        <v>#REF!</v>
      </c>
      <c r="F12" s="785" t="e">
        <f t="shared" si="1"/>
        <v>#REF!</v>
      </c>
      <c r="G12" s="785" t="e">
        <f t="shared" si="1"/>
        <v>#REF!</v>
      </c>
      <c r="H12" s="785" t="e">
        <f t="shared" si="1"/>
        <v>#REF!</v>
      </c>
      <c r="I12" s="785" t="e">
        <f t="shared" si="1"/>
        <v>#REF!</v>
      </c>
      <c r="J12" s="785" t="e">
        <f t="shared" si="1"/>
        <v>#REF!</v>
      </c>
      <c r="K12" s="789" t="e">
        <f t="shared" si="1"/>
        <v>#REF!</v>
      </c>
    </row>
    <row r="13" spans="1:11" ht="20.100000000000001" customHeight="1" thickTop="1" x14ac:dyDescent="0.35">
      <c r="A13" s="786"/>
      <c r="B13" s="783"/>
      <c r="C13" s="783"/>
      <c r="D13" s="786"/>
      <c r="E13" s="788"/>
      <c r="F13" s="788"/>
      <c r="G13" s="788"/>
      <c r="H13" s="788"/>
      <c r="I13" s="788"/>
      <c r="J13" s="788"/>
    </row>
    <row r="14" spans="1:11" ht="20.100000000000001" customHeight="1" x14ac:dyDescent="0.35">
      <c r="A14" s="786"/>
      <c r="B14" s="783"/>
      <c r="C14" s="783"/>
      <c r="D14" s="786"/>
      <c r="E14" s="786"/>
      <c r="F14" s="786"/>
      <c r="G14" s="786"/>
      <c r="H14" s="786"/>
      <c r="I14" s="786"/>
      <c r="J14" s="786"/>
    </row>
    <row r="15" spans="1:11" ht="20.100000000000001" customHeight="1" x14ac:dyDescent="0.35">
      <c r="A15" s="786"/>
      <c r="B15" s="783"/>
      <c r="C15" s="783"/>
      <c r="D15" s="786"/>
      <c r="E15" s="786"/>
      <c r="F15" s="786"/>
      <c r="G15" s="786"/>
      <c r="H15" s="786"/>
      <c r="I15" s="786"/>
      <c r="J15" s="786"/>
    </row>
    <row r="16" spans="1:11" ht="20.100000000000001" customHeight="1" x14ac:dyDescent="0.35">
      <c r="A16" s="786"/>
      <c r="B16" s="783"/>
      <c r="C16" s="783"/>
      <c r="D16" s="786"/>
      <c r="E16" s="786"/>
      <c r="F16" s="786"/>
      <c r="G16" s="786"/>
      <c r="H16" s="786"/>
      <c r="I16" s="786"/>
      <c r="J16" s="786"/>
    </row>
    <row r="17" spans="1:10" ht="20.100000000000001" customHeight="1" x14ac:dyDescent="0.35">
      <c r="A17" s="786"/>
      <c r="B17" s="783"/>
      <c r="C17" s="783"/>
      <c r="D17" s="786"/>
      <c r="E17" s="786"/>
      <c r="F17" s="786"/>
      <c r="G17" s="786"/>
      <c r="H17" s="786"/>
      <c r="I17" s="786"/>
      <c r="J17" s="786"/>
    </row>
    <row r="18" spans="1:10" ht="20.100000000000001" customHeight="1" x14ac:dyDescent="0.35">
      <c r="A18" s="786"/>
      <c r="B18" s="783"/>
      <c r="C18" s="783"/>
      <c r="D18" s="786"/>
      <c r="E18" s="786"/>
      <c r="F18" s="786"/>
      <c r="G18" s="786"/>
      <c r="H18" s="786"/>
      <c r="I18" s="786"/>
      <c r="J18" s="786"/>
    </row>
    <row r="19" spans="1:10" ht="20.100000000000001" customHeight="1" x14ac:dyDescent="0.35">
      <c r="A19" s="786"/>
      <c r="B19" s="783"/>
      <c r="C19" s="783"/>
      <c r="D19" s="786"/>
      <c r="E19" s="786"/>
      <c r="F19" s="785" t="s">
        <v>157</v>
      </c>
      <c r="G19" s="786"/>
      <c r="H19" s="786"/>
      <c r="I19" s="786"/>
      <c r="J19" s="786"/>
    </row>
    <row r="20" spans="1:10" ht="20.100000000000001" customHeight="1" x14ac:dyDescent="0.35">
      <c r="A20" s="786"/>
      <c r="B20" s="783"/>
      <c r="C20" s="783"/>
      <c r="D20" s="786"/>
      <c r="E20" s="786"/>
      <c r="F20" s="786"/>
      <c r="G20" s="786"/>
      <c r="H20" s="786"/>
      <c r="I20" s="786"/>
      <c r="J20" s="786"/>
    </row>
    <row r="21" spans="1:10" ht="20.100000000000001" customHeight="1" x14ac:dyDescent="0.35">
      <c r="A21" s="786"/>
      <c r="B21" s="783"/>
      <c r="C21" s="783"/>
      <c r="D21" s="786"/>
      <c r="E21" s="787" t="s">
        <v>165</v>
      </c>
      <c r="F21" s="787" t="s">
        <v>164</v>
      </c>
      <c r="G21" s="787" t="s">
        <v>158</v>
      </c>
      <c r="H21" s="786"/>
      <c r="I21" s="786"/>
      <c r="J21" s="786"/>
    </row>
    <row r="22" spans="1:10" ht="20.100000000000001" customHeight="1" x14ac:dyDescent="0.35">
      <c r="A22" s="786"/>
      <c r="B22" s="783"/>
      <c r="C22" s="783"/>
      <c r="D22" s="786"/>
      <c r="E22" s="785">
        <v>5</v>
      </c>
      <c r="F22" s="272" t="e">
        <f>#REF!</f>
        <v>#REF!</v>
      </c>
      <c r="G22" s="785" t="e">
        <f>SUM(E22*F22)</f>
        <v>#REF!</v>
      </c>
      <c r="H22" s="786"/>
      <c r="I22" s="786"/>
      <c r="J22" s="786"/>
    </row>
    <row r="23" spans="1:10" ht="20.100000000000001" customHeight="1" x14ac:dyDescent="0.35">
      <c r="A23" s="786"/>
      <c r="B23" s="783"/>
      <c r="C23" s="783"/>
      <c r="D23" s="786"/>
      <c r="E23" s="785"/>
      <c r="F23" s="785"/>
      <c r="G23" s="785"/>
      <c r="H23" s="786"/>
      <c r="I23" s="786"/>
      <c r="J23" s="786"/>
    </row>
    <row r="24" spans="1:10" ht="20.100000000000001" customHeight="1" x14ac:dyDescent="0.35">
      <c r="A24" s="786"/>
      <c r="B24" s="783"/>
      <c r="C24" s="783"/>
      <c r="D24" s="786"/>
      <c r="E24" s="786"/>
      <c r="F24" s="786"/>
      <c r="G24" s="786"/>
      <c r="H24" s="786"/>
      <c r="I24" s="786"/>
      <c r="J24" s="786"/>
    </row>
    <row r="25" spans="1:10" ht="20.100000000000001" customHeight="1" x14ac:dyDescent="0.35">
      <c r="A25" s="786"/>
      <c r="B25" s="783"/>
      <c r="C25" s="783"/>
      <c r="D25" s="786"/>
      <c r="E25" s="786"/>
      <c r="F25" s="785" t="s">
        <v>336</v>
      </c>
      <c r="G25" s="786"/>
      <c r="H25" s="786"/>
      <c r="I25" s="786"/>
      <c r="J25" s="786"/>
    </row>
    <row r="26" spans="1:10" ht="20.100000000000001" customHeight="1" x14ac:dyDescent="0.35">
      <c r="A26" s="786"/>
      <c r="B26" s="783"/>
      <c r="C26" s="783"/>
      <c r="D26" s="786"/>
      <c r="E26" s="786"/>
      <c r="F26" s="786"/>
      <c r="G26" s="786"/>
      <c r="H26" s="786"/>
      <c r="I26" s="786"/>
      <c r="J26" s="786"/>
    </row>
    <row r="27" spans="1:10" ht="20.100000000000001" customHeight="1" x14ac:dyDescent="0.35">
      <c r="A27" s="783"/>
      <c r="B27" s="783"/>
      <c r="C27" s="783"/>
      <c r="D27" s="786"/>
      <c r="E27" s="787" t="s">
        <v>165</v>
      </c>
      <c r="F27" s="787" t="s">
        <v>164</v>
      </c>
      <c r="G27" s="787" t="s">
        <v>158</v>
      </c>
      <c r="H27" s="786"/>
      <c r="I27" s="786"/>
      <c r="J27" s="786"/>
    </row>
    <row r="28" spans="1:10" ht="20.100000000000001" customHeight="1" x14ac:dyDescent="0.35">
      <c r="A28" s="783"/>
      <c r="B28" s="783"/>
      <c r="C28" s="783"/>
      <c r="D28" s="786"/>
      <c r="E28" s="785">
        <v>1</v>
      </c>
      <c r="F28" s="785" t="e">
        <f>#REF!</f>
        <v>#REF!</v>
      </c>
      <c r="G28" s="785" t="e">
        <f>SUM(E28*F28)</f>
        <v>#REF!</v>
      </c>
      <c r="H28" s="786"/>
      <c r="I28" s="786"/>
      <c r="J28" s="786"/>
    </row>
    <row r="29" spans="1:10" ht="20.100000000000001" customHeight="1" x14ac:dyDescent="0.25">
      <c r="B29" s="783"/>
      <c r="D29" s="783"/>
      <c r="E29" s="783"/>
      <c r="F29" s="783"/>
      <c r="G29" s="783"/>
      <c r="H29" s="783"/>
      <c r="I29" s="783"/>
      <c r="J29" s="783"/>
    </row>
    <row r="30" spans="1:10" ht="20.100000000000001" customHeight="1" x14ac:dyDescent="0.35">
      <c r="A30" s="783"/>
      <c r="B30" s="783"/>
      <c r="C30" s="783"/>
      <c r="D30" s="783"/>
      <c r="E30" s="783"/>
      <c r="F30" s="785" t="s">
        <v>163</v>
      </c>
      <c r="G30" s="784" t="e">
        <f>G22+G28</f>
        <v>#REF!</v>
      </c>
      <c r="H30" s="783"/>
      <c r="I30" s="783"/>
      <c r="J30" s="783"/>
    </row>
    <row r="31" spans="1:10" ht="20.100000000000001" customHeight="1" x14ac:dyDescent="0.3">
      <c r="A31" s="783"/>
      <c r="B31" s="783"/>
      <c r="C31" s="783"/>
      <c r="D31" s="783"/>
      <c r="E31" s="783"/>
      <c r="F31" s="784"/>
      <c r="G31" s="783"/>
      <c r="H31" s="783"/>
      <c r="I31" s="783"/>
      <c r="J31" s="783"/>
    </row>
    <row r="32" spans="1:10" ht="20.100000000000001" customHeight="1" x14ac:dyDescent="0.25">
      <c r="A32" s="783"/>
      <c r="B32" s="783"/>
      <c r="C32" s="783"/>
      <c r="D32" s="783"/>
      <c r="E32" s="783"/>
      <c r="F32" s="783"/>
      <c r="G32" s="783"/>
      <c r="H32" s="783"/>
      <c r="I32" s="783"/>
      <c r="J32" s="783"/>
    </row>
    <row r="33" spans="1:10" ht="20.100000000000001" customHeight="1" x14ac:dyDescent="0.25">
      <c r="A33" s="783"/>
      <c r="B33" s="783"/>
      <c r="C33" s="783"/>
      <c r="D33" s="783"/>
      <c r="E33" s="783"/>
      <c r="F33" s="783"/>
      <c r="G33" s="783"/>
      <c r="H33" s="783"/>
      <c r="I33" s="783"/>
      <c r="J33" s="783"/>
    </row>
    <row r="34" spans="1:10" ht="20.100000000000001" customHeight="1" x14ac:dyDescent="0.25">
      <c r="A34" s="783"/>
      <c r="B34" s="783"/>
      <c r="C34" s="783"/>
      <c r="D34" s="783"/>
      <c r="E34" s="783"/>
      <c r="F34" s="783"/>
      <c r="G34" s="783"/>
      <c r="H34" s="783"/>
      <c r="I34" s="783"/>
      <c r="J34" s="783"/>
    </row>
    <row r="35" spans="1:10" ht="18" x14ac:dyDescent="0.25">
      <c r="A35" s="783"/>
      <c r="B35" s="783"/>
      <c r="C35" s="783"/>
      <c r="D35" s="783"/>
      <c r="E35" s="783"/>
      <c r="F35" s="783"/>
      <c r="G35" s="783"/>
      <c r="H35" s="783"/>
      <c r="I35" s="783"/>
      <c r="J35" s="783"/>
    </row>
    <row r="36" spans="1:10" ht="18" x14ac:dyDescent="0.25">
      <c r="A36" s="783"/>
      <c r="B36" s="783"/>
      <c r="C36" s="783"/>
      <c r="D36" s="783"/>
      <c r="E36" s="783"/>
      <c r="F36" s="783"/>
      <c r="G36" s="783"/>
      <c r="H36" s="783"/>
      <c r="I36" s="783"/>
      <c r="J36" s="783"/>
    </row>
    <row r="37" spans="1:10" ht="18" x14ac:dyDescent="0.25">
      <c r="A37" s="783"/>
      <c r="B37" s="783"/>
      <c r="C37" s="783"/>
      <c r="D37" s="783"/>
      <c r="E37" s="783"/>
      <c r="F37" s="783"/>
      <c r="G37" s="783"/>
      <c r="H37" s="783"/>
      <c r="I37" s="783"/>
      <c r="J37" s="783"/>
    </row>
    <row r="38" spans="1:10" ht="18" x14ac:dyDescent="0.25">
      <c r="A38" s="783"/>
      <c r="B38" s="783"/>
      <c r="C38" s="783"/>
      <c r="D38" s="783"/>
      <c r="E38" s="783"/>
      <c r="F38" s="783"/>
      <c r="G38" s="783"/>
      <c r="H38" s="783"/>
      <c r="I38" s="783"/>
      <c r="J38" s="783"/>
    </row>
    <row r="39" spans="1:10" ht="18" x14ac:dyDescent="0.25">
      <c r="A39" s="783"/>
      <c r="B39" s="783"/>
      <c r="C39" s="783"/>
      <c r="D39" s="783"/>
      <c r="E39" s="783"/>
      <c r="F39" s="783"/>
      <c r="G39" s="783"/>
      <c r="H39" s="783"/>
      <c r="I39" s="783"/>
      <c r="J39" s="783"/>
    </row>
    <row r="40" spans="1:10" ht="18" x14ac:dyDescent="0.25">
      <c r="A40" s="783"/>
      <c r="B40" s="783"/>
      <c r="C40" s="783"/>
      <c r="D40" s="783"/>
      <c r="E40" s="783"/>
      <c r="F40" s="783"/>
      <c r="G40" s="783"/>
      <c r="H40" s="783"/>
      <c r="I40" s="783"/>
      <c r="J40" s="783"/>
    </row>
    <row r="41" spans="1:10" ht="18" x14ac:dyDescent="0.25">
      <c r="A41" s="783"/>
      <c r="B41" s="783"/>
      <c r="C41" s="783"/>
      <c r="D41" s="783"/>
      <c r="E41" s="783"/>
      <c r="F41" s="783"/>
      <c r="G41" s="783"/>
      <c r="H41" s="783"/>
      <c r="I41" s="783"/>
      <c r="J41" s="783"/>
    </row>
    <row r="42" spans="1:10" ht="18" x14ac:dyDescent="0.25">
      <c r="A42" s="783"/>
      <c r="B42" s="783"/>
      <c r="C42" s="783"/>
      <c r="D42" s="783"/>
      <c r="E42" s="783"/>
      <c r="F42" s="783"/>
      <c r="G42" s="783"/>
      <c r="H42" s="783"/>
      <c r="I42" s="783"/>
      <c r="J42" s="783"/>
    </row>
    <row r="43" spans="1:10" ht="18" x14ac:dyDescent="0.25">
      <c r="A43" s="783"/>
      <c r="B43" s="783"/>
      <c r="C43" s="783"/>
      <c r="D43" s="783"/>
      <c r="E43" s="783"/>
      <c r="F43" s="783"/>
      <c r="G43" s="783"/>
      <c r="H43" s="783"/>
      <c r="I43" s="783"/>
      <c r="J43" s="783"/>
    </row>
    <row r="44" spans="1:10" ht="18" x14ac:dyDescent="0.25">
      <c r="A44" s="783"/>
      <c r="B44" s="783"/>
      <c r="C44" s="783"/>
      <c r="D44" s="783"/>
      <c r="E44" s="783"/>
      <c r="F44" s="783"/>
      <c r="G44" s="783"/>
      <c r="H44" s="783"/>
      <c r="I44" s="783"/>
      <c r="J44" s="783"/>
    </row>
    <row r="45" spans="1:10" ht="18" x14ac:dyDescent="0.25">
      <c r="A45" s="783"/>
      <c r="B45" s="783"/>
      <c r="C45" s="783"/>
      <c r="D45" s="783"/>
      <c r="E45" s="783"/>
      <c r="F45" s="783"/>
      <c r="G45" s="783"/>
      <c r="H45" s="783"/>
      <c r="I45" s="783"/>
      <c r="J45" s="783"/>
    </row>
    <row r="46" spans="1:10" ht="18" x14ac:dyDescent="0.25">
      <c r="A46" s="783"/>
      <c r="B46" s="783"/>
      <c r="C46" s="783"/>
      <c r="D46" s="783"/>
      <c r="E46" s="783"/>
      <c r="F46" s="783"/>
      <c r="G46" s="783"/>
      <c r="H46" s="783"/>
      <c r="I46" s="783"/>
      <c r="J46" s="783"/>
    </row>
    <row r="47" spans="1:10" ht="18" x14ac:dyDescent="0.25">
      <c r="A47" s="783"/>
      <c r="B47" s="783"/>
      <c r="C47" s="783"/>
      <c r="D47" s="783"/>
      <c r="E47" s="783"/>
      <c r="F47" s="783"/>
      <c r="G47" s="783"/>
      <c r="H47" s="783"/>
      <c r="I47" s="783"/>
      <c r="J47" s="783"/>
    </row>
    <row r="48" spans="1:10" ht="18" x14ac:dyDescent="0.25">
      <c r="A48" s="783"/>
      <c r="B48" s="783"/>
      <c r="C48" s="783"/>
      <c r="D48" s="783"/>
      <c r="E48" s="783"/>
      <c r="F48" s="783"/>
      <c r="G48" s="783"/>
      <c r="H48" s="783"/>
      <c r="I48" s="783"/>
      <c r="J48" s="783"/>
    </row>
    <row r="49" spans="1:10" ht="18" x14ac:dyDescent="0.25">
      <c r="A49" s="783"/>
      <c r="B49" s="783"/>
      <c r="C49" s="783"/>
      <c r="D49" s="783"/>
      <c r="E49" s="783"/>
      <c r="F49" s="783"/>
      <c r="G49" s="783"/>
      <c r="H49" s="783"/>
      <c r="I49" s="783"/>
      <c r="J49" s="783"/>
    </row>
    <row r="50" spans="1:10" ht="18" x14ac:dyDescent="0.25">
      <c r="A50" s="783"/>
      <c r="B50" s="783"/>
      <c r="C50" s="783"/>
      <c r="D50" s="783"/>
      <c r="E50" s="783"/>
      <c r="F50" s="783"/>
      <c r="G50" s="783"/>
      <c r="H50" s="783"/>
      <c r="I50" s="783"/>
      <c r="J50" s="783"/>
    </row>
    <row r="51" spans="1:10" ht="18" x14ac:dyDescent="0.25">
      <c r="A51" s="783"/>
      <c r="B51" s="783"/>
      <c r="C51" s="783"/>
      <c r="D51" s="783"/>
      <c r="E51" s="783"/>
      <c r="F51" s="783"/>
      <c r="G51" s="783"/>
      <c r="H51" s="783"/>
      <c r="I51" s="783"/>
      <c r="J51" s="783"/>
    </row>
    <row r="52" spans="1:10" ht="18" x14ac:dyDescent="0.25">
      <c r="A52" s="783"/>
      <c r="B52" s="783"/>
      <c r="C52" s="783"/>
      <c r="D52" s="783"/>
      <c r="E52" s="783"/>
      <c r="F52" s="783"/>
      <c r="G52" s="783"/>
      <c r="H52" s="783"/>
      <c r="I52" s="783"/>
      <c r="J52" s="783"/>
    </row>
    <row r="53" spans="1:10" ht="18" x14ac:dyDescent="0.25">
      <c r="A53" s="783"/>
      <c r="B53" s="783"/>
      <c r="C53" s="783"/>
      <c r="D53" s="783"/>
      <c r="E53" s="783"/>
      <c r="F53" s="783"/>
      <c r="G53" s="783"/>
      <c r="H53" s="783"/>
      <c r="I53" s="783"/>
      <c r="J53" s="783"/>
    </row>
    <row r="54" spans="1:10" ht="18" x14ac:dyDescent="0.25">
      <c r="A54" s="783"/>
      <c r="B54" s="783"/>
      <c r="C54" s="783"/>
      <c r="D54" s="783"/>
      <c r="E54" s="783"/>
      <c r="F54" s="783"/>
      <c r="G54" s="783"/>
      <c r="H54" s="783"/>
      <c r="I54" s="783"/>
      <c r="J54" s="783"/>
    </row>
    <row r="62" spans="1:10" x14ac:dyDescent="0.2">
      <c r="E62" s="782" t="s">
        <v>229</v>
      </c>
    </row>
    <row r="65" spans="1:1" x14ac:dyDescent="0.2">
      <c r="A65" s="781" t="s">
        <v>349</v>
      </c>
    </row>
  </sheetData>
  <pageMargins left="0.5" right="0.5" top="0.5" bottom="0.5" header="0" footer="0"/>
  <pageSetup scale="51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91324-E613-4F36-A84A-F80C503C188C}">
  <dimension ref="A1:K89"/>
  <sheetViews>
    <sheetView workbookViewId="0"/>
  </sheetViews>
  <sheetFormatPr defaultColWidth="12.42578125" defaultRowHeight="15" x14ac:dyDescent="0.2"/>
  <cols>
    <col min="1" max="1" width="20.140625" style="796" customWidth="1"/>
    <col min="2" max="2" width="4.7109375" style="796" customWidth="1"/>
    <col min="3" max="3" width="20.140625" style="796" customWidth="1"/>
    <col min="4" max="4" width="13.7109375" style="796" customWidth="1"/>
    <col min="5" max="10" width="17.5703125" style="796" customWidth="1"/>
    <col min="11" max="11" width="14.28515625" style="796" bestFit="1" customWidth="1"/>
    <col min="12" max="16384" width="12.42578125" style="796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819" t="s">
        <v>347</v>
      </c>
      <c r="B5" s="819"/>
    </row>
    <row r="7" spans="1:11" ht="20.100000000000001" customHeight="1" x14ac:dyDescent="0.25">
      <c r="A7" s="818" t="s">
        <v>133</v>
      </c>
      <c r="B7" s="800"/>
      <c r="C7" s="800"/>
      <c r="E7" s="817">
        <v>1</v>
      </c>
      <c r="F7" s="817">
        <v>2</v>
      </c>
      <c r="G7" s="817">
        <v>3</v>
      </c>
      <c r="H7" s="817">
        <v>4</v>
      </c>
      <c r="I7" s="817">
        <v>4.5</v>
      </c>
      <c r="J7" s="817">
        <v>5</v>
      </c>
      <c r="K7" s="817">
        <v>6</v>
      </c>
    </row>
    <row r="8" spans="1:11" ht="20.100000000000001" customHeight="1" x14ac:dyDescent="0.2">
      <c r="E8" s="816"/>
      <c r="F8" s="816"/>
      <c r="G8" s="816"/>
      <c r="H8" s="816"/>
      <c r="I8" s="816"/>
      <c r="J8" s="816"/>
      <c r="K8" s="816"/>
    </row>
    <row r="9" spans="1:11" ht="20.100000000000001" customHeight="1" x14ac:dyDescent="0.35">
      <c r="A9" s="797" t="s">
        <v>212</v>
      </c>
      <c r="B9" s="800"/>
      <c r="C9" s="800" t="s">
        <v>67</v>
      </c>
      <c r="D9" s="800"/>
      <c r="E9" s="812" t="e">
        <f>#REF!</f>
        <v>#REF!</v>
      </c>
      <c r="F9" s="812" t="e">
        <f>#REF!</f>
        <v>#REF!</v>
      </c>
      <c r="G9" s="812" t="e">
        <f>#REF!</f>
        <v>#REF!</v>
      </c>
      <c r="H9" s="812" t="e">
        <f>#REF!</f>
        <v>#REF!</v>
      </c>
      <c r="I9" s="812" t="e">
        <f>#REF!</f>
        <v>#REF!</v>
      </c>
      <c r="J9" s="812" t="e">
        <f>#REF!</f>
        <v>#REF!</v>
      </c>
      <c r="K9" s="812" t="e">
        <f>#REF!</f>
        <v>#REF!</v>
      </c>
    </row>
    <row r="10" spans="1:11" ht="20.100000000000001" customHeight="1" x14ac:dyDescent="0.35">
      <c r="A10" s="797" t="s">
        <v>211</v>
      </c>
      <c r="B10" s="800"/>
      <c r="C10" s="800" t="s">
        <v>159</v>
      </c>
      <c r="D10" s="800"/>
      <c r="E10" s="807" t="e">
        <f t="shared" ref="E10:K10" si="0">$H$50</f>
        <v>#REF!</v>
      </c>
      <c r="F10" s="807" t="e">
        <f t="shared" si="0"/>
        <v>#REF!</v>
      </c>
      <c r="G10" s="807" t="e">
        <f t="shared" si="0"/>
        <v>#REF!</v>
      </c>
      <c r="H10" s="807" t="e">
        <f t="shared" si="0"/>
        <v>#REF!</v>
      </c>
      <c r="I10" s="807" t="e">
        <f t="shared" si="0"/>
        <v>#REF!</v>
      </c>
      <c r="J10" s="807" t="e">
        <f t="shared" si="0"/>
        <v>#REF!</v>
      </c>
      <c r="K10" s="807" t="e">
        <f t="shared" si="0"/>
        <v>#REF!</v>
      </c>
    </row>
    <row r="11" spans="1:11" ht="20.100000000000001" customHeight="1" x14ac:dyDescent="0.35">
      <c r="B11" s="800"/>
      <c r="C11" s="800" t="s">
        <v>351</v>
      </c>
      <c r="D11" s="800"/>
      <c r="E11" s="813" t="e">
        <f t="shared" ref="E11:K11" si="1">$F$57</f>
        <v>#REF!</v>
      </c>
      <c r="F11" s="813" t="e">
        <f t="shared" si="1"/>
        <v>#REF!</v>
      </c>
      <c r="G11" s="813" t="e">
        <f t="shared" si="1"/>
        <v>#REF!</v>
      </c>
      <c r="H11" s="813" t="e">
        <f t="shared" si="1"/>
        <v>#REF!</v>
      </c>
      <c r="I11" s="813" t="e">
        <f t="shared" si="1"/>
        <v>#REF!</v>
      </c>
      <c r="J11" s="813" t="e">
        <f t="shared" si="1"/>
        <v>#REF!</v>
      </c>
      <c r="K11" s="813" t="e">
        <f t="shared" si="1"/>
        <v>#REF!</v>
      </c>
    </row>
    <row r="12" spans="1:11" ht="20.100000000000001" customHeight="1" x14ac:dyDescent="0.35">
      <c r="A12" s="797"/>
      <c r="B12" s="800"/>
      <c r="C12" s="800" t="s">
        <v>170</v>
      </c>
      <c r="D12" s="800"/>
      <c r="E12" s="812" t="e">
        <f>#REF!</f>
        <v>#REF!</v>
      </c>
      <c r="F12" s="812" t="e">
        <f>#REF!</f>
        <v>#REF!</v>
      </c>
      <c r="G12" s="812" t="e">
        <f>#REF!</f>
        <v>#REF!</v>
      </c>
      <c r="H12" s="812" t="e">
        <f>#REF!</f>
        <v>#REF!</v>
      </c>
      <c r="I12" s="812" t="e">
        <f>#REF!</f>
        <v>#REF!</v>
      </c>
      <c r="J12" s="812" t="e">
        <f>#REF!</f>
        <v>#REF!</v>
      </c>
      <c r="K12" s="812" t="e">
        <f>#REF!</f>
        <v>#REF!</v>
      </c>
    </row>
    <row r="13" spans="1:11" ht="20.100000000000001" customHeight="1" x14ac:dyDescent="0.35">
      <c r="A13" s="797"/>
      <c r="B13" s="800"/>
      <c r="C13" s="800"/>
      <c r="D13" s="800"/>
      <c r="E13" s="811"/>
      <c r="F13" s="811"/>
      <c r="G13" s="811"/>
      <c r="H13" s="811"/>
      <c r="I13" s="811"/>
      <c r="J13" s="811"/>
      <c r="K13" s="811"/>
    </row>
    <row r="14" spans="1:11" ht="20.100000000000001" customHeight="1" thickBot="1" x14ac:dyDescent="0.4">
      <c r="A14" s="797"/>
      <c r="B14" s="800"/>
      <c r="C14" s="800" t="s">
        <v>158</v>
      </c>
      <c r="D14" s="800"/>
      <c r="E14" s="813" t="e">
        <f t="shared" ref="E14:K14" si="2">SUM(E9:E13)</f>
        <v>#REF!</v>
      </c>
      <c r="F14" s="813" t="e">
        <f t="shared" si="2"/>
        <v>#REF!</v>
      </c>
      <c r="G14" s="813" t="e">
        <f t="shared" si="2"/>
        <v>#REF!</v>
      </c>
      <c r="H14" s="813" t="e">
        <f t="shared" si="2"/>
        <v>#REF!</v>
      </c>
      <c r="I14" s="813" t="e">
        <f t="shared" si="2"/>
        <v>#REF!</v>
      </c>
      <c r="J14" s="813" t="e">
        <f t="shared" si="2"/>
        <v>#REF!</v>
      </c>
      <c r="K14" s="813" t="e">
        <f t="shared" si="2"/>
        <v>#REF!</v>
      </c>
    </row>
    <row r="15" spans="1:11" ht="20.100000000000001" customHeight="1" thickTop="1" x14ac:dyDescent="0.35">
      <c r="A15" s="797"/>
      <c r="B15" s="800"/>
      <c r="C15" s="800"/>
      <c r="D15" s="800"/>
      <c r="E15" s="814"/>
      <c r="F15" s="814"/>
      <c r="G15" s="814"/>
      <c r="H15" s="814"/>
      <c r="I15" s="814"/>
      <c r="J15" s="814"/>
      <c r="K15" s="814"/>
    </row>
    <row r="16" spans="1:11" ht="20.100000000000001" customHeight="1" x14ac:dyDescent="0.35">
      <c r="A16" s="797"/>
      <c r="B16" s="800"/>
      <c r="C16" s="800"/>
      <c r="D16" s="800"/>
      <c r="E16" s="807"/>
      <c r="F16" s="807"/>
      <c r="G16" s="807"/>
      <c r="H16" s="807"/>
      <c r="I16" s="807"/>
      <c r="J16" s="807"/>
      <c r="K16" s="807"/>
    </row>
    <row r="17" spans="1:11" ht="20.100000000000001" customHeight="1" x14ac:dyDescent="0.35">
      <c r="A17" s="797"/>
      <c r="B17" s="800"/>
      <c r="C17" s="800"/>
      <c r="D17" s="800"/>
      <c r="E17" s="807"/>
      <c r="F17" s="807"/>
      <c r="G17" s="807"/>
      <c r="H17" s="807"/>
      <c r="I17" s="807"/>
      <c r="J17" s="807"/>
      <c r="K17" s="807"/>
    </row>
    <row r="18" spans="1:11" ht="20.100000000000001" customHeight="1" x14ac:dyDescent="0.35">
      <c r="A18" s="797"/>
      <c r="B18" s="800"/>
      <c r="C18" s="800"/>
      <c r="D18" s="800"/>
      <c r="E18" s="807"/>
      <c r="F18" s="807"/>
      <c r="G18" s="807"/>
      <c r="H18" s="807"/>
      <c r="I18" s="807"/>
      <c r="J18" s="807"/>
      <c r="K18" s="807"/>
    </row>
    <row r="19" spans="1:11" ht="20.100000000000001" customHeight="1" x14ac:dyDescent="0.35">
      <c r="A19" s="797"/>
      <c r="B19" s="800"/>
      <c r="C19" s="800"/>
      <c r="D19" s="800"/>
      <c r="E19" s="807"/>
      <c r="F19" s="807"/>
      <c r="G19" s="807"/>
      <c r="H19" s="807"/>
      <c r="I19" s="807"/>
      <c r="J19" s="807"/>
      <c r="K19" s="807"/>
    </row>
    <row r="20" spans="1:11" ht="20.100000000000001" customHeight="1" x14ac:dyDescent="0.35">
      <c r="A20" s="797" t="s">
        <v>210</v>
      </c>
      <c r="B20" s="800"/>
      <c r="C20" s="800" t="s">
        <v>67</v>
      </c>
      <c r="D20" s="800"/>
      <c r="E20" s="812" t="e">
        <f>#REF!</f>
        <v>#REF!</v>
      </c>
      <c r="F20" s="812" t="e">
        <f>#REF!</f>
        <v>#REF!</v>
      </c>
      <c r="G20" s="812" t="e">
        <f>#REF!</f>
        <v>#REF!</v>
      </c>
      <c r="H20" s="812" t="e">
        <f>#REF!</f>
        <v>#REF!</v>
      </c>
      <c r="I20" s="812" t="e">
        <f>#REF!</f>
        <v>#REF!</v>
      </c>
      <c r="J20" s="812" t="e">
        <f>#REF!</f>
        <v>#REF!</v>
      </c>
      <c r="K20" s="812" t="e">
        <f>#REF!</f>
        <v>#REF!</v>
      </c>
    </row>
    <row r="21" spans="1:11" ht="20.100000000000001" customHeight="1" x14ac:dyDescent="0.35">
      <c r="A21" s="797" t="s">
        <v>209</v>
      </c>
      <c r="B21" s="800"/>
      <c r="C21" s="800" t="s">
        <v>159</v>
      </c>
      <c r="D21" s="800"/>
      <c r="E21" s="807" t="e">
        <f t="shared" ref="E21:K21" si="3">$H$50</f>
        <v>#REF!</v>
      </c>
      <c r="F21" s="807" t="e">
        <f t="shared" si="3"/>
        <v>#REF!</v>
      </c>
      <c r="G21" s="807" t="e">
        <f t="shared" si="3"/>
        <v>#REF!</v>
      </c>
      <c r="H21" s="807" t="e">
        <f t="shared" si="3"/>
        <v>#REF!</v>
      </c>
      <c r="I21" s="807" t="e">
        <f t="shared" si="3"/>
        <v>#REF!</v>
      </c>
      <c r="J21" s="807" t="e">
        <f t="shared" si="3"/>
        <v>#REF!</v>
      </c>
      <c r="K21" s="807" t="e">
        <f t="shared" si="3"/>
        <v>#REF!</v>
      </c>
    </row>
    <row r="22" spans="1:11" ht="20.100000000000001" customHeight="1" x14ac:dyDescent="0.35">
      <c r="A22" s="797"/>
      <c r="B22" s="800"/>
      <c r="C22" s="800" t="s">
        <v>351</v>
      </c>
      <c r="D22" s="800"/>
      <c r="E22" s="813" t="e">
        <f t="shared" ref="E22:K22" si="4">$F$58</f>
        <v>#REF!</v>
      </c>
      <c r="F22" s="813" t="e">
        <f t="shared" si="4"/>
        <v>#REF!</v>
      </c>
      <c r="G22" s="813" t="e">
        <f t="shared" si="4"/>
        <v>#REF!</v>
      </c>
      <c r="H22" s="813" t="e">
        <f t="shared" si="4"/>
        <v>#REF!</v>
      </c>
      <c r="I22" s="813" t="e">
        <f t="shared" si="4"/>
        <v>#REF!</v>
      </c>
      <c r="J22" s="813" t="e">
        <f t="shared" si="4"/>
        <v>#REF!</v>
      </c>
      <c r="K22" s="813" t="e">
        <f t="shared" si="4"/>
        <v>#REF!</v>
      </c>
    </row>
    <row r="23" spans="1:11" ht="20.100000000000001" customHeight="1" x14ac:dyDescent="0.35">
      <c r="A23" s="797"/>
      <c r="B23" s="800"/>
      <c r="C23" s="800" t="s">
        <v>170</v>
      </c>
      <c r="D23" s="800"/>
      <c r="E23" s="812" t="e">
        <f>#REF!</f>
        <v>#REF!</v>
      </c>
      <c r="F23" s="812" t="e">
        <f>#REF!</f>
        <v>#REF!</v>
      </c>
      <c r="G23" s="812" t="e">
        <f>#REF!</f>
        <v>#REF!</v>
      </c>
      <c r="H23" s="812" t="e">
        <f>#REF!</f>
        <v>#REF!</v>
      </c>
      <c r="I23" s="812" t="e">
        <f>#REF!</f>
        <v>#REF!</v>
      </c>
      <c r="J23" s="812" t="e">
        <f>#REF!</f>
        <v>#REF!</v>
      </c>
      <c r="K23" s="812" t="e">
        <f>#REF!</f>
        <v>#REF!</v>
      </c>
    </row>
    <row r="24" spans="1:11" ht="20.100000000000001" customHeight="1" x14ac:dyDescent="0.35">
      <c r="A24" s="797"/>
      <c r="B24" s="800"/>
      <c r="C24" s="800"/>
      <c r="D24" s="800"/>
      <c r="E24" s="811"/>
      <c r="F24" s="811"/>
      <c r="G24" s="811"/>
      <c r="H24" s="811"/>
      <c r="I24" s="811"/>
      <c r="J24" s="811"/>
      <c r="K24" s="811"/>
    </row>
    <row r="25" spans="1:11" ht="20.100000000000001" customHeight="1" thickBot="1" x14ac:dyDescent="0.4">
      <c r="A25" s="797"/>
      <c r="B25" s="800"/>
      <c r="C25" s="800" t="s">
        <v>158</v>
      </c>
      <c r="D25" s="800"/>
      <c r="E25" s="813" t="e">
        <f>SUM(E20:E23)</f>
        <v>#REF!</v>
      </c>
      <c r="F25" s="813" t="e">
        <f>SUM(F20:F23)</f>
        <v>#REF!</v>
      </c>
      <c r="G25" s="813" t="e">
        <f>SUM(G20:G23)</f>
        <v>#REF!</v>
      </c>
      <c r="H25" s="813" t="e">
        <f>SUM(H20:H23)</f>
        <v>#REF!</v>
      </c>
      <c r="I25" s="813" t="e">
        <f>SUM(I20:I24)</f>
        <v>#REF!</v>
      </c>
      <c r="J25" s="813" t="e">
        <f>SUM(J20:J23)</f>
        <v>#REF!</v>
      </c>
      <c r="K25" s="813" t="e">
        <f>SUM(K20:K23)</f>
        <v>#REF!</v>
      </c>
    </row>
    <row r="26" spans="1:11" ht="20.100000000000001" customHeight="1" thickTop="1" x14ac:dyDescent="0.35">
      <c r="A26" s="797"/>
      <c r="B26" s="800"/>
      <c r="C26" s="800"/>
      <c r="D26" s="800"/>
      <c r="E26" s="815"/>
      <c r="F26" s="815"/>
      <c r="G26" s="815"/>
      <c r="H26" s="815"/>
      <c r="I26" s="815"/>
      <c r="J26" s="815"/>
      <c r="K26" s="815"/>
    </row>
    <row r="27" spans="1:11" ht="20.100000000000001" customHeight="1" x14ac:dyDescent="0.35">
      <c r="A27" s="797"/>
      <c r="B27" s="800"/>
      <c r="C27" s="800"/>
      <c r="D27" s="800"/>
      <c r="E27" s="797"/>
      <c r="F27" s="797"/>
      <c r="G27" s="797"/>
      <c r="H27" s="797"/>
      <c r="I27" s="797"/>
      <c r="J27" s="797"/>
      <c r="K27" s="797"/>
    </row>
    <row r="28" spans="1:11" ht="20.100000000000001" customHeight="1" x14ac:dyDescent="0.35">
      <c r="A28" s="797"/>
      <c r="B28" s="800"/>
      <c r="C28" s="800"/>
      <c r="D28" s="800"/>
      <c r="E28" s="797"/>
      <c r="F28" s="797"/>
      <c r="G28" s="797"/>
      <c r="H28" s="797"/>
      <c r="I28" s="797"/>
      <c r="J28" s="797"/>
      <c r="K28" s="797"/>
    </row>
    <row r="29" spans="1:11" ht="20.100000000000001" customHeight="1" x14ac:dyDescent="0.35">
      <c r="A29" s="797"/>
      <c r="B29" s="800"/>
      <c r="C29" s="800"/>
      <c r="D29" s="806"/>
      <c r="E29" s="807"/>
      <c r="F29" s="807"/>
      <c r="G29" s="797"/>
      <c r="H29" s="797"/>
      <c r="I29" s="797"/>
      <c r="J29" s="797"/>
      <c r="K29" s="797"/>
    </row>
    <row r="30" spans="1:11" ht="20.100000000000001" customHeight="1" x14ac:dyDescent="0.35">
      <c r="A30" s="797" t="s">
        <v>208</v>
      </c>
      <c r="B30" s="800"/>
      <c r="C30" s="800" t="s">
        <v>67</v>
      </c>
      <c r="D30" s="806"/>
      <c r="E30" s="813" t="e">
        <f>#REF!</f>
        <v>#REF!</v>
      </c>
      <c r="F30" s="813" t="e">
        <f>#REF!</f>
        <v>#REF!</v>
      </c>
      <c r="G30" s="813" t="e">
        <f>#REF!</f>
        <v>#REF!</v>
      </c>
      <c r="H30" s="813" t="e">
        <f>#REF!</f>
        <v>#REF!</v>
      </c>
      <c r="I30" s="813" t="e">
        <f>#REF!</f>
        <v>#REF!</v>
      </c>
      <c r="J30" s="813" t="e">
        <f>#REF!</f>
        <v>#REF!</v>
      </c>
      <c r="K30" s="813" t="e">
        <f>#REF!</f>
        <v>#REF!</v>
      </c>
    </row>
    <row r="31" spans="1:11" ht="20.100000000000001" customHeight="1" x14ac:dyDescent="0.35">
      <c r="A31" s="797" t="s">
        <v>180</v>
      </c>
      <c r="B31" s="800"/>
      <c r="C31" s="800" t="s">
        <v>159</v>
      </c>
      <c r="D31" s="802"/>
      <c r="E31" s="813" t="e">
        <f t="shared" ref="E31:K31" si="5">$H$51</f>
        <v>#REF!</v>
      </c>
      <c r="F31" s="813" t="e">
        <f t="shared" si="5"/>
        <v>#REF!</v>
      </c>
      <c r="G31" s="813" t="e">
        <f t="shared" si="5"/>
        <v>#REF!</v>
      </c>
      <c r="H31" s="813" t="e">
        <f t="shared" si="5"/>
        <v>#REF!</v>
      </c>
      <c r="I31" s="813" t="e">
        <f t="shared" si="5"/>
        <v>#REF!</v>
      </c>
      <c r="J31" s="813" t="e">
        <f t="shared" si="5"/>
        <v>#REF!</v>
      </c>
      <c r="K31" s="813" t="e">
        <f t="shared" si="5"/>
        <v>#REF!</v>
      </c>
    </row>
    <row r="32" spans="1:11" ht="20.100000000000001" customHeight="1" x14ac:dyDescent="0.35">
      <c r="A32" s="797"/>
      <c r="B32" s="800"/>
      <c r="C32" s="800" t="s">
        <v>351</v>
      </c>
      <c r="D32" s="802"/>
      <c r="E32" s="813" t="e">
        <f t="shared" ref="E32:K32" si="6">$F$57</f>
        <v>#REF!</v>
      </c>
      <c r="F32" s="813" t="e">
        <f t="shared" si="6"/>
        <v>#REF!</v>
      </c>
      <c r="G32" s="813" t="e">
        <f t="shared" si="6"/>
        <v>#REF!</v>
      </c>
      <c r="H32" s="813" t="e">
        <f t="shared" si="6"/>
        <v>#REF!</v>
      </c>
      <c r="I32" s="813" t="e">
        <f t="shared" si="6"/>
        <v>#REF!</v>
      </c>
      <c r="J32" s="813" t="e">
        <f t="shared" si="6"/>
        <v>#REF!</v>
      </c>
      <c r="K32" s="813" t="e">
        <f t="shared" si="6"/>
        <v>#REF!</v>
      </c>
    </row>
    <row r="33" spans="1:11" ht="23.25" x14ac:dyDescent="0.35">
      <c r="A33" s="797"/>
      <c r="B33" s="800"/>
      <c r="C33" s="800" t="s">
        <v>170</v>
      </c>
      <c r="D33" s="800"/>
      <c r="E33" s="813" t="e">
        <f>#REF!</f>
        <v>#REF!</v>
      </c>
      <c r="F33" s="813" t="e">
        <f>#REF!</f>
        <v>#REF!</v>
      </c>
      <c r="G33" s="813" t="e">
        <f>#REF!</f>
        <v>#REF!</v>
      </c>
      <c r="H33" s="813" t="e">
        <f>#REF!</f>
        <v>#REF!</v>
      </c>
      <c r="I33" s="813" t="e">
        <f>#REF!</f>
        <v>#REF!</v>
      </c>
      <c r="J33" s="813" t="e">
        <f>#REF!</f>
        <v>#REF!</v>
      </c>
      <c r="K33" s="813" t="e">
        <f>#REF!</f>
        <v>#REF!</v>
      </c>
    </row>
    <row r="34" spans="1:11" ht="23.25" x14ac:dyDescent="0.35">
      <c r="A34" s="797"/>
      <c r="B34" s="800"/>
      <c r="C34" s="800"/>
      <c r="D34" s="800"/>
      <c r="E34" s="811"/>
      <c r="F34" s="811"/>
      <c r="G34" s="811"/>
      <c r="H34" s="811"/>
      <c r="I34" s="811"/>
      <c r="J34" s="811"/>
      <c r="K34" s="811"/>
    </row>
    <row r="35" spans="1:11" ht="24" thickBot="1" x14ac:dyDescent="0.4">
      <c r="A35" s="797"/>
      <c r="B35" s="800"/>
      <c r="C35" s="800" t="s">
        <v>158</v>
      </c>
      <c r="D35" s="800"/>
      <c r="E35" s="813" t="e">
        <f>SUM(E30:E33)</f>
        <v>#REF!</v>
      </c>
      <c r="F35" s="813" t="e">
        <f>SUM(F30:F33)</f>
        <v>#REF!</v>
      </c>
      <c r="G35" s="813" t="e">
        <f>SUM(G30:G33)</f>
        <v>#REF!</v>
      </c>
      <c r="H35" s="813" t="e">
        <f>SUM(H30:H33)</f>
        <v>#REF!</v>
      </c>
      <c r="I35" s="813" t="e">
        <f>SUM(I30:I34)</f>
        <v>#REF!</v>
      </c>
      <c r="J35" s="813" t="e">
        <f>SUM(J30:J33)</f>
        <v>#REF!</v>
      </c>
      <c r="K35" s="813" t="e">
        <f>SUM(K30:K33)</f>
        <v>#REF!</v>
      </c>
    </row>
    <row r="36" spans="1:11" ht="24" thickTop="1" x14ac:dyDescent="0.35">
      <c r="A36" s="797"/>
      <c r="B36" s="800"/>
      <c r="C36" s="800"/>
      <c r="D36" s="800"/>
      <c r="E36" s="814"/>
      <c r="F36" s="814"/>
      <c r="G36" s="814"/>
      <c r="H36" s="814"/>
      <c r="I36" s="814"/>
      <c r="J36" s="814"/>
      <c r="K36" s="814"/>
    </row>
    <row r="37" spans="1:11" ht="23.25" x14ac:dyDescent="0.35">
      <c r="A37" s="797"/>
      <c r="B37" s="800"/>
      <c r="C37" s="800"/>
      <c r="D37" s="800"/>
      <c r="E37" s="807"/>
      <c r="F37" s="807"/>
      <c r="G37" s="807"/>
      <c r="H37" s="807"/>
      <c r="I37" s="807"/>
      <c r="J37" s="807"/>
      <c r="K37" s="807"/>
    </row>
    <row r="38" spans="1:11" ht="23.25" x14ac:dyDescent="0.35">
      <c r="A38" s="797"/>
      <c r="B38" s="800"/>
      <c r="C38" s="800"/>
      <c r="D38" s="800"/>
      <c r="E38" s="807"/>
      <c r="F38" s="807"/>
      <c r="G38" s="807"/>
      <c r="H38" s="807"/>
      <c r="I38" s="807"/>
      <c r="J38" s="807"/>
      <c r="K38" s="807"/>
    </row>
    <row r="39" spans="1:11" ht="23.25" x14ac:dyDescent="0.35">
      <c r="A39" s="797" t="s">
        <v>207</v>
      </c>
      <c r="B39" s="800"/>
      <c r="C39" s="800" t="s">
        <v>67</v>
      </c>
      <c r="D39" s="806"/>
      <c r="E39" s="813" t="e">
        <f>#REF!</f>
        <v>#REF!</v>
      </c>
      <c r="F39" s="813" t="e">
        <f>#REF!</f>
        <v>#REF!</v>
      </c>
      <c r="G39" s="813" t="e">
        <f>#REF!</f>
        <v>#REF!</v>
      </c>
      <c r="H39" s="813" t="e">
        <f>#REF!</f>
        <v>#REF!</v>
      </c>
      <c r="I39" s="813" t="e">
        <f>#REF!</f>
        <v>#REF!</v>
      </c>
      <c r="J39" s="813" t="e">
        <f>#REF!</f>
        <v>#REF!</v>
      </c>
      <c r="K39" s="813" t="e">
        <f>#REF!</f>
        <v>#REF!</v>
      </c>
    </row>
    <row r="40" spans="1:11" ht="23.25" x14ac:dyDescent="0.35">
      <c r="A40" s="797" t="s">
        <v>178</v>
      </c>
      <c r="B40" s="800"/>
      <c r="C40" s="800" t="s">
        <v>159</v>
      </c>
      <c r="D40" s="802"/>
      <c r="E40" s="807" t="e">
        <f t="shared" ref="E40:K40" si="7">$H$51</f>
        <v>#REF!</v>
      </c>
      <c r="F40" s="807" t="e">
        <f t="shared" si="7"/>
        <v>#REF!</v>
      </c>
      <c r="G40" s="807" t="e">
        <f t="shared" si="7"/>
        <v>#REF!</v>
      </c>
      <c r="H40" s="807" t="e">
        <f t="shared" si="7"/>
        <v>#REF!</v>
      </c>
      <c r="I40" s="807" t="e">
        <f t="shared" si="7"/>
        <v>#REF!</v>
      </c>
      <c r="J40" s="807" t="e">
        <f t="shared" si="7"/>
        <v>#REF!</v>
      </c>
      <c r="K40" s="807" t="e">
        <f t="shared" si="7"/>
        <v>#REF!</v>
      </c>
    </row>
    <row r="41" spans="1:11" ht="23.25" x14ac:dyDescent="0.35">
      <c r="A41" s="797"/>
      <c r="B41" s="800"/>
      <c r="C41" s="800" t="s">
        <v>351</v>
      </c>
      <c r="D41" s="802"/>
      <c r="E41" s="813" t="e">
        <f t="shared" ref="E41:K41" si="8">$F$58</f>
        <v>#REF!</v>
      </c>
      <c r="F41" s="813" t="e">
        <f t="shared" si="8"/>
        <v>#REF!</v>
      </c>
      <c r="G41" s="813" t="e">
        <f t="shared" si="8"/>
        <v>#REF!</v>
      </c>
      <c r="H41" s="813" t="e">
        <f t="shared" si="8"/>
        <v>#REF!</v>
      </c>
      <c r="I41" s="813" t="e">
        <f t="shared" si="8"/>
        <v>#REF!</v>
      </c>
      <c r="J41" s="813" t="e">
        <f t="shared" si="8"/>
        <v>#REF!</v>
      </c>
      <c r="K41" s="813" t="e">
        <f t="shared" si="8"/>
        <v>#REF!</v>
      </c>
    </row>
    <row r="42" spans="1:11" ht="23.25" x14ac:dyDescent="0.35">
      <c r="A42" s="797"/>
      <c r="B42" s="800"/>
      <c r="C42" s="800" t="s">
        <v>170</v>
      </c>
      <c r="D42" s="800"/>
      <c r="E42" s="812" t="e">
        <f>#REF!</f>
        <v>#REF!</v>
      </c>
      <c r="F42" s="812" t="e">
        <f>#REF!</f>
        <v>#REF!</v>
      </c>
      <c r="G42" s="812" t="e">
        <f>#REF!</f>
        <v>#REF!</v>
      </c>
      <c r="H42" s="812" t="e">
        <f>#REF!</f>
        <v>#REF!</v>
      </c>
      <c r="I42" s="812" t="e">
        <f>#REF!</f>
        <v>#REF!</v>
      </c>
      <c r="J42" s="812" t="e">
        <f>#REF!</f>
        <v>#REF!</v>
      </c>
      <c r="K42" s="812" t="e">
        <f>#REF!</f>
        <v>#REF!</v>
      </c>
    </row>
    <row r="43" spans="1:11" ht="23.25" x14ac:dyDescent="0.35">
      <c r="A43" s="797"/>
      <c r="B43" s="800"/>
      <c r="C43" s="800"/>
      <c r="D43" s="800"/>
      <c r="E43" s="811"/>
      <c r="F43" s="811"/>
      <c r="G43" s="811"/>
      <c r="H43" s="811"/>
      <c r="I43" s="811"/>
      <c r="J43" s="811"/>
      <c r="K43" s="811"/>
    </row>
    <row r="44" spans="1:11" ht="24" thickBot="1" x14ac:dyDescent="0.4">
      <c r="A44" s="797"/>
      <c r="B44" s="800"/>
      <c r="C44" s="800" t="s">
        <v>158</v>
      </c>
      <c r="D44" s="800"/>
      <c r="E44" s="810" t="e">
        <f>SUM(E39:E42)</f>
        <v>#REF!</v>
      </c>
      <c r="F44" s="810" t="e">
        <f>SUM(F39:F42)</f>
        <v>#REF!</v>
      </c>
      <c r="G44" s="810" t="e">
        <f>SUM(G39:G42)</f>
        <v>#REF!</v>
      </c>
      <c r="H44" s="810" t="e">
        <f>SUM(H39:H42)</f>
        <v>#REF!</v>
      </c>
      <c r="I44" s="810" t="e">
        <f>SUM(I39:I43)</f>
        <v>#REF!</v>
      </c>
      <c r="J44" s="810" t="e">
        <f>SUM(J39:J42)</f>
        <v>#REF!</v>
      </c>
      <c r="K44" s="810" t="e">
        <f>SUM(K39:K42)</f>
        <v>#REF!</v>
      </c>
    </row>
    <row r="45" spans="1:11" ht="24" thickTop="1" x14ac:dyDescent="0.35">
      <c r="A45" s="797"/>
      <c r="B45" s="800"/>
      <c r="C45" s="800"/>
      <c r="D45" s="800"/>
      <c r="E45" s="807"/>
      <c r="F45" s="807"/>
      <c r="G45" s="807"/>
      <c r="H45" s="807"/>
      <c r="I45" s="807"/>
      <c r="J45" s="807"/>
    </row>
    <row r="46" spans="1:11" ht="23.25" x14ac:dyDescent="0.35">
      <c r="A46" s="797"/>
      <c r="B46" s="800"/>
      <c r="C46" s="800"/>
      <c r="D46" s="800"/>
      <c r="E46" s="807"/>
      <c r="F46" s="807"/>
      <c r="G46" s="807"/>
      <c r="H46" s="807"/>
      <c r="I46" s="807"/>
      <c r="J46" s="807"/>
    </row>
    <row r="47" spans="1:11" ht="23.25" x14ac:dyDescent="0.35">
      <c r="A47" s="797"/>
      <c r="B47" s="800"/>
      <c r="C47" s="809"/>
      <c r="D47" s="800"/>
      <c r="E47" s="807"/>
      <c r="F47" s="807"/>
      <c r="G47" s="807"/>
      <c r="H47" s="807"/>
      <c r="I47" s="807"/>
      <c r="J47" s="808"/>
    </row>
    <row r="48" spans="1:11" ht="23.25" x14ac:dyDescent="0.35">
      <c r="A48" s="797"/>
      <c r="B48" s="798"/>
      <c r="C48" s="798"/>
      <c r="D48" s="800"/>
      <c r="E48" s="807"/>
      <c r="F48" s="807"/>
      <c r="G48" s="807"/>
      <c r="H48" s="807"/>
      <c r="I48" s="807"/>
      <c r="J48" s="807"/>
    </row>
    <row r="49" spans="1:10" ht="23.25" x14ac:dyDescent="0.35">
      <c r="A49" s="797"/>
      <c r="B49" s="800"/>
      <c r="C49" s="806"/>
      <c r="D49" s="806"/>
      <c r="E49" s="807" t="s">
        <v>157</v>
      </c>
      <c r="F49" s="807" t="s">
        <v>165</v>
      </c>
      <c r="G49" s="807" t="s">
        <v>164</v>
      </c>
      <c r="H49" s="807" t="s">
        <v>158</v>
      </c>
      <c r="I49" s="807"/>
      <c r="J49" s="807"/>
    </row>
    <row r="50" spans="1:10" ht="23.25" x14ac:dyDescent="0.35">
      <c r="A50" s="797"/>
      <c r="B50" s="800"/>
      <c r="C50" s="806"/>
      <c r="D50" s="806"/>
      <c r="E50" s="807" t="s">
        <v>168</v>
      </c>
      <c r="F50" s="807">
        <v>2</v>
      </c>
      <c r="G50" s="807" t="e">
        <f>#REF!</f>
        <v>#REF!</v>
      </c>
      <c r="H50" s="807" t="e">
        <f>SUM(F50*G50)</f>
        <v>#REF!</v>
      </c>
      <c r="I50" s="807"/>
      <c r="J50" s="807"/>
    </row>
    <row r="51" spans="1:10" ht="23.25" x14ac:dyDescent="0.35">
      <c r="A51" s="797"/>
      <c r="B51" s="800"/>
      <c r="C51" s="806"/>
      <c r="D51" s="802"/>
      <c r="E51" s="807" t="s">
        <v>167</v>
      </c>
      <c r="F51" s="807">
        <v>2</v>
      </c>
      <c r="G51" s="807" t="e">
        <f>#REF!</f>
        <v>#REF!</v>
      </c>
      <c r="H51" s="807" t="e">
        <f>SUM(F51*G51)</f>
        <v>#REF!</v>
      </c>
      <c r="I51" s="807"/>
      <c r="J51" s="807"/>
    </row>
    <row r="52" spans="1:10" ht="23.25" x14ac:dyDescent="0.35">
      <c r="A52" s="797"/>
      <c r="B52" s="800"/>
      <c r="C52" s="806"/>
      <c r="D52" s="802"/>
      <c r="E52" s="807"/>
      <c r="F52" s="807"/>
      <c r="G52" s="807"/>
      <c r="H52" s="807"/>
      <c r="I52" s="807"/>
      <c r="J52" s="807"/>
    </row>
    <row r="53" spans="1:10" ht="23.25" x14ac:dyDescent="0.35">
      <c r="A53" s="797"/>
      <c r="B53" s="800"/>
      <c r="C53" s="806"/>
      <c r="D53" s="806"/>
      <c r="E53" s="807"/>
      <c r="F53" s="807"/>
      <c r="G53" s="807"/>
      <c r="H53" s="807"/>
      <c r="I53" s="807"/>
      <c r="J53" s="807"/>
    </row>
    <row r="54" spans="1:10" ht="23.25" x14ac:dyDescent="0.35">
      <c r="A54" s="797"/>
      <c r="B54" s="800"/>
      <c r="C54" s="800"/>
      <c r="D54" s="800"/>
      <c r="E54" s="802"/>
      <c r="F54" s="802"/>
      <c r="G54" s="802"/>
      <c r="H54" s="802"/>
      <c r="I54" s="802"/>
      <c r="J54" s="798"/>
    </row>
    <row r="55" spans="1:10" ht="23.25" x14ac:dyDescent="0.35">
      <c r="A55" s="797"/>
      <c r="B55" s="800"/>
      <c r="C55" s="800"/>
      <c r="D55" s="800"/>
      <c r="E55" s="802"/>
      <c r="F55" s="802"/>
      <c r="G55" s="802"/>
      <c r="H55" s="802"/>
      <c r="I55" s="802"/>
      <c r="J55" s="798"/>
    </row>
    <row r="56" spans="1:10" ht="23.25" x14ac:dyDescent="0.35">
      <c r="A56" s="797"/>
      <c r="B56" s="800"/>
      <c r="C56" s="800"/>
      <c r="D56" s="800"/>
      <c r="E56" s="806" t="s">
        <v>351</v>
      </c>
      <c r="F56" s="805" t="e">
        <f>#REF!</f>
        <v>#REF!</v>
      </c>
      <c r="G56" s="804" t="s">
        <v>350</v>
      </c>
      <c r="H56" s="802"/>
      <c r="I56" s="802"/>
      <c r="J56" s="798"/>
    </row>
    <row r="57" spans="1:10" ht="23.25" x14ac:dyDescent="0.35">
      <c r="A57" s="797"/>
      <c r="B57" s="800"/>
      <c r="C57" s="800"/>
      <c r="D57" s="802">
        <v>6.6669999999999998</v>
      </c>
      <c r="E57" s="802" t="e">
        <f>#REF!</f>
        <v>#REF!</v>
      </c>
      <c r="F57" s="801" t="e">
        <f>D57*E57</f>
        <v>#REF!</v>
      </c>
      <c r="G57" s="798"/>
      <c r="H57" s="798"/>
      <c r="I57" s="798"/>
      <c r="J57" s="798"/>
    </row>
    <row r="58" spans="1:10" ht="23.25" x14ac:dyDescent="0.35">
      <c r="A58" s="797"/>
      <c r="B58" s="800"/>
      <c r="C58" s="800"/>
      <c r="D58" s="803">
        <v>7.5</v>
      </c>
      <c r="E58" s="802" t="e">
        <f>#REF!</f>
        <v>#REF!</v>
      </c>
      <c r="F58" s="801" t="e">
        <f>D58*E58</f>
        <v>#REF!</v>
      </c>
      <c r="G58" s="798"/>
      <c r="H58" s="798"/>
      <c r="I58" s="798"/>
      <c r="J58" s="798"/>
    </row>
    <row r="59" spans="1:10" ht="23.25" x14ac:dyDescent="0.35">
      <c r="A59" s="797"/>
      <c r="B59" s="800"/>
      <c r="C59" s="800"/>
      <c r="D59" s="800"/>
      <c r="E59" s="798"/>
      <c r="F59" s="798"/>
      <c r="G59" s="798"/>
      <c r="H59" s="798"/>
      <c r="I59" s="798"/>
      <c r="J59" s="798"/>
    </row>
    <row r="60" spans="1:10" ht="23.25" x14ac:dyDescent="0.35">
      <c r="A60" s="797"/>
      <c r="E60" s="798"/>
      <c r="F60" s="798"/>
      <c r="G60" s="798"/>
      <c r="H60" s="798"/>
      <c r="I60" s="798"/>
      <c r="J60" s="798"/>
    </row>
    <row r="61" spans="1:10" ht="23.25" x14ac:dyDescent="0.35">
      <c r="A61" s="797"/>
      <c r="E61" s="798"/>
      <c r="F61" s="798"/>
      <c r="G61" s="798"/>
      <c r="H61" s="798"/>
      <c r="I61" s="798"/>
      <c r="J61" s="798"/>
    </row>
    <row r="62" spans="1:10" ht="23.25" x14ac:dyDescent="0.35">
      <c r="A62" s="797"/>
      <c r="E62" s="799"/>
      <c r="F62" s="798"/>
      <c r="G62" s="798"/>
      <c r="H62" s="798"/>
      <c r="I62" s="798"/>
      <c r="J62" s="798"/>
    </row>
    <row r="63" spans="1:10" ht="23.25" x14ac:dyDescent="0.35">
      <c r="A63" s="797"/>
      <c r="E63" s="798"/>
      <c r="F63" s="798"/>
      <c r="G63" s="798"/>
      <c r="H63" s="798"/>
      <c r="I63" s="798"/>
      <c r="J63" s="798"/>
    </row>
    <row r="64" spans="1:10" ht="23.25" x14ac:dyDescent="0.35">
      <c r="A64" s="797"/>
      <c r="E64" s="798"/>
      <c r="F64" s="798"/>
      <c r="G64" s="798"/>
      <c r="H64" s="798"/>
      <c r="I64" s="798"/>
      <c r="J64" s="798"/>
    </row>
    <row r="65" spans="1:10" ht="23.25" x14ac:dyDescent="0.35">
      <c r="A65" s="797"/>
      <c r="E65" s="798"/>
      <c r="F65" s="798"/>
      <c r="G65" s="798"/>
      <c r="H65" s="798"/>
      <c r="I65" s="798"/>
      <c r="J65" s="798"/>
    </row>
    <row r="66" spans="1:10" ht="23.25" x14ac:dyDescent="0.35">
      <c r="A66" s="797"/>
      <c r="E66" s="798"/>
      <c r="F66" s="798"/>
      <c r="G66" s="798"/>
      <c r="H66" s="798"/>
      <c r="I66" s="798"/>
      <c r="J66" s="798"/>
    </row>
    <row r="67" spans="1:10" ht="23.25" x14ac:dyDescent="0.35">
      <c r="A67" s="797"/>
      <c r="E67" s="798"/>
      <c r="F67" s="798"/>
      <c r="G67" s="798"/>
      <c r="H67" s="798"/>
      <c r="I67" s="798"/>
      <c r="J67" s="798"/>
    </row>
    <row r="68" spans="1:10" ht="23.25" x14ac:dyDescent="0.35">
      <c r="A68" s="797"/>
      <c r="E68" s="798"/>
      <c r="F68" s="798"/>
      <c r="G68" s="798"/>
      <c r="H68" s="798"/>
      <c r="I68" s="798"/>
      <c r="J68" s="798"/>
    </row>
    <row r="69" spans="1:10" ht="23.25" x14ac:dyDescent="0.35">
      <c r="A69" s="797"/>
      <c r="E69" s="798"/>
      <c r="F69" s="798"/>
      <c r="G69" s="798"/>
      <c r="H69" s="798"/>
      <c r="I69" s="798"/>
      <c r="J69" s="798"/>
    </row>
    <row r="70" spans="1:10" ht="23.25" x14ac:dyDescent="0.35">
      <c r="A70" s="797"/>
      <c r="E70" s="798"/>
      <c r="F70" s="798"/>
      <c r="G70" s="798"/>
      <c r="H70" s="798"/>
      <c r="I70" s="798"/>
      <c r="J70" s="798"/>
    </row>
    <row r="71" spans="1:10" ht="23.25" x14ac:dyDescent="0.35">
      <c r="A71" s="797"/>
      <c r="E71" s="798"/>
      <c r="F71" s="798"/>
      <c r="G71" s="798"/>
      <c r="H71" s="798"/>
      <c r="I71" s="798"/>
      <c r="J71" s="798"/>
    </row>
    <row r="72" spans="1:10" ht="23.25" x14ac:dyDescent="0.35">
      <c r="A72" s="797"/>
      <c r="E72" s="798"/>
      <c r="F72" s="798"/>
      <c r="G72" s="798"/>
      <c r="H72" s="798"/>
      <c r="I72" s="798"/>
      <c r="J72" s="798"/>
    </row>
    <row r="73" spans="1:10" ht="23.25" x14ac:dyDescent="0.35">
      <c r="A73" s="797"/>
      <c r="E73" s="798"/>
      <c r="F73" s="798"/>
      <c r="G73" s="798"/>
      <c r="H73" s="798"/>
      <c r="I73" s="798"/>
      <c r="J73" s="798"/>
    </row>
    <row r="74" spans="1:10" ht="23.25" x14ac:dyDescent="0.35">
      <c r="A74" s="797"/>
      <c r="E74" s="798"/>
      <c r="F74" s="798"/>
      <c r="G74" s="798"/>
      <c r="H74" s="798"/>
      <c r="I74" s="798"/>
      <c r="J74" s="798"/>
    </row>
    <row r="75" spans="1:10" ht="23.25" x14ac:dyDescent="0.35">
      <c r="A75" s="797"/>
      <c r="E75" s="798"/>
      <c r="F75" s="798"/>
      <c r="G75" s="798"/>
      <c r="H75" s="798"/>
      <c r="I75" s="798"/>
      <c r="J75" s="798"/>
    </row>
    <row r="76" spans="1:10" ht="23.25" x14ac:dyDescent="0.35">
      <c r="A76" s="797"/>
      <c r="E76" s="798"/>
      <c r="F76" s="798"/>
      <c r="G76" s="798"/>
      <c r="H76" s="798"/>
      <c r="I76" s="798"/>
      <c r="J76" s="798"/>
    </row>
    <row r="77" spans="1:10" ht="23.25" x14ac:dyDescent="0.35">
      <c r="A77" s="797"/>
      <c r="E77" s="798"/>
      <c r="F77" s="798"/>
      <c r="G77" s="798"/>
      <c r="H77" s="798"/>
      <c r="I77" s="798"/>
      <c r="J77" s="798"/>
    </row>
    <row r="78" spans="1:10" ht="23.25" x14ac:dyDescent="0.35">
      <c r="A78" s="797"/>
      <c r="E78" s="798"/>
      <c r="F78" s="798"/>
      <c r="G78" s="798"/>
      <c r="H78" s="798"/>
      <c r="I78" s="798"/>
      <c r="J78" s="798"/>
    </row>
    <row r="79" spans="1:10" ht="23.25" x14ac:dyDescent="0.35">
      <c r="A79" s="797"/>
      <c r="E79" s="798"/>
      <c r="F79" s="798"/>
      <c r="G79" s="798"/>
      <c r="H79" s="798"/>
      <c r="I79" s="798"/>
      <c r="J79" s="798"/>
    </row>
    <row r="80" spans="1:10" ht="23.25" x14ac:dyDescent="0.35">
      <c r="A80" s="797"/>
      <c r="E80" s="798"/>
      <c r="F80" s="798"/>
      <c r="G80" s="798"/>
      <c r="H80" s="798"/>
      <c r="I80" s="798"/>
      <c r="J80" s="798"/>
    </row>
    <row r="81" spans="1:10" ht="23.25" x14ac:dyDescent="0.35">
      <c r="A81" s="797"/>
      <c r="E81" s="798"/>
      <c r="F81" s="798"/>
      <c r="G81" s="798"/>
      <c r="H81" s="798"/>
      <c r="I81" s="798"/>
      <c r="J81" s="798"/>
    </row>
    <row r="82" spans="1:10" ht="23.25" x14ac:dyDescent="0.35">
      <c r="A82" s="797"/>
      <c r="E82" s="798"/>
      <c r="F82" s="798"/>
      <c r="G82" s="798"/>
      <c r="H82" s="798"/>
      <c r="I82" s="798"/>
      <c r="J82" s="798"/>
    </row>
    <row r="83" spans="1:10" ht="23.25" x14ac:dyDescent="0.35">
      <c r="A83" s="797"/>
      <c r="E83" s="798"/>
      <c r="F83" s="798"/>
      <c r="G83" s="798"/>
      <c r="H83" s="798"/>
      <c r="I83" s="798"/>
      <c r="J83" s="798"/>
    </row>
    <row r="84" spans="1:10" ht="23.25" x14ac:dyDescent="0.35">
      <c r="A84" s="797"/>
    </row>
    <row r="85" spans="1:10" ht="23.25" x14ac:dyDescent="0.35">
      <c r="A85" s="797"/>
    </row>
    <row r="86" spans="1:10" ht="23.25" x14ac:dyDescent="0.35">
      <c r="A86" s="797"/>
    </row>
    <row r="87" spans="1:10" ht="23.25" x14ac:dyDescent="0.35">
      <c r="A87" s="797"/>
    </row>
    <row r="88" spans="1:10" ht="23.25" x14ac:dyDescent="0.35">
      <c r="A88" s="797"/>
    </row>
    <row r="89" spans="1:10" ht="23.25" x14ac:dyDescent="0.35">
      <c r="A89" s="797"/>
    </row>
  </sheetData>
  <pageMargins left="0.5" right="0.5" top="0.5" bottom="0.5" header="0" footer="0"/>
  <pageSetup scale="5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937A9-67A7-4A64-B13F-52142CCBAC0C}">
  <dimension ref="A1:L90"/>
  <sheetViews>
    <sheetView workbookViewId="0"/>
  </sheetViews>
  <sheetFormatPr defaultColWidth="12.42578125" defaultRowHeight="15" x14ac:dyDescent="0.2"/>
  <cols>
    <col min="1" max="1" width="20.140625" style="820" customWidth="1"/>
    <col min="2" max="2" width="4.7109375" style="820" customWidth="1"/>
    <col min="3" max="3" width="20.140625" style="820" customWidth="1"/>
    <col min="4" max="4" width="22.85546875" style="820" customWidth="1"/>
    <col min="5" max="5" width="17.5703125" style="820" customWidth="1"/>
    <col min="6" max="6" width="18.5703125" style="820" customWidth="1"/>
    <col min="7" max="11" width="17.5703125" style="820" customWidth="1"/>
    <col min="12" max="16384" width="12.42578125" style="820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849" t="s">
        <v>346</v>
      </c>
      <c r="B5" s="849"/>
    </row>
    <row r="7" spans="1:11" ht="20.100000000000001" customHeight="1" x14ac:dyDescent="0.25">
      <c r="A7" s="848" t="s">
        <v>133</v>
      </c>
      <c r="B7" s="824"/>
      <c r="C7" s="824"/>
      <c r="E7" s="847">
        <v>1</v>
      </c>
      <c r="F7" s="847">
        <v>2</v>
      </c>
      <c r="G7" s="847">
        <v>3</v>
      </c>
      <c r="H7" s="847">
        <v>4</v>
      </c>
      <c r="I7" s="847">
        <v>4.5</v>
      </c>
      <c r="J7" s="847">
        <v>5</v>
      </c>
      <c r="K7" s="847">
        <v>6</v>
      </c>
    </row>
    <row r="8" spans="1:11" ht="20.100000000000001" customHeight="1" x14ac:dyDescent="0.2">
      <c r="E8" s="833"/>
      <c r="F8" s="833"/>
      <c r="G8" s="833"/>
      <c r="H8" s="833"/>
      <c r="I8" s="833"/>
      <c r="J8" s="833"/>
      <c r="K8" s="833"/>
    </row>
    <row r="9" spans="1:11" ht="20.100000000000001" customHeight="1" x14ac:dyDescent="0.35">
      <c r="A9" s="821" t="s">
        <v>217</v>
      </c>
      <c r="B9" s="824"/>
      <c r="C9" s="824" t="s">
        <v>67</v>
      </c>
      <c r="D9" s="824"/>
      <c r="E9" s="841" t="e">
        <f>#REF!</f>
        <v>#REF!</v>
      </c>
      <c r="F9" s="841" t="e">
        <f>#REF!</f>
        <v>#REF!</v>
      </c>
      <c r="G9" s="841" t="e">
        <f>#REF!</f>
        <v>#REF!</v>
      </c>
      <c r="H9" s="841" t="e">
        <f>#REF!</f>
        <v>#REF!</v>
      </c>
      <c r="I9" s="841" t="e">
        <f>#REF!</f>
        <v>#REF!</v>
      </c>
      <c r="J9" s="841" t="e">
        <f>#REF!</f>
        <v>#REF!</v>
      </c>
      <c r="K9" s="841" t="e">
        <f>#REF!</f>
        <v>#REF!</v>
      </c>
    </row>
    <row r="10" spans="1:11" ht="20.100000000000001" customHeight="1" x14ac:dyDescent="0.35">
      <c r="A10" s="821" t="s">
        <v>211</v>
      </c>
      <c r="B10" s="824"/>
      <c r="C10" s="824" t="s">
        <v>359</v>
      </c>
      <c r="D10" s="824"/>
      <c r="E10" s="839" t="e">
        <f t="shared" ref="E10:K10" si="0">$G$50</f>
        <v>#REF!</v>
      </c>
      <c r="F10" s="839" t="e">
        <f t="shared" si="0"/>
        <v>#REF!</v>
      </c>
      <c r="G10" s="839" t="e">
        <f t="shared" si="0"/>
        <v>#REF!</v>
      </c>
      <c r="H10" s="839" t="e">
        <f t="shared" si="0"/>
        <v>#REF!</v>
      </c>
      <c r="I10" s="839" t="e">
        <f t="shared" si="0"/>
        <v>#REF!</v>
      </c>
      <c r="J10" s="839" t="e">
        <f t="shared" si="0"/>
        <v>#REF!</v>
      </c>
      <c r="K10" s="839" t="e">
        <f t="shared" si="0"/>
        <v>#REF!</v>
      </c>
    </row>
    <row r="11" spans="1:11" ht="20.100000000000001" customHeight="1" x14ac:dyDescent="0.35">
      <c r="A11" s="821"/>
      <c r="B11" s="824"/>
      <c r="C11" s="824" t="s">
        <v>358</v>
      </c>
      <c r="D11" s="824"/>
      <c r="E11" s="839" t="e">
        <f t="shared" ref="E11:K11" si="1">$G$51</f>
        <v>#REF!</v>
      </c>
      <c r="F11" s="839" t="e">
        <f t="shared" si="1"/>
        <v>#REF!</v>
      </c>
      <c r="G11" s="839" t="e">
        <f t="shared" si="1"/>
        <v>#REF!</v>
      </c>
      <c r="H11" s="839" t="e">
        <f t="shared" si="1"/>
        <v>#REF!</v>
      </c>
      <c r="I11" s="839" t="e">
        <f t="shared" si="1"/>
        <v>#REF!</v>
      </c>
      <c r="J11" s="839" t="e">
        <f t="shared" si="1"/>
        <v>#REF!</v>
      </c>
      <c r="K11" s="839" t="e">
        <f t="shared" si="1"/>
        <v>#REF!</v>
      </c>
    </row>
    <row r="12" spans="1:11" ht="20.100000000000001" customHeight="1" x14ac:dyDescent="0.35">
      <c r="A12" s="821"/>
      <c r="B12" s="824"/>
      <c r="C12" s="824" t="s">
        <v>170</v>
      </c>
      <c r="D12" s="824"/>
      <c r="E12" s="841" t="e">
        <f>#REF!</f>
        <v>#REF!</v>
      </c>
      <c r="F12" s="841" t="e">
        <f>#REF!</f>
        <v>#REF!</v>
      </c>
      <c r="G12" s="841" t="e">
        <f>#REF!</f>
        <v>#REF!</v>
      </c>
      <c r="H12" s="841" t="e">
        <f>#REF!</f>
        <v>#REF!</v>
      </c>
      <c r="I12" s="841" t="e">
        <f>#REF!</f>
        <v>#REF!</v>
      </c>
      <c r="J12" s="841" t="e">
        <f>#REF!</f>
        <v>#REF!</v>
      </c>
      <c r="K12" s="841" t="e">
        <f>#REF!</f>
        <v>#REF!</v>
      </c>
    </row>
    <row r="13" spans="1:11" ht="20.100000000000001" customHeight="1" x14ac:dyDescent="0.35">
      <c r="A13" s="821"/>
      <c r="B13" s="824"/>
      <c r="C13" s="824"/>
      <c r="D13" s="824"/>
      <c r="E13" s="840"/>
      <c r="F13" s="840"/>
      <c r="G13" s="840"/>
      <c r="H13" s="840"/>
      <c r="I13" s="840"/>
      <c r="J13" s="840"/>
      <c r="K13" s="840"/>
    </row>
    <row r="14" spans="1:11" ht="20.100000000000001" customHeight="1" thickBot="1" x14ac:dyDescent="0.4">
      <c r="A14" s="821"/>
      <c r="B14" s="824"/>
      <c r="C14" s="824" t="s">
        <v>158</v>
      </c>
      <c r="D14" s="824"/>
      <c r="E14" s="839" t="e">
        <f t="shared" ref="E14:K14" si="2">SUM(E9:E13)</f>
        <v>#REF!</v>
      </c>
      <c r="F14" s="839" t="e">
        <f t="shared" si="2"/>
        <v>#REF!</v>
      </c>
      <c r="G14" s="839" t="e">
        <f t="shared" si="2"/>
        <v>#REF!</v>
      </c>
      <c r="H14" s="839" t="e">
        <f t="shared" si="2"/>
        <v>#REF!</v>
      </c>
      <c r="I14" s="839" t="e">
        <f t="shared" si="2"/>
        <v>#REF!</v>
      </c>
      <c r="J14" s="839" t="e">
        <f t="shared" si="2"/>
        <v>#REF!</v>
      </c>
      <c r="K14" s="839" t="e">
        <f t="shared" si="2"/>
        <v>#REF!</v>
      </c>
    </row>
    <row r="15" spans="1:11" ht="20.100000000000001" customHeight="1" thickTop="1" x14ac:dyDescent="0.35">
      <c r="A15" s="821"/>
      <c r="B15" s="824"/>
      <c r="C15" s="824"/>
      <c r="D15" s="824"/>
      <c r="E15" s="843"/>
      <c r="F15" s="843"/>
      <c r="G15" s="843"/>
      <c r="H15" s="843"/>
      <c r="I15" s="843"/>
      <c r="J15" s="843"/>
      <c r="K15" s="843"/>
    </row>
    <row r="16" spans="1:11" ht="20.100000000000001" customHeight="1" x14ac:dyDescent="0.35">
      <c r="A16" s="821"/>
      <c r="B16" s="824"/>
      <c r="C16" s="824"/>
      <c r="D16" s="824"/>
      <c r="E16" s="842"/>
      <c r="F16" s="842"/>
      <c r="G16" s="842"/>
      <c r="H16" s="842"/>
      <c r="I16" s="842"/>
      <c r="J16" s="842"/>
      <c r="K16" s="842"/>
    </row>
    <row r="17" spans="1:11" ht="20.100000000000001" customHeight="1" x14ac:dyDescent="0.35">
      <c r="A17" s="821"/>
      <c r="B17" s="824"/>
      <c r="C17" s="824"/>
      <c r="D17" s="824"/>
      <c r="E17" s="842"/>
      <c r="F17" s="842"/>
      <c r="G17" s="842"/>
      <c r="H17" s="842"/>
      <c r="I17" s="842"/>
      <c r="J17" s="842"/>
      <c r="K17" s="842"/>
    </row>
    <row r="18" spans="1:11" ht="20.100000000000001" customHeight="1" x14ac:dyDescent="0.35">
      <c r="A18" s="821"/>
      <c r="B18" s="824"/>
      <c r="C18" s="824"/>
      <c r="D18" s="824"/>
      <c r="E18" s="842"/>
      <c r="F18" s="842"/>
      <c r="G18" s="842"/>
      <c r="H18" s="842"/>
      <c r="I18" s="842"/>
      <c r="J18" s="842"/>
      <c r="K18" s="842"/>
    </row>
    <row r="19" spans="1:11" ht="20.100000000000001" customHeight="1" x14ac:dyDescent="0.35">
      <c r="A19" s="821"/>
      <c r="B19" s="824"/>
      <c r="C19" s="824"/>
      <c r="D19" s="824"/>
      <c r="E19" s="842"/>
      <c r="F19" s="842"/>
      <c r="G19" s="842"/>
      <c r="H19" s="842"/>
      <c r="I19" s="842"/>
      <c r="J19" s="842"/>
      <c r="K19" s="842"/>
    </row>
    <row r="20" spans="1:11" ht="20.100000000000001" customHeight="1" x14ac:dyDescent="0.35">
      <c r="A20" s="821" t="s">
        <v>216</v>
      </c>
      <c r="B20" s="824"/>
      <c r="C20" s="824" t="s">
        <v>67</v>
      </c>
      <c r="D20" s="824"/>
      <c r="E20" s="841" t="e">
        <f>#REF!</f>
        <v>#REF!</v>
      </c>
      <c r="F20" s="841" t="e">
        <f>#REF!</f>
        <v>#REF!</v>
      </c>
      <c r="G20" s="841" t="e">
        <f>#REF!</f>
        <v>#REF!</v>
      </c>
      <c r="H20" s="841" t="e">
        <f>#REF!</f>
        <v>#REF!</v>
      </c>
      <c r="I20" s="841" t="e">
        <f>#REF!</f>
        <v>#REF!</v>
      </c>
      <c r="J20" s="841" t="e">
        <f>#REF!</f>
        <v>#REF!</v>
      </c>
      <c r="K20" s="841" t="e">
        <f>#REF!</f>
        <v>#REF!</v>
      </c>
    </row>
    <row r="21" spans="1:11" ht="20.100000000000001" customHeight="1" x14ac:dyDescent="0.35">
      <c r="A21" s="821" t="s">
        <v>209</v>
      </c>
      <c r="B21" s="824"/>
      <c r="C21" s="824" t="s">
        <v>359</v>
      </c>
      <c r="D21" s="824"/>
      <c r="E21" s="839" t="e">
        <f>$G$55</f>
        <v>#REF!</v>
      </c>
      <c r="F21" s="839" t="e">
        <f>$G$55</f>
        <v>#REF!</v>
      </c>
      <c r="G21" s="839" t="e">
        <f>$G$55</f>
        <v>#REF!</v>
      </c>
      <c r="H21" s="839" t="e">
        <f>$G$55</f>
        <v>#REF!</v>
      </c>
      <c r="I21" s="839" t="e">
        <f>G55</f>
        <v>#REF!</v>
      </c>
      <c r="J21" s="839" t="e">
        <f>$G$55</f>
        <v>#REF!</v>
      </c>
      <c r="K21" s="839" t="e">
        <f>$G$55</f>
        <v>#REF!</v>
      </c>
    </row>
    <row r="22" spans="1:11" ht="20.100000000000001" customHeight="1" x14ac:dyDescent="0.35">
      <c r="A22" s="821"/>
      <c r="B22" s="824"/>
      <c r="C22" s="824" t="s">
        <v>358</v>
      </c>
      <c r="D22" s="824"/>
      <c r="E22" s="839" t="e">
        <f>$G$56</f>
        <v>#REF!</v>
      </c>
      <c r="F22" s="839" t="e">
        <f>$G$56</f>
        <v>#REF!</v>
      </c>
      <c r="G22" s="839" t="e">
        <f>$G$56</f>
        <v>#REF!</v>
      </c>
      <c r="H22" s="839" t="e">
        <f>$G$56</f>
        <v>#REF!</v>
      </c>
      <c r="I22" s="839" t="e">
        <f>G56</f>
        <v>#REF!</v>
      </c>
      <c r="J22" s="839" t="e">
        <f>$G$56</f>
        <v>#REF!</v>
      </c>
      <c r="K22" s="839" t="e">
        <f>$G$56</f>
        <v>#REF!</v>
      </c>
    </row>
    <row r="23" spans="1:11" ht="20.100000000000001" customHeight="1" x14ac:dyDescent="0.35">
      <c r="A23" s="821"/>
      <c r="B23" s="824"/>
      <c r="C23" s="824" t="s">
        <v>170</v>
      </c>
      <c r="D23" s="824"/>
      <c r="E23" s="841" t="e">
        <f>#REF!</f>
        <v>#REF!</v>
      </c>
      <c r="F23" s="841" t="e">
        <f>#REF!</f>
        <v>#REF!</v>
      </c>
      <c r="G23" s="841" t="e">
        <f>#REF!</f>
        <v>#REF!</v>
      </c>
      <c r="H23" s="841" t="e">
        <f>#REF!</f>
        <v>#REF!</v>
      </c>
      <c r="I23" s="841" t="e">
        <f>#REF!</f>
        <v>#REF!</v>
      </c>
      <c r="J23" s="841" t="e">
        <f>#REF!</f>
        <v>#REF!</v>
      </c>
      <c r="K23" s="841" t="e">
        <f>#REF!</f>
        <v>#REF!</v>
      </c>
    </row>
    <row r="24" spans="1:11" ht="20.100000000000001" customHeight="1" x14ac:dyDescent="0.35">
      <c r="A24" s="821"/>
      <c r="B24" s="824"/>
      <c r="C24" s="824"/>
      <c r="D24" s="824"/>
      <c r="E24" s="840"/>
      <c r="F24" s="840"/>
      <c r="G24" s="840"/>
      <c r="H24" s="840"/>
      <c r="I24" s="840"/>
      <c r="J24" s="840"/>
      <c r="K24" s="840"/>
    </row>
    <row r="25" spans="1:11" ht="20.100000000000001" customHeight="1" thickBot="1" x14ac:dyDescent="0.4">
      <c r="A25" s="821"/>
      <c r="B25" s="824"/>
      <c r="C25" s="824" t="s">
        <v>158</v>
      </c>
      <c r="D25" s="824"/>
      <c r="E25" s="839" t="e">
        <f>SUM(E20:E23)</f>
        <v>#REF!</v>
      </c>
      <c r="F25" s="839" t="e">
        <f>SUM(F20:F23)</f>
        <v>#REF!</v>
      </c>
      <c r="G25" s="839" t="e">
        <f>SUM(G20:G23)</f>
        <v>#REF!</v>
      </c>
      <c r="H25" s="839" t="e">
        <f>SUM(H20:H23)</f>
        <v>#REF!</v>
      </c>
      <c r="I25" s="839" t="e">
        <f>SUM(I20:I24)</f>
        <v>#REF!</v>
      </c>
      <c r="J25" s="839" t="e">
        <f>SUM(J20:J23)</f>
        <v>#REF!</v>
      </c>
      <c r="K25" s="839" t="e">
        <f>SUM(K20:K23)</f>
        <v>#REF!</v>
      </c>
    </row>
    <row r="26" spans="1:11" ht="20.100000000000001" customHeight="1" thickTop="1" x14ac:dyDescent="0.35">
      <c r="A26" s="821"/>
      <c r="B26" s="824"/>
      <c r="C26" s="824"/>
      <c r="D26" s="824"/>
      <c r="E26" s="846"/>
      <c r="F26" s="846"/>
      <c r="G26" s="846"/>
      <c r="H26" s="846"/>
      <c r="I26" s="846"/>
      <c r="J26" s="846"/>
      <c r="K26" s="846"/>
    </row>
    <row r="27" spans="1:11" ht="20.100000000000001" customHeight="1" x14ac:dyDescent="0.35">
      <c r="A27" s="821"/>
      <c r="B27" s="824"/>
      <c r="C27" s="845"/>
      <c r="D27" s="824"/>
      <c r="E27" s="821"/>
      <c r="F27" s="821"/>
      <c r="G27" s="821"/>
      <c r="H27" s="821"/>
      <c r="I27" s="821"/>
      <c r="J27" s="821"/>
      <c r="K27" s="821"/>
    </row>
    <row r="28" spans="1:11" ht="20.100000000000001" customHeight="1" x14ac:dyDescent="0.35">
      <c r="A28" s="821"/>
      <c r="B28" s="824"/>
      <c r="C28" s="824"/>
      <c r="D28" s="824"/>
      <c r="E28" s="821"/>
      <c r="F28" s="821"/>
      <c r="G28" s="821"/>
      <c r="H28" s="821"/>
      <c r="I28" s="821"/>
      <c r="J28" s="821"/>
      <c r="K28" s="821"/>
    </row>
    <row r="29" spans="1:11" ht="20.100000000000001" customHeight="1" x14ac:dyDescent="0.35">
      <c r="A29" s="821"/>
      <c r="B29" s="824"/>
      <c r="C29" s="824"/>
      <c r="D29" s="827"/>
      <c r="E29" s="842"/>
      <c r="F29" s="842"/>
      <c r="G29" s="821"/>
      <c r="H29" s="821"/>
      <c r="I29" s="821"/>
      <c r="J29" s="821"/>
      <c r="K29" s="821"/>
    </row>
    <row r="30" spans="1:11" ht="20.100000000000001" customHeight="1" x14ac:dyDescent="0.35">
      <c r="A30" s="821" t="s">
        <v>193</v>
      </c>
      <c r="B30" s="824"/>
      <c r="C30" s="824" t="s">
        <v>67</v>
      </c>
      <c r="D30" s="824"/>
      <c r="E30" s="841" t="e">
        <f>#REF!</f>
        <v>#REF!</v>
      </c>
      <c r="F30" s="841" t="e">
        <f>#REF!</f>
        <v>#REF!</v>
      </c>
      <c r="G30" s="841" t="e">
        <f>#REF!</f>
        <v>#REF!</v>
      </c>
      <c r="H30" s="841" t="e">
        <f>#REF!</f>
        <v>#REF!</v>
      </c>
      <c r="I30" s="841" t="e">
        <f>#REF!</f>
        <v>#REF!</v>
      </c>
      <c r="J30" s="841" t="e">
        <f>#REF!</f>
        <v>#REF!</v>
      </c>
      <c r="K30" s="841" t="e">
        <f>#REF!</f>
        <v>#REF!</v>
      </c>
    </row>
    <row r="31" spans="1:11" ht="20.100000000000001" customHeight="1" x14ac:dyDescent="0.35">
      <c r="A31" s="821" t="s">
        <v>180</v>
      </c>
      <c r="B31" s="824"/>
      <c r="C31" s="824" t="s">
        <v>359</v>
      </c>
      <c r="D31" s="824"/>
      <c r="E31" s="839" t="e">
        <f>$L$50</f>
        <v>#REF!</v>
      </c>
      <c r="F31" s="839" t="e">
        <f>$L$50</f>
        <v>#REF!</v>
      </c>
      <c r="G31" s="839" t="e">
        <f>$L$50</f>
        <v>#REF!</v>
      </c>
      <c r="H31" s="839" t="e">
        <f>$L$50</f>
        <v>#REF!</v>
      </c>
      <c r="I31" s="839" t="e">
        <f>L50</f>
        <v>#REF!</v>
      </c>
      <c r="J31" s="839" t="e">
        <f>$L$50</f>
        <v>#REF!</v>
      </c>
      <c r="K31" s="839" t="e">
        <f>$L$50</f>
        <v>#REF!</v>
      </c>
    </row>
    <row r="32" spans="1:11" ht="20.100000000000001" customHeight="1" x14ac:dyDescent="0.35">
      <c r="A32" s="821"/>
      <c r="B32" s="824"/>
      <c r="C32" s="824" t="s">
        <v>358</v>
      </c>
      <c r="D32" s="824"/>
      <c r="E32" s="839" t="e">
        <f>$L$51</f>
        <v>#REF!</v>
      </c>
      <c r="F32" s="839" t="e">
        <f>$L$51</f>
        <v>#REF!</v>
      </c>
      <c r="G32" s="839" t="e">
        <f>$L$51</f>
        <v>#REF!</v>
      </c>
      <c r="H32" s="839" t="e">
        <f>$L$51</f>
        <v>#REF!</v>
      </c>
      <c r="I32" s="839" t="e">
        <f>L51</f>
        <v>#REF!</v>
      </c>
      <c r="J32" s="839" t="e">
        <f>$L$51</f>
        <v>#REF!</v>
      </c>
      <c r="K32" s="839" t="e">
        <f>$L$51</f>
        <v>#REF!</v>
      </c>
    </row>
    <row r="33" spans="1:12" ht="23.25" x14ac:dyDescent="0.35">
      <c r="A33" s="821"/>
      <c r="B33" s="824"/>
      <c r="C33" s="824" t="s">
        <v>170</v>
      </c>
      <c r="D33" s="824"/>
      <c r="E33" s="841" t="e">
        <f>#REF!</f>
        <v>#REF!</v>
      </c>
      <c r="F33" s="841" t="e">
        <f>#REF!</f>
        <v>#REF!</v>
      </c>
      <c r="G33" s="841" t="e">
        <f>#REF!</f>
        <v>#REF!</v>
      </c>
      <c r="H33" s="841" t="e">
        <f>#REF!</f>
        <v>#REF!</v>
      </c>
      <c r="I33" s="841" t="e">
        <f>#REF!</f>
        <v>#REF!</v>
      </c>
      <c r="J33" s="841" t="e">
        <f>#REF!</f>
        <v>#REF!</v>
      </c>
      <c r="K33" s="841" t="e">
        <f>#REF!</f>
        <v>#REF!</v>
      </c>
    </row>
    <row r="34" spans="1:12" ht="23.25" x14ac:dyDescent="0.35">
      <c r="A34" s="821"/>
      <c r="B34" s="824"/>
      <c r="C34" s="824"/>
      <c r="D34" s="824"/>
      <c r="E34" s="840"/>
      <c r="F34" s="840"/>
      <c r="G34" s="840"/>
      <c r="H34" s="840"/>
      <c r="I34" s="844" t="e">
        <f>SUM(I30:I33)</f>
        <v>#REF!</v>
      </c>
      <c r="J34" s="840"/>
      <c r="K34" s="840"/>
    </row>
    <row r="35" spans="1:12" ht="24" thickBot="1" x14ac:dyDescent="0.4">
      <c r="A35" s="821"/>
      <c r="B35" s="824"/>
      <c r="C35" s="824" t="s">
        <v>158</v>
      </c>
      <c r="D35" s="824"/>
      <c r="E35" s="839" t="e">
        <f>SUM(E30:E33)</f>
        <v>#REF!</v>
      </c>
      <c r="F35" s="839" t="e">
        <f>SUM(F30:F33)</f>
        <v>#REF!</v>
      </c>
      <c r="G35" s="839" t="e">
        <f>SUM(G30:G33)</f>
        <v>#REF!</v>
      </c>
      <c r="H35" s="839" t="e">
        <f>SUM(H30:H33)</f>
        <v>#REF!</v>
      </c>
      <c r="I35" s="839" t="e">
        <f>SUM(I34)</f>
        <v>#REF!</v>
      </c>
      <c r="J35" s="839" t="e">
        <f>SUM(J30:J33)</f>
        <v>#REF!</v>
      </c>
      <c r="K35" s="839" t="e">
        <f>SUM(K30:K33)</f>
        <v>#REF!</v>
      </c>
    </row>
    <row r="36" spans="1:12" ht="24" thickTop="1" x14ac:dyDescent="0.35">
      <c r="A36" s="821"/>
      <c r="B36" s="824"/>
      <c r="C36" s="824"/>
      <c r="D36" s="824"/>
      <c r="E36" s="843"/>
      <c r="F36" s="843"/>
      <c r="G36" s="843"/>
      <c r="H36" s="843"/>
      <c r="I36" s="843"/>
      <c r="J36" s="843"/>
      <c r="K36" s="843"/>
    </row>
    <row r="37" spans="1:12" ht="23.25" x14ac:dyDescent="0.35">
      <c r="A37" s="821"/>
      <c r="B37" s="824"/>
      <c r="C37" s="824"/>
      <c r="D37" s="824"/>
      <c r="E37" s="842"/>
      <c r="F37" s="842"/>
      <c r="G37" s="842"/>
      <c r="H37" s="842"/>
      <c r="I37" s="842"/>
      <c r="J37" s="842"/>
      <c r="K37" s="842"/>
    </row>
    <row r="38" spans="1:12" ht="23.25" x14ac:dyDescent="0.35">
      <c r="A38" s="821"/>
      <c r="B38" s="824"/>
      <c r="C38" s="824"/>
      <c r="D38" s="824"/>
      <c r="E38" s="842"/>
      <c r="F38" s="842"/>
      <c r="G38" s="842"/>
      <c r="H38" s="842"/>
      <c r="I38" s="842"/>
      <c r="J38" s="842"/>
      <c r="K38" s="842"/>
    </row>
    <row r="39" spans="1:12" ht="23.25" x14ac:dyDescent="0.35">
      <c r="A39" s="821" t="s">
        <v>215</v>
      </c>
      <c r="B39" s="824"/>
      <c r="C39" s="824" t="s">
        <v>67</v>
      </c>
      <c r="D39" s="824"/>
      <c r="E39" s="841" t="e">
        <f>#REF!</f>
        <v>#REF!</v>
      </c>
      <c r="F39" s="841" t="e">
        <f>#REF!</f>
        <v>#REF!</v>
      </c>
      <c r="G39" s="841" t="e">
        <f>#REF!</f>
        <v>#REF!</v>
      </c>
      <c r="H39" s="841" t="e">
        <f>#REF!</f>
        <v>#REF!</v>
      </c>
      <c r="I39" s="841" t="e">
        <f>#REF!</f>
        <v>#REF!</v>
      </c>
      <c r="J39" s="841" t="e">
        <f>#REF!</f>
        <v>#REF!</v>
      </c>
      <c r="K39" s="841" t="e">
        <f>#REF!</f>
        <v>#REF!</v>
      </c>
    </row>
    <row r="40" spans="1:12" ht="23.25" x14ac:dyDescent="0.35">
      <c r="A40" s="821" t="s">
        <v>178</v>
      </c>
      <c r="B40" s="824"/>
      <c r="C40" s="824" t="s">
        <v>359</v>
      </c>
      <c r="D40" s="824"/>
      <c r="E40" s="839" t="e">
        <f>$L$55</f>
        <v>#REF!</v>
      </c>
      <c r="F40" s="839" t="e">
        <f>$L$55</f>
        <v>#REF!</v>
      </c>
      <c r="G40" s="839" t="e">
        <f>$L$55</f>
        <v>#REF!</v>
      </c>
      <c r="H40" s="839" t="e">
        <f>$L$55</f>
        <v>#REF!</v>
      </c>
      <c r="I40" s="839" t="e">
        <f>L55</f>
        <v>#REF!</v>
      </c>
      <c r="J40" s="839" t="e">
        <f>$L$55</f>
        <v>#REF!</v>
      </c>
      <c r="K40" s="839" t="e">
        <f>$L$55</f>
        <v>#REF!</v>
      </c>
    </row>
    <row r="41" spans="1:12" ht="23.25" x14ac:dyDescent="0.35">
      <c r="A41" s="821"/>
      <c r="B41" s="824"/>
      <c r="C41" s="824" t="s">
        <v>358</v>
      </c>
      <c r="D41" s="824"/>
      <c r="E41" s="839" t="e">
        <f>$L$56</f>
        <v>#REF!</v>
      </c>
      <c r="F41" s="839" t="e">
        <f>$L$56</f>
        <v>#REF!</v>
      </c>
      <c r="G41" s="839" t="e">
        <f>$L$56</f>
        <v>#REF!</v>
      </c>
      <c r="H41" s="839" t="e">
        <f>$L$56</f>
        <v>#REF!</v>
      </c>
      <c r="I41" s="839" t="e">
        <f>L56</f>
        <v>#REF!</v>
      </c>
      <c r="J41" s="839" t="e">
        <f>$L$56</f>
        <v>#REF!</v>
      </c>
      <c r="K41" s="839" t="e">
        <f>$L$56</f>
        <v>#REF!</v>
      </c>
    </row>
    <row r="42" spans="1:12" ht="23.25" x14ac:dyDescent="0.35">
      <c r="A42" s="821"/>
      <c r="B42" s="824"/>
      <c r="C42" s="824" t="s">
        <v>170</v>
      </c>
      <c r="D42" s="824"/>
      <c r="E42" s="841" t="e">
        <f>#REF!</f>
        <v>#REF!</v>
      </c>
      <c r="F42" s="841" t="e">
        <f>#REF!</f>
        <v>#REF!</v>
      </c>
      <c r="G42" s="841" t="e">
        <f>#REF!</f>
        <v>#REF!</v>
      </c>
      <c r="H42" s="841" t="e">
        <f>#REF!</f>
        <v>#REF!</v>
      </c>
      <c r="I42" s="841" t="e">
        <f>#REF!</f>
        <v>#REF!</v>
      </c>
      <c r="J42" s="841" t="e">
        <f>#REF!</f>
        <v>#REF!</v>
      </c>
      <c r="K42" s="841" t="e">
        <f>#REF!</f>
        <v>#REF!</v>
      </c>
    </row>
    <row r="43" spans="1:12" ht="23.25" x14ac:dyDescent="0.35">
      <c r="A43" s="821"/>
      <c r="B43" s="824"/>
      <c r="C43" s="824"/>
      <c r="D43" s="824"/>
      <c r="E43" s="840"/>
      <c r="F43" s="840"/>
      <c r="G43" s="840"/>
      <c r="H43" s="840"/>
      <c r="I43" s="840"/>
      <c r="J43" s="840"/>
      <c r="K43" s="840"/>
    </row>
    <row r="44" spans="1:12" ht="24" thickBot="1" x14ac:dyDescent="0.4">
      <c r="A44" s="821"/>
      <c r="B44" s="824"/>
      <c r="C44" s="824" t="s">
        <v>158</v>
      </c>
      <c r="D44" s="824"/>
      <c r="E44" s="839" t="e">
        <f>SUM(E39:E42)</f>
        <v>#REF!</v>
      </c>
      <c r="F44" s="839" t="e">
        <f>SUM(F39:F42)</f>
        <v>#REF!</v>
      </c>
      <c r="G44" s="839" t="e">
        <f>SUM(G39:G42)</f>
        <v>#REF!</v>
      </c>
      <c r="H44" s="839" t="e">
        <f>SUM(H39:H42)</f>
        <v>#REF!</v>
      </c>
      <c r="I44" s="839" t="e">
        <f>SUM(I39:I43)</f>
        <v>#REF!</v>
      </c>
      <c r="J44" s="839" t="e">
        <f>SUM(J39:J42)</f>
        <v>#REF!</v>
      </c>
      <c r="K44" s="839" t="e">
        <f>SUM(K39:K42)</f>
        <v>#REF!</v>
      </c>
    </row>
    <row r="45" spans="1:12" ht="24" thickTop="1" x14ac:dyDescent="0.35">
      <c r="A45" s="821"/>
      <c r="B45" s="824"/>
      <c r="C45" s="824"/>
      <c r="D45" s="824"/>
      <c r="E45" s="838"/>
      <c r="F45" s="838"/>
      <c r="G45" s="838"/>
      <c r="H45" s="837"/>
      <c r="I45" s="837"/>
      <c r="J45" s="837"/>
      <c r="K45" s="837"/>
    </row>
    <row r="46" spans="1:12" ht="23.25" x14ac:dyDescent="0.35">
      <c r="A46" s="821"/>
      <c r="B46" s="824"/>
      <c r="C46" s="824"/>
      <c r="D46" s="824"/>
      <c r="H46" s="822"/>
      <c r="I46" s="822"/>
      <c r="J46" s="822"/>
      <c r="K46" s="822"/>
    </row>
    <row r="47" spans="1:12" ht="23.25" x14ac:dyDescent="0.35">
      <c r="A47" s="821"/>
      <c r="B47" s="824"/>
      <c r="C47" s="836"/>
      <c r="D47" s="824"/>
      <c r="E47" s="824"/>
      <c r="F47" s="824"/>
      <c r="G47" s="822"/>
      <c r="H47" s="822"/>
      <c r="I47" s="822"/>
      <c r="J47" s="835"/>
      <c r="K47" s="822"/>
    </row>
    <row r="48" spans="1:12" ht="23.25" x14ac:dyDescent="0.35">
      <c r="A48" s="821"/>
      <c r="B48" s="822"/>
      <c r="C48" s="822"/>
      <c r="D48" s="824"/>
      <c r="F48" s="832" t="s">
        <v>168</v>
      </c>
      <c r="G48" s="827"/>
      <c r="I48" s="834"/>
      <c r="J48" s="833"/>
      <c r="K48" s="832" t="s">
        <v>167</v>
      </c>
      <c r="L48" s="822"/>
    </row>
    <row r="49" spans="1:12" ht="23.25" x14ac:dyDescent="0.35">
      <c r="A49" s="821"/>
      <c r="B49" s="822"/>
      <c r="C49" s="822"/>
      <c r="D49" s="824"/>
      <c r="F49" s="832"/>
      <c r="G49" s="827"/>
      <c r="I49" s="834"/>
      <c r="J49" s="833"/>
      <c r="K49" s="832"/>
      <c r="L49" s="822"/>
    </row>
    <row r="50" spans="1:12" ht="18" x14ac:dyDescent="0.25">
      <c r="B50" s="1521" t="s">
        <v>654</v>
      </c>
      <c r="D50" s="827" t="s">
        <v>357</v>
      </c>
      <c r="E50" s="820">
        <v>18</v>
      </c>
      <c r="F50" s="1522" t="e">
        <f>#REF!</f>
        <v>#REF!</v>
      </c>
      <c r="G50" s="828" t="e">
        <f>E50*F50</f>
        <v>#REF!</v>
      </c>
      <c r="H50" s="820" t="s">
        <v>726</v>
      </c>
      <c r="I50" s="830" t="s">
        <v>356</v>
      </c>
      <c r="J50" s="1526">
        <v>18</v>
      </c>
      <c r="K50" s="1527" t="e">
        <f>#REF!</f>
        <v>#REF!</v>
      </c>
      <c r="L50" s="828" t="e">
        <f>J50*K50</f>
        <v>#REF!</v>
      </c>
    </row>
    <row r="51" spans="1:12" ht="23.25" x14ac:dyDescent="0.35">
      <c r="A51" s="821"/>
      <c r="B51" s="824"/>
      <c r="C51" s="827"/>
      <c r="D51" s="827" t="s">
        <v>355</v>
      </c>
      <c r="E51" s="820">
        <v>28</v>
      </c>
      <c r="F51" s="1522" t="e">
        <f>#REF!</f>
        <v>#REF!</v>
      </c>
      <c r="G51" s="828" t="e">
        <f>E51*F51</f>
        <v>#REF!</v>
      </c>
      <c r="H51" s="820" t="s">
        <v>727</v>
      </c>
      <c r="I51" s="830" t="s">
        <v>354</v>
      </c>
      <c r="J51" s="1526">
        <v>28</v>
      </c>
      <c r="K51" s="1525" t="e">
        <f>#REF!</f>
        <v>#REF!</v>
      </c>
      <c r="L51" s="828" t="e">
        <f>J51*K51</f>
        <v>#REF!</v>
      </c>
    </row>
    <row r="52" spans="1:12" ht="23.25" x14ac:dyDescent="0.35">
      <c r="A52" s="821"/>
      <c r="B52" s="824"/>
      <c r="C52" s="827"/>
      <c r="D52" s="831"/>
      <c r="E52" s="827"/>
      <c r="F52" s="827"/>
      <c r="G52" s="825" t="e">
        <f>SUM(G50:G51)</f>
        <v>#REF!</v>
      </c>
      <c r="I52" s="830"/>
      <c r="J52" s="827"/>
      <c r="K52" s="827"/>
      <c r="L52" s="825" t="e">
        <f>SUM(L50:L51)</f>
        <v>#REF!</v>
      </c>
    </row>
    <row r="53" spans="1:12" ht="23.25" x14ac:dyDescent="0.35">
      <c r="A53" s="821"/>
      <c r="B53" s="824"/>
      <c r="C53" s="827"/>
      <c r="D53" s="831"/>
      <c r="E53" s="827"/>
      <c r="F53" s="827"/>
      <c r="G53" s="827"/>
      <c r="I53" s="830"/>
      <c r="J53" s="827"/>
      <c r="K53" s="827"/>
      <c r="L53" s="827"/>
    </row>
    <row r="54" spans="1:12" ht="23.25" x14ac:dyDescent="0.35">
      <c r="A54" s="821"/>
      <c r="B54" s="824"/>
      <c r="C54" s="827"/>
      <c r="D54" s="827"/>
      <c r="E54" s="827"/>
      <c r="F54" s="827"/>
      <c r="G54" s="827"/>
      <c r="I54" s="830"/>
      <c r="J54" s="827"/>
      <c r="K54" s="827"/>
      <c r="L54" s="827"/>
    </row>
    <row r="55" spans="1:12" ht="23.25" x14ac:dyDescent="0.35">
      <c r="A55" s="821"/>
      <c r="B55" s="824"/>
      <c r="C55" s="824"/>
      <c r="D55" s="827" t="s">
        <v>353</v>
      </c>
      <c r="E55" s="820">
        <v>20</v>
      </c>
      <c r="F55" s="1524" t="e">
        <f>#REF!</f>
        <v>#REF!</v>
      </c>
      <c r="G55" s="828" t="e">
        <f>E55*F55</f>
        <v>#REF!</v>
      </c>
      <c r="H55" s="820" t="s">
        <v>726</v>
      </c>
      <c r="I55" s="826" t="s">
        <v>353</v>
      </c>
      <c r="J55" s="820">
        <v>20</v>
      </c>
      <c r="K55" s="1524" t="e">
        <f>#REF!</f>
        <v>#REF!</v>
      </c>
      <c r="L55" s="828" t="e">
        <f>J55*K55</f>
        <v>#REF!</v>
      </c>
    </row>
    <row r="56" spans="1:12" ht="23.25" x14ac:dyDescent="0.35">
      <c r="A56" s="821"/>
      <c r="B56" s="824"/>
      <c r="C56" s="827"/>
      <c r="D56" s="827" t="s">
        <v>352</v>
      </c>
      <c r="E56" s="820">
        <v>32</v>
      </c>
      <c r="F56" s="1523" t="e">
        <f>#REF!</f>
        <v>#REF!</v>
      </c>
      <c r="G56" s="828" t="e">
        <f>E56*F56</f>
        <v>#REF!</v>
      </c>
      <c r="H56" s="820" t="s">
        <v>727</v>
      </c>
      <c r="I56" s="826" t="s">
        <v>352</v>
      </c>
      <c r="J56" s="820">
        <v>32</v>
      </c>
      <c r="K56" s="1528" t="e">
        <f>#REF!</f>
        <v>#REF!</v>
      </c>
      <c r="L56" s="828" t="e">
        <f>J56*K56</f>
        <v>#REF!</v>
      </c>
    </row>
    <row r="57" spans="1:12" ht="23.25" x14ac:dyDescent="0.35">
      <c r="A57" s="821"/>
      <c r="B57" s="824"/>
      <c r="C57" s="829"/>
      <c r="D57" s="824"/>
      <c r="E57" s="827"/>
      <c r="F57" s="827"/>
      <c r="G57" s="825" t="e">
        <f>SUM(G55:G56)</f>
        <v>#REF!</v>
      </c>
      <c r="I57" s="826"/>
      <c r="J57" s="824"/>
      <c r="K57" s="824"/>
      <c r="L57" s="825" t="e">
        <f>SUM(L55:L56)</f>
        <v>#REF!</v>
      </c>
    </row>
    <row r="58" spans="1:12" ht="23.25" x14ac:dyDescent="0.35">
      <c r="A58" s="821"/>
      <c r="B58" s="824"/>
      <c r="C58" s="824"/>
      <c r="D58" s="824"/>
      <c r="E58" s="822"/>
      <c r="F58" s="822"/>
      <c r="G58" s="822"/>
      <c r="H58" s="822"/>
      <c r="I58" s="822"/>
      <c r="J58" s="822"/>
      <c r="K58" s="822"/>
    </row>
    <row r="59" spans="1:12" ht="23.25" x14ac:dyDescent="0.35">
      <c r="A59" s="821"/>
      <c r="B59" s="824"/>
      <c r="C59" s="824"/>
      <c r="D59" s="824"/>
      <c r="E59" s="822"/>
      <c r="F59" s="822"/>
      <c r="G59" s="822"/>
      <c r="H59" s="822"/>
      <c r="I59" s="822"/>
      <c r="J59" s="822"/>
      <c r="K59" s="822"/>
    </row>
    <row r="60" spans="1:12" ht="23.25" x14ac:dyDescent="0.35">
      <c r="A60" s="821"/>
      <c r="B60" s="824"/>
      <c r="C60" s="824"/>
      <c r="D60" s="824"/>
      <c r="E60" s="822"/>
      <c r="F60" s="822"/>
      <c r="G60" s="822"/>
      <c r="H60" s="822"/>
      <c r="I60" s="822"/>
      <c r="J60" s="822"/>
      <c r="K60" s="822"/>
    </row>
    <row r="61" spans="1:12" ht="23.25" x14ac:dyDescent="0.35">
      <c r="A61" s="821"/>
      <c r="E61" s="822"/>
      <c r="F61" s="822"/>
      <c r="G61" s="822"/>
      <c r="H61" s="822"/>
      <c r="I61" s="822"/>
      <c r="J61" s="822"/>
      <c r="K61" s="822"/>
    </row>
    <row r="62" spans="1:12" ht="23.25" x14ac:dyDescent="0.35">
      <c r="A62" s="821"/>
      <c r="E62" s="823"/>
      <c r="F62" s="822"/>
      <c r="G62" s="822"/>
      <c r="H62" s="822"/>
      <c r="I62" s="822"/>
      <c r="J62" s="822"/>
      <c r="K62" s="822"/>
    </row>
    <row r="63" spans="1:12" ht="23.25" x14ac:dyDescent="0.35">
      <c r="A63" s="821"/>
      <c r="E63" s="822"/>
      <c r="F63" s="822"/>
      <c r="G63" s="822"/>
      <c r="H63" s="822"/>
      <c r="I63" s="822"/>
      <c r="J63" s="822"/>
      <c r="K63" s="822"/>
    </row>
    <row r="64" spans="1:12" ht="23.25" x14ac:dyDescent="0.35">
      <c r="A64" s="821"/>
      <c r="E64" s="822"/>
      <c r="F64" s="822"/>
      <c r="G64" s="822"/>
      <c r="H64" s="822"/>
      <c r="I64" s="822"/>
      <c r="J64" s="822"/>
      <c r="K64" s="822"/>
    </row>
    <row r="65" spans="1:11" ht="23.25" x14ac:dyDescent="0.35">
      <c r="A65" s="821"/>
      <c r="E65" s="822"/>
      <c r="F65" s="822"/>
      <c r="G65" s="822"/>
      <c r="H65" s="822"/>
      <c r="I65" s="822"/>
      <c r="J65" s="822"/>
      <c r="K65" s="822"/>
    </row>
    <row r="66" spans="1:11" ht="23.25" x14ac:dyDescent="0.35">
      <c r="A66" s="821"/>
      <c r="E66" s="822"/>
      <c r="F66" s="822"/>
      <c r="G66" s="822"/>
      <c r="H66" s="822"/>
      <c r="I66" s="822"/>
      <c r="J66" s="822"/>
      <c r="K66" s="822"/>
    </row>
    <row r="67" spans="1:11" ht="23.25" x14ac:dyDescent="0.35">
      <c r="A67" s="821"/>
      <c r="E67" s="822"/>
      <c r="F67" s="822"/>
      <c r="G67" s="822"/>
      <c r="H67" s="822"/>
      <c r="I67" s="822"/>
      <c r="J67" s="822"/>
      <c r="K67" s="822"/>
    </row>
    <row r="68" spans="1:11" ht="23.25" x14ac:dyDescent="0.35">
      <c r="A68" s="821"/>
      <c r="E68" s="822"/>
      <c r="F68" s="822"/>
      <c r="G68" s="822"/>
      <c r="H68" s="822"/>
      <c r="I68" s="822"/>
      <c r="J68" s="822"/>
      <c r="K68" s="822"/>
    </row>
    <row r="69" spans="1:11" ht="23.25" x14ac:dyDescent="0.35">
      <c r="A69" s="821"/>
      <c r="E69" s="822"/>
      <c r="F69" s="822"/>
      <c r="G69" s="822"/>
      <c r="H69" s="822"/>
      <c r="I69" s="822"/>
      <c r="J69" s="822"/>
      <c r="K69" s="822"/>
    </row>
    <row r="70" spans="1:11" ht="23.25" x14ac:dyDescent="0.35">
      <c r="A70" s="821"/>
      <c r="E70" s="822"/>
      <c r="F70" s="822"/>
      <c r="G70" s="822"/>
      <c r="H70" s="822"/>
      <c r="I70" s="822"/>
      <c r="J70" s="822"/>
      <c r="K70" s="822"/>
    </row>
    <row r="71" spans="1:11" ht="23.25" x14ac:dyDescent="0.35">
      <c r="A71" s="821"/>
      <c r="E71" s="822"/>
      <c r="F71" s="822"/>
      <c r="G71" s="822"/>
      <c r="H71" s="822"/>
      <c r="I71" s="822"/>
      <c r="J71" s="822"/>
      <c r="K71" s="822"/>
    </row>
    <row r="72" spans="1:11" ht="23.25" x14ac:dyDescent="0.35">
      <c r="A72" s="821"/>
      <c r="E72" s="822"/>
      <c r="F72" s="822"/>
      <c r="G72" s="822"/>
      <c r="H72" s="822"/>
      <c r="I72" s="822"/>
      <c r="J72" s="822"/>
      <c r="K72" s="822"/>
    </row>
    <row r="73" spans="1:11" ht="23.25" x14ac:dyDescent="0.35">
      <c r="A73" s="821"/>
      <c r="E73" s="822"/>
      <c r="F73" s="822"/>
      <c r="G73" s="822"/>
      <c r="H73" s="822"/>
      <c r="I73" s="822"/>
      <c r="J73" s="822"/>
      <c r="K73" s="822"/>
    </row>
    <row r="74" spans="1:11" ht="23.25" x14ac:dyDescent="0.35">
      <c r="A74" s="821"/>
      <c r="E74" s="822"/>
      <c r="F74" s="822"/>
      <c r="G74" s="822"/>
      <c r="H74" s="822"/>
      <c r="I74" s="822"/>
      <c r="J74" s="822"/>
      <c r="K74" s="822"/>
    </row>
    <row r="75" spans="1:11" ht="23.25" x14ac:dyDescent="0.35">
      <c r="A75" s="821"/>
      <c r="E75" s="822"/>
      <c r="F75" s="822"/>
      <c r="G75" s="822"/>
      <c r="H75" s="822"/>
      <c r="I75" s="822"/>
      <c r="J75" s="822"/>
      <c r="K75" s="822"/>
    </row>
    <row r="76" spans="1:11" ht="23.25" x14ac:dyDescent="0.35">
      <c r="A76" s="821"/>
      <c r="E76" s="822"/>
      <c r="F76" s="822"/>
      <c r="G76" s="822"/>
      <c r="H76" s="822"/>
      <c r="I76" s="822"/>
      <c r="J76" s="822"/>
      <c r="K76" s="822"/>
    </row>
    <row r="77" spans="1:11" ht="23.25" x14ac:dyDescent="0.35">
      <c r="A77" s="821"/>
      <c r="E77" s="822"/>
      <c r="F77" s="822"/>
      <c r="G77" s="822"/>
      <c r="H77" s="822"/>
      <c r="I77" s="822"/>
      <c r="J77" s="822"/>
      <c r="K77" s="822"/>
    </row>
    <row r="78" spans="1:11" ht="23.25" x14ac:dyDescent="0.35">
      <c r="A78" s="821"/>
      <c r="E78" s="822"/>
      <c r="F78" s="822"/>
      <c r="G78" s="822"/>
      <c r="H78" s="822"/>
      <c r="I78" s="822"/>
      <c r="J78" s="822"/>
      <c r="K78" s="822"/>
    </row>
    <row r="79" spans="1:11" ht="23.25" x14ac:dyDescent="0.35">
      <c r="A79" s="821"/>
      <c r="E79" s="822"/>
      <c r="F79" s="822"/>
      <c r="G79" s="822"/>
      <c r="H79" s="822"/>
      <c r="I79" s="822"/>
      <c r="J79" s="822"/>
      <c r="K79" s="822"/>
    </row>
    <row r="80" spans="1:11" ht="23.25" x14ac:dyDescent="0.35">
      <c r="A80" s="821"/>
      <c r="E80" s="822"/>
      <c r="F80" s="822"/>
      <c r="G80" s="822"/>
      <c r="H80" s="822"/>
      <c r="I80" s="822"/>
      <c r="J80" s="822"/>
      <c r="K80" s="822"/>
    </row>
    <row r="81" spans="1:11" ht="23.25" x14ac:dyDescent="0.35">
      <c r="A81" s="821"/>
      <c r="E81" s="822"/>
      <c r="F81" s="822"/>
      <c r="G81" s="822"/>
      <c r="H81" s="822"/>
      <c r="I81" s="822"/>
      <c r="J81" s="822"/>
      <c r="K81" s="822"/>
    </row>
    <row r="82" spans="1:11" ht="23.25" x14ac:dyDescent="0.35">
      <c r="A82" s="821"/>
      <c r="E82" s="822"/>
      <c r="F82" s="822"/>
      <c r="G82" s="822"/>
      <c r="H82" s="822"/>
      <c r="I82" s="822"/>
      <c r="J82" s="822"/>
      <c r="K82" s="822"/>
    </row>
    <row r="83" spans="1:11" ht="23.25" x14ac:dyDescent="0.35">
      <c r="A83" s="821"/>
      <c r="E83" s="822"/>
      <c r="F83" s="822"/>
      <c r="G83" s="822"/>
      <c r="H83" s="822"/>
      <c r="I83" s="822"/>
      <c r="J83" s="822"/>
      <c r="K83" s="822"/>
    </row>
    <row r="84" spans="1:11" ht="23.25" x14ac:dyDescent="0.35">
      <c r="A84" s="821"/>
      <c r="E84" s="822"/>
      <c r="F84" s="822"/>
      <c r="G84" s="822"/>
      <c r="H84" s="822"/>
      <c r="I84" s="822"/>
      <c r="J84" s="822"/>
      <c r="K84" s="822"/>
    </row>
    <row r="85" spans="1:11" ht="23.25" x14ac:dyDescent="0.35">
      <c r="A85" s="821"/>
    </row>
    <row r="86" spans="1:11" ht="23.25" x14ac:dyDescent="0.35">
      <c r="A86" s="821"/>
    </row>
    <row r="87" spans="1:11" ht="23.25" x14ac:dyDescent="0.35">
      <c r="A87" s="821"/>
    </row>
    <row r="88" spans="1:11" ht="23.25" x14ac:dyDescent="0.35">
      <c r="A88" s="821"/>
    </row>
    <row r="89" spans="1:11" ht="23.25" x14ac:dyDescent="0.35">
      <c r="A89" s="821"/>
    </row>
    <row r="90" spans="1:11" ht="23.25" x14ac:dyDescent="0.35">
      <c r="A90" s="821"/>
    </row>
  </sheetData>
  <pageMargins left="0.5" right="0.5" top="0.5" bottom="0.5" header="0" footer="0"/>
  <pageSetup scale="51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7628-76CC-4ECD-80DA-F93F4F9CCD97}">
  <dimension ref="A1:M94"/>
  <sheetViews>
    <sheetView workbookViewId="0"/>
  </sheetViews>
  <sheetFormatPr defaultColWidth="12.42578125" defaultRowHeight="15" x14ac:dyDescent="0.2"/>
  <cols>
    <col min="1" max="1" width="20.140625" style="850" customWidth="1"/>
    <col min="2" max="2" width="4.7109375" style="850" customWidth="1"/>
    <col min="3" max="3" width="20.140625" style="850" customWidth="1"/>
    <col min="4" max="4" width="13.7109375" style="850" customWidth="1"/>
    <col min="5" max="6" width="17.5703125" style="850" customWidth="1"/>
    <col min="7" max="7" width="22.85546875" style="850" customWidth="1"/>
    <col min="8" max="11" width="17.5703125" style="850" customWidth="1"/>
    <col min="12" max="16384" width="12.42578125" style="850"/>
  </cols>
  <sheetData>
    <row r="1" spans="1:11" ht="20.100000000000001" customHeight="1" x14ac:dyDescent="0.2">
      <c r="D1" s="346"/>
      <c r="E1" s="346"/>
      <c r="F1" s="346"/>
      <c r="G1" s="346"/>
      <c r="H1" s="346"/>
      <c r="I1" s="346"/>
    </row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3.25" x14ac:dyDescent="0.35">
      <c r="A5" s="856" t="s">
        <v>345</v>
      </c>
      <c r="B5" s="856"/>
    </row>
    <row r="7" spans="1:11" ht="20.100000000000001" customHeight="1" x14ac:dyDescent="0.25">
      <c r="A7" s="868" t="s">
        <v>133</v>
      </c>
      <c r="B7" s="855"/>
      <c r="C7" s="855"/>
      <c r="E7" s="867">
        <v>1</v>
      </c>
      <c r="F7" s="867">
        <v>2</v>
      </c>
      <c r="G7" s="867">
        <v>3</v>
      </c>
      <c r="H7" s="867">
        <v>4</v>
      </c>
      <c r="I7" s="867">
        <v>4.5</v>
      </c>
      <c r="J7" s="867">
        <v>5</v>
      </c>
      <c r="K7" s="867">
        <v>5</v>
      </c>
    </row>
    <row r="8" spans="1:11" ht="20.100000000000001" customHeight="1" x14ac:dyDescent="0.2">
      <c r="E8" s="866"/>
      <c r="F8" s="866"/>
      <c r="G8" s="866"/>
      <c r="H8" s="866"/>
      <c r="I8" s="866"/>
      <c r="J8" s="866"/>
      <c r="K8" s="866"/>
    </row>
    <row r="9" spans="1:11" ht="20.100000000000001" customHeight="1" x14ac:dyDescent="0.35">
      <c r="A9" s="851" t="s">
        <v>382</v>
      </c>
      <c r="B9" s="855"/>
      <c r="C9" s="855" t="s">
        <v>67</v>
      </c>
      <c r="D9" s="855"/>
      <c r="E9" s="857" t="e">
        <f>#REF!</f>
        <v>#REF!</v>
      </c>
      <c r="F9" s="857" t="e">
        <f>#REF!</f>
        <v>#REF!</v>
      </c>
      <c r="G9" s="857" t="e">
        <f>#REF!</f>
        <v>#REF!</v>
      </c>
      <c r="H9" s="857" t="e">
        <f>#REF!</f>
        <v>#REF!</v>
      </c>
      <c r="I9" s="857" t="e">
        <f>#REF!</f>
        <v>#REF!</v>
      </c>
      <c r="J9" s="857" t="e">
        <f>#REF!</f>
        <v>#REF!</v>
      </c>
      <c r="K9" s="857" t="e">
        <f>#REF!</f>
        <v>#REF!</v>
      </c>
    </row>
    <row r="10" spans="1:11" ht="20.100000000000001" customHeight="1" x14ac:dyDescent="0.35">
      <c r="A10" s="851" t="s">
        <v>382</v>
      </c>
      <c r="B10" s="855"/>
      <c r="C10" s="855" t="s">
        <v>67</v>
      </c>
      <c r="D10" s="855"/>
      <c r="E10" s="857" t="e">
        <f t="shared" ref="E10:K10" si="0">E9</f>
        <v>#REF!</v>
      </c>
      <c r="F10" s="857" t="e">
        <f t="shared" si="0"/>
        <v>#REF!</v>
      </c>
      <c r="G10" s="857" t="e">
        <f t="shared" si="0"/>
        <v>#REF!</v>
      </c>
      <c r="H10" s="857" t="e">
        <f t="shared" si="0"/>
        <v>#REF!</v>
      </c>
      <c r="I10" s="857" t="e">
        <f t="shared" si="0"/>
        <v>#REF!</v>
      </c>
      <c r="J10" s="857" t="e">
        <f t="shared" si="0"/>
        <v>#REF!</v>
      </c>
      <c r="K10" s="857" t="e">
        <f t="shared" si="0"/>
        <v>#REF!</v>
      </c>
    </row>
    <row r="11" spans="1:11" ht="20.100000000000001" customHeight="1" x14ac:dyDescent="0.35">
      <c r="A11" s="851" t="s">
        <v>381</v>
      </c>
      <c r="B11" s="855"/>
      <c r="C11" s="855" t="s">
        <v>373</v>
      </c>
      <c r="D11" s="855"/>
      <c r="E11" s="857" t="e">
        <f>$F$66</f>
        <v>#REF!</v>
      </c>
      <c r="F11" s="857" t="e">
        <f t="shared" ref="F11:K12" si="1">$F$66</f>
        <v>#REF!</v>
      </c>
      <c r="G11" s="857" t="e">
        <f t="shared" si="1"/>
        <v>#REF!</v>
      </c>
      <c r="H11" s="857" t="e">
        <f t="shared" si="1"/>
        <v>#REF!</v>
      </c>
      <c r="I11" s="857" t="e">
        <f t="shared" si="1"/>
        <v>#REF!</v>
      </c>
      <c r="J11" s="857" t="e">
        <f t="shared" si="1"/>
        <v>#REF!</v>
      </c>
      <c r="K11" s="857" t="e">
        <f t="shared" si="1"/>
        <v>#REF!</v>
      </c>
    </row>
    <row r="12" spans="1:11" ht="20.100000000000001" customHeight="1" x14ac:dyDescent="0.35">
      <c r="A12" s="851"/>
      <c r="B12" s="855"/>
      <c r="C12" s="855" t="s">
        <v>373</v>
      </c>
      <c r="D12" s="855"/>
      <c r="E12" s="857" t="e">
        <f>$F$66</f>
        <v>#REF!</v>
      </c>
      <c r="F12" s="857" t="e">
        <f t="shared" si="1"/>
        <v>#REF!</v>
      </c>
      <c r="G12" s="857" t="e">
        <f t="shared" si="1"/>
        <v>#REF!</v>
      </c>
      <c r="H12" s="857" t="e">
        <f t="shared" si="1"/>
        <v>#REF!</v>
      </c>
      <c r="I12" s="857" t="e">
        <f t="shared" si="1"/>
        <v>#REF!</v>
      </c>
      <c r="J12" s="857" t="e">
        <f t="shared" si="1"/>
        <v>#REF!</v>
      </c>
      <c r="K12" s="857" t="e">
        <f t="shared" si="1"/>
        <v>#REF!</v>
      </c>
    </row>
    <row r="13" spans="1:11" ht="20.100000000000001" customHeight="1" x14ac:dyDescent="0.35">
      <c r="A13" s="851"/>
      <c r="B13" s="855"/>
      <c r="C13" s="855" t="s">
        <v>170</v>
      </c>
      <c r="D13" s="855"/>
      <c r="E13" s="857" t="e">
        <f>#REF!</f>
        <v>#REF!</v>
      </c>
      <c r="F13" s="857" t="e">
        <f>#REF!</f>
        <v>#REF!</v>
      </c>
      <c r="G13" s="857" t="e">
        <f>#REF!</f>
        <v>#REF!</v>
      </c>
      <c r="H13" s="857" t="e">
        <f>#REF!</f>
        <v>#REF!</v>
      </c>
      <c r="I13" s="857" t="e">
        <f>#REF!</f>
        <v>#REF!</v>
      </c>
      <c r="J13" s="857" t="e">
        <f>#REF!</f>
        <v>#REF!</v>
      </c>
      <c r="K13" s="857" t="e">
        <f>#REF!</f>
        <v>#REF!</v>
      </c>
    </row>
    <row r="14" spans="1:11" ht="20.100000000000001" customHeight="1" x14ac:dyDescent="0.35">
      <c r="A14" s="851"/>
      <c r="B14" s="855"/>
      <c r="C14" s="855" t="s">
        <v>374</v>
      </c>
      <c r="D14" s="855"/>
      <c r="E14" s="857" t="e">
        <f t="shared" ref="E14:K14" si="2">$K$57</f>
        <v>#REF!</v>
      </c>
      <c r="F14" s="857" t="e">
        <f t="shared" si="2"/>
        <v>#REF!</v>
      </c>
      <c r="G14" s="857" t="e">
        <f t="shared" si="2"/>
        <v>#REF!</v>
      </c>
      <c r="H14" s="857" t="e">
        <f t="shared" si="2"/>
        <v>#REF!</v>
      </c>
      <c r="I14" s="857" t="e">
        <f t="shared" si="2"/>
        <v>#REF!</v>
      </c>
      <c r="J14" s="857" t="e">
        <f t="shared" si="2"/>
        <v>#REF!</v>
      </c>
      <c r="K14" s="857" t="e">
        <f t="shared" si="2"/>
        <v>#REF!</v>
      </c>
    </row>
    <row r="15" spans="1:11" ht="20.100000000000001" customHeight="1" x14ac:dyDescent="0.35">
      <c r="A15" s="851"/>
      <c r="B15" s="855"/>
      <c r="C15" s="855" t="s">
        <v>247</v>
      </c>
      <c r="D15" s="855"/>
      <c r="E15" s="854" t="e">
        <f t="shared" ref="E15:K15" si="3">$F$63</f>
        <v>#REF!</v>
      </c>
      <c r="F15" s="854" t="e">
        <f t="shared" si="3"/>
        <v>#REF!</v>
      </c>
      <c r="G15" s="854" t="e">
        <f t="shared" si="3"/>
        <v>#REF!</v>
      </c>
      <c r="H15" s="854" t="e">
        <f t="shared" si="3"/>
        <v>#REF!</v>
      </c>
      <c r="I15" s="863" t="e">
        <f t="shared" si="3"/>
        <v>#REF!</v>
      </c>
      <c r="J15" s="854" t="e">
        <f t="shared" si="3"/>
        <v>#REF!</v>
      </c>
      <c r="K15" s="854" t="e">
        <f t="shared" si="3"/>
        <v>#REF!</v>
      </c>
    </row>
    <row r="16" spans="1:11" ht="20.100000000000001" customHeight="1" x14ac:dyDescent="0.35">
      <c r="A16" s="851"/>
      <c r="B16" s="855"/>
      <c r="C16" s="855"/>
      <c r="D16" s="855"/>
      <c r="E16" s="862"/>
      <c r="F16" s="862"/>
      <c r="G16" s="862"/>
      <c r="H16" s="862"/>
      <c r="I16" s="862"/>
      <c r="J16" s="862"/>
      <c r="K16" s="862"/>
    </row>
    <row r="17" spans="1:11" ht="20.100000000000001" customHeight="1" thickBot="1" x14ac:dyDescent="0.4">
      <c r="A17" s="851"/>
      <c r="B17" s="855"/>
      <c r="C17" s="855" t="s">
        <v>158</v>
      </c>
      <c r="D17" s="855"/>
      <c r="E17" s="857" t="e">
        <f t="shared" ref="E17:K17" si="4">SUM(E9:E16)</f>
        <v>#REF!</v>
      </c>
      <c r="F17" s="857" t="e">
        <f t="shared" si="4"/>
        <v>#REF!</v>
      </c>
      <c r="G17" s="857" t="e">
        <f t="shared" si="4"/>
        <v>#REF!</v>
      </c>
      <c r="H17" s="857" t="e">
        <f t="shared" si="4"/>
        <v>#REF!</v>
      </c>
      <c r="I17" s="857" t="e">
        <f t="shared" si="4"/>
        <v>#REF!</v>
      </c>
      <c r="J17" s="857" t="e">
        <f t="shared" si="4"/>
        <v>#REF!</v>
      </c>
      <c r="K17" s="857" t="e">
        <f t="shared" si="4"/>
        <v>#REF!</v>
      </c>
    </row>
    <row r="18" spans="1:11" ht="20.100000000000001" customHeight="1" thickTop="1" x14ac:dyDescent="0.35">
      <c r="A18" s="851"/>
      <c r="B18" s="855"/>
      <c r="C18" s="855"/>
      <c r="D18" s="855"/>
      <c r="E18" s="861"/>
      <c r="F18" s="861"/>
      <c r="G18" s="861"/>
      <c r="H18" s="861"/>
      <c r="I18" s="861"/>
      <c r="J18" s="861"/>
      <c r="K18" s="861"/>
    </row>
    <row r="19" spans="1:11" ht="20.100000000000001" customHeight="1" x14ac:dyDescent="0.35">
      <c r="A19" s="851"/>
      <c r="B19" s="855"/>
      <c r="C19" s="855"/>
      <c r="D19" s="855"/>
      <c r="E19" s="854"/>
      <c r="F19" s="854"/>
      <c r="G19" s="854"/>
      <c r="H19" s="854"/>
      <c r="I19" s="854"/>
      <c r="J19" s="854"/>
      <c r="K19" s="854"/>
    </row>
    <row r="20" spans="1:11" ht="20.100000000000001" customHeight="1" x14ac:dyDescent="0.35">
      <c r="A20" s="851"/>
      <c r="B20" s="855"/>
      <c r="C20" s="855"/>
      <c r="D20" s="855"/>
      <c r="E20" s="854"/>
      <c r="F20" s="854"/>
      <c r="G20" s="854"/>
      <c r="H20" s="854"/>
      <c r="I20" s="854"/>
      <c r="J20" s="854"/>
      <c r="K20" s="854"/>
    </row>
    <row r="21" spans="1:11" ht="20.100000000000001" customHeight="1" x14ac:dyDescent="0.35">
      <c r="A21" s="851" t="s">
        <v>380</v>
      </c>
      <c r="B21" s="855"/>
      <c r="C21" s="855" t="s">
        <v>67</v>
      </c>
      <c r="D21" s="855"/>
      <c r="E21" s="857" t="e">
        <f>#REF!</f>
        <v>#REF!</v>
      </c>
      <c r="F21" s="857" t="e">
        <f>#REF!</f>
        <v>#REF!</v>
      </c>
      <c r="G21" s="857" t="e">
        <f>#REF!</f>
        <v>#REF!</v>
      </c>
      <c r="H21" s="857" t="e">
        <f>#REF!</f>
        <v>#REF!</v>
      </c>
      <c r="I21" s="857" t="e">
        <f>#REF!</f>
        <v>#REF!</v>
      </c>
      <c r="J21" s="857" t="e">
        <f>#REF!</f>
        <v>#REF!</v>
      </c>
      <c r="K21" s="857" t="e">
        <f>#REF!</f>
        <v>#REF!</v>
      </c>
    </row>
    <row r="22" spans="1:11" ht="20.100000000000001" customHeight="1" x14ac:dyDescent="0.35">
      <c r="A22" s="851" t="s">
        <v>380</v>
      </c>
      <c r="B22" s="855"/>
      <c r="C22" s="855" t="s">
        <v>67</v>
      </c>
      <c r="D22" s="855"/>
      <c r="E22" s="857" t="e">
        <f t="shared" ref="E22:K22" si="5">E21</f>
        <v>#REF!</v>
      </c>
      <c r="F22" s="857" t="e">
        <f t="shared" si="5"/>
        <v>#REF!</v>
      </c>
      <c r="G22" s="857" t="e">
        <f t="shared" si="5"/>
        <v>#REF!</v>
      </c>
      <c r="H22" s="857" t="e">
        <f t="shared" si="5"/>
        <v>#REF!</v>
      </c>
      <c r="I22" s="857" t="e">
        <f t="shared" si="5"/>
        <v>#REF!</v>
      </c>
      <c r="J22" s="857" t="e">
        <f t="shared" si="5"/>
        <v>#REF!</v>
      </c>
      <c r="K22" s="857" t="e">
        <f t="shared" si="5"/>
        <v>#REF!</v>
      </c>
    </row>
    <row r="23" spans="1:11" ht="20.100000000000001" customHeight="1" x14ac:dyDescent="0.35">
      <c r="A23" s="851" t="s">
        <v>379</v>
      </c>
      <c r="B23" s="855"/>
      <c r="C23" s="855" t="s">
        <v>373</v>
      </c>
      <c r="D23" s="855"/>
      <c r="E23" s="857" t="e">
        <f>$F$67</f>
        <v>#REF!</v>
      </c>
      <c r="F23" s="857" t="e">
        <f t="shared" ref="F23:K24" si="6">$F$67</f>
        <v>#REF!</v>
      </c>
      <c r="G23" s="857" t="e">
        <f t="shared" si="6"/>
        <v>#REF!</v>
      </c>
      <c r="H23" s="857" t="e">
        <f t="shared" si="6"/>
        <v>#REF!</v>
      </c>
      <c r="I23" s="857" t="e">
        <f t="shared" si="6"/>
        <v>#REF!</v>
      </c>
      <c r="J23" s="857" t="e">
        <f t="shared" si="6"/>
        <v>#REF!</v>
      </c>
      <c r="K23" s="857" t="e">
        <f t="shared" si="6"/>
        <v>#REF!</v>
      </c>
    </row>
    <row r="24" spans="1:11" ht="20.100000000000001" customHeight="1" x14ac:dyDescent="0.35">
      <c r="A24" s="851"/>
      <c r="B24" s="855"/>
      <c r="C24" s="855" t="s">
        <v>373</v>
      </c>
      <c r="D24" s="855"/>
      <c r="E24" s="857" t="e">
        <f>$F$67</f>
        <v>#REF!</v>
      </c>
      <c r="F24" s="857" t="e">
        <f t="shared" si="6"/>
        <v>#REF!</v>
      </c>
      <c r="G24" s="857" t="e">
        <f t="shared" si="6"/>
        <v>#REF!</v>
      </c>
      <c r="H24" s="857" t="e">
        <f t="shared" si="6"/>
        <v>#REF!</v>
      </c>
      <c r="I24" s="857" t="e">
        <f t="shared" si="6"/>
        <v>#REF!</v>
      </c>
      <c r="J24" s="857" t="e">
        <f t="shared" si="6"/>
        <v>#REF!</v>
      </c>
      <c r="K24" s="857" t="e">
        <f t="shared" si="6"/>
        <v>#REF!</v>
      </c>
    </row>
    <row r="25" spans="1:11" ht="20.100000000000001" customHeight="1" x14ac:dyDescent="0.35">
      <c r="A25" s="851"/>
      <c r="B25" s="855"/>
      <c r="C25" s="855" t="s">
        <v>170</v>
      </c>
      <c r="D25" s="855"/>
      <c r="E25" s="857" t="e">
        <f>#REF!</f>
        <v>#REF!</v>
      </c>
      <c r="F25" s="857" t="e">
        <f>#REF!</f>
        <v>#REF!</v>
      </c>
      <c r="G25" s="857" t="e">
        <f>#REF!</f>
        <v>#REF!</v>
      </c>
      <c r="H25" s="857" t="e">
        <f>#REF!</f>
        <v>#REF!</v>
      </c>
      <c r="I25" s="857" t="e">
        <f>#REF!</f>
        <v>#REF!</v>
      </c>
      <c r="J25" s="857" t="e">
        <f>#REF!</f>
        <v>#REF!</v>
      </c>
      <c r="K25" s="857" t="e">
        <f>#REF!</f>
        <v>#REF!</v>
      </c>
    </row>
    <row r="26" spans="1:11" ht="20.100000000000001" customHeight="1" x14ac:dyDescent="0.35">
      <c r="A26" s="851"/>
      <c r="B26" s="855"/>
      <c r="C26" s="855" t="s">
        <v>374</v>
      </c>
      <c r="D26" s="855"/>
      <c r="E26" s="857" t="e">
        <f t="shared" ref="E26:K26" si="7">$K$58</f>
        <v>#REF!</v>
      </c>
      <c r="F26" s="857" t="e">
        <f t="shared" si="7"/>
        <v>#REF!</v>
      </c>
      <c r="G26" s="857" t="e">
        <f t="shared" si="7"/>
        <v>#REF!</v>
      </c>
      <c r="H26" s="857" t="e">
        <f t="shared" si="7"/>
        <v>#REF!</v>
      </c>
      <c r="I26" s="857" t="e">
        <f t="shared" si="7"/>
        <v>#REF!</v>
      </c>
      <c r="J26" s="857" t="e">
        <f t="shared" si="7"/>
        <v>#REF!</v>
      </c>
      <c r="K26" s="857" t="e">
        <f t="shared" si="7"/>
        <v>#REF!</v>
      </c>
    </row>
    <row r="27" spans="1:11" ht="20.100000000000001" customHeight="1" x14ac:dyDescent="0.35">
      <c r="A27" s="851"/>
      <c r="B27" s="855"/>
      <c r="C27" s="855" t="s">
        <v>247</v>
      </c>
      <c r="D27" s="855"/>
      <c r="E27" s="854" t="e">
        <f t="shared" ref="E27:K27" si="8">$F$63</f>
        <v>#REF!</v>
      </c>
      <c r="F27" s="854" t="e">
        <f t="shared" si="8"/>
        <v>#REF!</v>
      </c>
      <c r="G27" s="854" t="e">
        <f t="shared" si="8"/>
        <v>#REF!</v>
      </c>
      <c r="H27" s="854" t="e">
        <f t="shared" si="8"/>
        <v>#REF!</v>
      </c>
      <c r="I27" s="863" t="e">
        <f t="shared" si="8"/>
        <v>#REF!</v>
      </c>
      <c r="J27" s="854" t="e">
        <f t="shared" si="8"/>
        <v>#REF!</v>
      </c>
      <c r="K27" s="854" t="e">
        <f t="shared" si="8"/>
        <v>#REF!</v>
      </c>
    </row>
    <row r="28" spans="1:11" ht="20.100000000000001" customHeight="1" x14ac:dyDescent="0.35">
      <c r="A28" s="851"/>
      <c r="B28" s="855"/>
      <c r="C28" s="855"/>
      <c r="D28" s="855"/>
      <c r="E28" s="862"/>
      <c r="F28" s="862"/>
      <c r="G28" s="862"/>
      <c r="H28" s="862"/>
      <c r="I28" s="862"/>
      <c r="J28" s="862"/>
      <c r="K28" s="862"/>
    </row>
    <row r="29" spans="1:11" ht="20.100000000000001" customHeight="1" thickBot="1" x14ac:dyDescent="0.4">
      <c r="A29" s="851"/>
      <c r="B29" s="855"/>
      <c r="C29" s="855" t="s">
        <v>158</v>
      </c>
      <c r="D29" s="855"/>
      <c r="E29" s="857" t="e">
        <f>SUM(E21:E27)</f>
        <v>#REF!</v>
      </c>
      <c r="F29" s="857" t="e">
        <f>SUM(F21:F27)</f>
        <v>#REF!</v>
      </c>
      <c r="G29" s="857" t="e">
        <f>SUM(G21:G27)</f>
        <v>#REF!</v>
      </c>
      <c r="H29" s="857" t="e">
        <f>SUM(H21:H27)</f>
        <v>#REF!</v>
      </c>
      <c r="I29" s="857" t="e">
        <f>SUM(I21:I28)</f>
        <v>#REF!</v>
      </c>
      <c r="J29" s="857" t="e">
        <f>SUM(J21:J27)</f>
        <v>#REF!</v>
      </c>
      <c r="K29" s="857" t="e">
        <f>SUM(K21:K27)</f>
        <v>#REF!</v>
      </c>
    </row>
    <row r="30" spans="1:11" ht="20.100000000000001" customHeight="1" thickTop="1" x14ac:dyDescent="0.35">
      <c r="A30" s="851"/>
      <c r="B30" s="855"/>
      <c r="C30" s="855"/>
      <c r="D30" s="855"/>
      <c r="E30" s="865"/>
      <c r="F30" s="865"/>
      <c r="G30" s="865"/>
      <c r="H30" s="865"/>
      <c r="I30" s="865"/>
      <c r="J30" s="865"/>
      <c r="K30" s="865"/>
    </row>
    <row r="31" spans="1:11" ht="20.100000000000001" customHeight="1" x14ac:dyDescent="0.35">
      <c r="A31" s="851"/>
      <c r="B31" s="855"/>
      <c r="C31" s="855"/>
      <c r="D31" s="855"/>
      <c r="E31" s="851"/>
      <c r="F31" s="851"/>
      <c r="G31" s="851"/>
      <c r="H31" s="851"/>
      <c r="I31" s="851"/>
      <c r="J31" s="851"/>
      <c r="K31" s="851"/>
    </row>
    <row r="32" spans="1:11" ht="20.100000000000001" customHeight="1" x14ac:dyDescent="0.35">
      <c r="A32" s="851"/>
      <c r="B32" s="855"/>
      <c r="C32" s="855"/>
      <c r="D32" s="858"/>
      <c r="E32" s="854"/>
      <c r="F32" s="854"/>
      <c r="G32" s="851"/>
      <c r="H32" s="851"/>
      <c r="I32" s="851"/>
      <c r="J32" s="851"/>
      <c r="K32" s="851"/>
    </row>
    <row r="33" spans="1:11" ht="20.100000000000001" customHeight="1" x14ac:dyDescent="0.35">
      <c r="A33" s="851" t="s">
        <v>378</v>
      </c>
      <c r="B33" s="855"/>
      <c r="C33" s="855" t="s">
        <v>67</v>
      </c>
      <c r="D33" s="858"/>
      <c r="E33" s="857" t="e">
        <f>#REF!</f>
        <v>#REF!</v>
      </c>
      <c r="F33" s="857" t="e">
        <f>#REF!</f>
        <v>#REF!</v>
      </c>
      <c r="G33" s="857" t="e">
        <f>#REF!</f>
        <v>#REF!</v>
      </c>
      <c r="H33" s="857" t="e">
        <f>#REF!</f>
        <v>#REF!</v>
      </c>
      <c r="I33" s="857" t="e">
        <f>#REF!</f>
        <v>#REF!</v>
      </c>
      <c r="J33" s="857" t="e">
        <f>#REF!</f>
        <v>#REF!</v>
      </c>
      <c r="K33" s="857" t="e">
        <f>#REF!</f>
        <v>#REF!</v>
      </c>
    </row>
    <row r="34" spans="1:11" ht="20.100000000000001" customHeight="1" x14ac:dyDescent="0.35">
      <c r="A34" s="851" t="s">
        <v>378</v>
      </c>
      <c r="B34" s="855"/>
      <c r="C34" s="855" t="s">
        <v>67</v>
      </c>
      <c r="D34" s="864"/>
      <c r="E34" s="857" t="e">
        <f>#REF!</f>
        <v>#REF!</v>
      </c>
      <c r="F34" s="857" t="e">
        <f>#REF!</f>
        <v>#REF!</v>
      </c>
      <c r="G34" s="857" t="e">
        <f>#REF!</f>
        <v>#REF!</v>
      </c>
      <c r="H34" s="857" t="e">
        <f>#REF!</f>
        <v>#REF!</v>
      </c>
      <c r="I34" s="857" t="e">
        <f>#REF!</f>
        <v>#REF!</v>
      </c>
      <c r="J34" s="857" t="e">
        <f>#REF!</f>
        <v>#REF!</v>
      </c>
      <c r="K34" s="857" t="e">
        <f>#REF!</f>
        <v>#REF!</v>
      </c>
    </row>
    <row r="35" spans="1:11" ht="20.100000000000001" customHeight="1" x14ac:dyDescent="0.35">
      <c r="A35" s="851" t="s">
        <v>377</v>
      </c>
      <c r="B35" s="855"/>
      <c r="C35" s="855" t="s">
        <v>373</v>
      </c>
      <c r="D35" s="864"/>
      <c r="E35" s="1535" t="e">
        <f>$F$69</f>
        <v>#REF!</v>
      </c>
      <c r="F35" s="1535" t="e">
        <f t="shared" ref="F35:K36" si="9">$F$69</f>
        <v>#REF!</v>
      </c>
      <c r="G35" s="1535" t="e">
        <f t="shared" si="9"/>
        <v>#REF!</v>
      </c>
      <c r="H35" s="1535" t="e">
        <f t="shared" si="9"/>
        <v>#REF!</v>
      </c>
      <c r="I35" s="1535" t="e">
        <f t="shared" si="9"/>
        <v>#REF!</v>
      </c>
      <c r="J35" s="1535" t="e">
        <f t="shared" si="9"/>
        <v>#REF!</v>
      </c>
      <c r="K35" s="1535" t="e">
        <f t="shared" si="9"/>
        <v>#REF!</v>
      </c>
    </row>
    <row r="36" spans="1:11" ht="23.25" x14ac:dyDescent="0.35">
      <c r="A36" s="851"/>
      <c r="B36" s="855"/>
      <c r="C36" s="855" t="s">
        <v>373</v>
      </c>
      <c r="D36" s="855"/>
      <c r="E36" s="857" t="e">
        <f>$F$69</f>
        <v>#REF!</v>
      </c>
      <c r="F36" s="857" t="e">
        <f t="shared" si="9"/>
        <v>#REF!</v>
      </c>
      <c r="G36" s="857" t="e">
        <f t="shared" si="9"/>
        <v>#REF!</v>
      </c>
      <c r="H36" s="857" t="e">
        <f t="shared" si="9"/>
        <v>#REF!</v>
      </c>
      <c r="I36" s="857" t="e">
        <f t="shared" si="9"/>
        <v>#REF!</v>
      </c>
      <c r="J36" s="857" t="e">
        <f t="shared" si="9"/>
        <v>#REF!</v>
      </c>
      <c r="K36" s="857" t="e">
        <f t="shared" si="9"/>
        <v>#REF!</v>
      </c>
    </row>
    <row r="37" spans="1:11" ht="23.25" x14ac:dyDescent="0.35">
      <c r="A37" s="851"/>
      <c r="B37" s="855"/>
      <c r="C37" s="855" t="s">
        <v>170</v>
      </c>
      <c r="D37" s="855"/>
      <c r="E37" s="857" t="e">
        <f>#REF!</f>
        <v>#REF!</v>
      </c>
      <c r="F37" s="857" t="e">
        <f>#REF!</f>
        <v>#REF!</v>
      </c>
      <c r="G37" s="857" t="e">
        <f>#REF!</f>
        <v>#REF!</v>
      </c>
      <c r="H37" s="857" t="e">
        <f>#REF!</f>
        <v>#REF!</v>
      </c>
      <c r="I37" s="857" t="e">
        <f>#REF!</f>
        <v>#REF!</v>
      </c>
      <c r="J37" s="857" t="e">
        <f>#REF!</f>
        <v>#REF!</v>
      </c>
      <c r="K37" s="857" t="e">
        <f>#REF!</f>
        <v>#REF!</v>
      </c>
    </row>
    <row r="38" spans="1:11" ht="23.25" x14ac:dyDescent="0.35">
      <c r="A38" s="851"/>
      <c r="B38" s="855"/>
      <c r="C38" s="855" t="s">
        <v>374</v>
      </c>
      <c r="D38" s="855"/>
      <c r="E38" s="857" t="e">
        <f t="shared" ref="E38:K38" si="10">$K$59</f>
        <v>#REF!</v>
      </c>
      <c r="F38" s="857" t="e">
        <f t="shared" si="10"/>
        <v>#REF!</v>
      </c>
      <c r="G38" s="857" t="e">
        <f t="shared" si="10"/>
        <v>#REF!</v>
      </c>
      <c r="H38" s="857" t="e">
        <f t="shared" si="10"/>
        <v>#REF!</v>
      </c>
      <c r="I38" s="857" t="e">
        <f t="shared" si="10"/>
        <v>#REF!</v>
      </c>
      <c r="J38" s="857" t="e">
        <f t="shared" si="10"/>
        <v>#REF!</v>
      </c>
      <c r="K38" s="857" t="e">
        <f t="shared" si="10"/>
        <v>#REF!</v>
      </c>
    </row>
    <row r="39" spans="1:11" ht="23.25" x14ac:dyDescent="0.35">
      <c r="A39" s="851"/>
      <c r="B39" s="855"/>
      <c r="C39" s="855" t="s">
        <v>247</v>
      </c>
      <c r="D39" s="855"/>
      <c r="E39" s="854" t="e">
        <f t="shared" ref="E39:K39" si="11">$F$64</f>
        <v>#REF!</v>
      </c>
      <c r="F39" s="854" t="e">
        <f t="shared" si="11"/>
        <v>#REF!</v>
      </c>
      <c r="G39" s="854" t="e">
        <f t="shared" si="11"/>
        <v>#REF!</v>
      </c>
      <c r="H39" s="854" t="e">
        <f t="shared" si="11"/>
        <v>#REF!</v>
      </c>
      <c r="I39" s="863" t="e">
        <f t="shared" si="11"/>
        <v>#REF!</v>
      </c>
      <c r="J39" s="854" t="e">
        <f t="shared" si="11"/>
        <v>#REF!</v>
      </c>
      <c r="K39" s="854" t="e">
        <f t="shared" si="11"/>
        <v>#REF!</v>
      </c>
    </row>
    <row r="40" spans="1:11" ht="23.25" x14ac:dyDescent="0.35">
      <c r="A40" s="851"/>
      <c r="B40" s="855"/>
      <c r="C40" s="855"/>
      <c r="D40" s="855"/>
      <c r="E40" s="862"/>
      <c r="F40" s="862"/>
      <c r="G40" s="862"/>
      <c r="H40" s="862"/>
      <c r="I40" s="862"/>
      <c r="J40" s="862"/>
      <c r="K40" s="862"/>
    </row>
    <row r="41" spans="1:11" ht="24" thickBot="1" x14ac:dyDescent="0.4">
      <c r="A41" s="851"/>
      <c r="B41" s="855"/>
      <c r="C41" s="855" t="s">
        <v>158</v>
      </c>
      <c r="D41" s="855"/>
      <c r="E41" s="857" t="e">
        <f>SUM(E33:E39)</f>
        <v>#REF!</v>
      </c>
      <c r="F41" s="857" t="e">
        <f>SUM(F33:F39)</f>
        <v>#REF!</v>
      </c>
      <c r="G41" s="857" t="e">
        <f>SUM(G33:G39)</f>
        <v>#REF!</v>
      </c>
      <c r="H41" s="857" t="e">
        <f>SUM(H33:H39)</f>
        <v>#REF!</v>
      </c>
      <c r="I41" s="857" t="e">
        <f>SUM(I33:I40)</f>
        <v>#REF!</v>
      </c>
      <c r="J41" s="857" t="e">
        <f>SUM(J33:J39)</f>
        <v>#REF!</v>
      </c>
      <c r="K41" s="857" t="e">
        <f>SUM(K33:K39)</f>
        <v>#REF!</v>
      </c>
    </row>
    <row r="42" spans="1:11" ht="24" thickTop="1" x14ac:dyDescent="0.35">
      <c r="A42" s="851"/>
      <c r="B42" s="855"/>
      <c r="C42" s="855"/>
      <c r="D42" s="855"/>
      <c r="E42" s="861"/>
      <c r="F42" s="861"/>
      <c r="G42" s="861"/>
      <c r="H42" s="861"/>
      <c r="I42" s="861"/>
      <c r="J42" s="861"/>
      <c r="K42" s="861"/>
    </row>
    <row r="43" spans="1:11" ht="23.25" x14ac:dyDescent="0.35">
      <c r="A43" s="856"/>
      <c r="B43" s="855"/>
      <c r="C43" s="855"/>
      <c r="D43" s="858"/>
      <c r="E43" s="854"/>
      <c r="F43" s="854"/>
      <c r="G43" s="851"/>
      <c r="H43" s="851"/>
      <c r="I43" s="851"/>
      <c r="J43" s="851"/>
      <c r="K43" s="851"/>
    </row>
    <row r="44" spans="1:11" ht="23.25" x14ac:dyDescent="0.35">
      <c r="A44" s="851"/>
      <c r="B44" s="855"/>
      <c r="C44" s="855"/>
      <c r="D44" s="858"/>
      <c r="E44" s="854"/>
      <c r="F44" s="854"/>
      <c r="G44" s="851"/>
      <c r="H44" s="851"/>
      <c r="I44" s="851"/>
      <c r="J44" s="851"/>
      <c r="K44" s="851"/>
    </row>
    <row r="45" spans="1:11" ht="23.25" x14ac:dyDescent="0.35">
      <c r="A45" s="851" t="s">
        <v>376</v>
      </c>
      <c r="B45" s="855"/>
      <c r="C45" s="855" t="s">
        <v>67</v>
      </c>
      <c r="D45" s="855"/>
      <c r="E45" s="857" t="e">
        <f>#REF!</f>
        <v>#REF!</v>
      </c>
      <c r="F45" s="857" t="e">
        <f>#REF!</f>
        <v>#REF!</v>
      </c>
      <c r="G45" s="857" t="e">
        <f>#REF!</f>
        <v>#REF!</v>
      </c>
      <c r="H45" s="857" t="e">
        <f>#REF!</f>
        <v>#REF!</v>
      </c>
      <c r="I45" s="857" t="e">
        <f>#REF!</f>
        <v>#REF!</v>
      </c>
      <c r="J45" s="857" t="e">
        <f>#REF!</f>
        <v>#REF!</v>
      </c>
      <c r="K45" s="857" t="e">
        <f>#REF!</f>
        <v>#REF!</v>
      </c>
    </row>
    <row r="46" spans="1:11" ht="23.25" x14ac:dyDescent="0.35">
      <c r="A46" s="851" t="s">
        <v>376</v>
      </c>
      <c r="B46" s="855"/>
      <c r="C46" s="855" t="s">
        <v>67</v>
      </c>
      <c r="D46" s="855"/>
      <c r="E46" s="857" t="e">
        <f>#REF!</f>
        <v>#REF!</v>
      </c>
      <c r="F46" s="857" t="e">
        <f>#REF!</f>
        <v>#REF!</v>
      </c>
      <c r="G46" s="857" t="e">
        <f>#REF!</f>
        <v>#REF!</v>
      </c>
      <c r="H46" s="857" t="e">
        <f>#REF!</f>
        <v>#REF!</v>
      </c>
      <c r="I46" s="857" t="e">
        <f>#REF!</f>
        <v>#REF!</v>
      </c>
      <c r="J46" s="857" t="e">
        <f>#REF!</f>
        <v>#REF!</v>
      </c>
      <c r="K46" s="857" t="e">
        <f>#REF!</f>
        <v>#REF!</v>
      </c>
    </row>
    <row r="47" spans="1:11" ht="23.25" x14ac:dyDescent="0.35">
      <c r="A47" s="851" t="s">
        <v>375</v>
      </c>
      <c r="B47" s="855"/>
      <c r="C47" s="855" t="s">
        <v>373</v>
      </c>
      <c r="D47" s="855"/>
      <c r="E47" s="857" t="e">
        <f>$F$70</f>
        <v>#REF!</v>
      </c>
      <c r="F47" s="857" t="e">
        <f t="shared" ref="F47:K48" si="12">$F$70</f>
        <v>#REF!</v>
      </c>
      <c r="G47" s="857" t="e">
        <f t="shared" si="12"/>
        <v>#REF!</v>
      </c>
      <c r="H47" s="857" t="e">
        <f t="shared" si="12"/>
        <v>#REF!</v>
      </c>
      <c r="I47" s="857" t="e">
        <f t="shared" si="12"/>
        <v>#REF!</v>
      </c>
      <c r="J47" s="857" t="e">
        <f t="shared" si="12"/>
        <v>#REF!</v>
      </c>
      <c r="K47" s="857" t="e">
        <f t="shared" si="12"/>
        <v>#REF!</v>
      </c>
    </row>
    <row r="48" spans="1:11" ht="23.25" x14ac:dyDescent="0.35">
      <c r="A48" s="851"/>
      <c r="B48" s="855"/>
      <c r="C48" s="855" t="s">
        <v>373</v>
      </c>
      <c r="D48" s="855"/>
      <c r="E48" s="857" t="e">
        <f>$F$70</f>
        <v>#REF!</v>
      </c>
      <c r="F48" s="857" t="e">
        <f t="shared" si="12"/>
        <v>#REF!</v>
      </c>
      <c r="G48" s="857" t="e">
        <f t="shared" si="12"/>
        <v>#REF!</v>
      </c>
      <c r="H48" s="857" t="e">
        <f t="shared" si="12"/>
        <v>#REF!</v>
      </c>
      <c r="I48" s="857" t="e">
        <f t="shared" si="12"/>
        <v>#REF!</v>
      </c>
      <c r="J48" s="857" t="e">
        <f t="shared" si="12"/>
        <v>#REF!</v>
      </c>
      <c r="K48" s="857" t="e">
        <f t="shared" si="12"/>
        <v>#REF!</v>
      </c>
    </row>
    <row r="49" spans="1:13" ht="23.25" x14ac:dyDescent="0.35">
      <c r="A49" s="851"/>
      <c r="B49" s="855"/>
      <c r="C49" s="855" t="s">
        <v>170</v>
      </c>
      <c r="D49" s="855"/>
      <c r="E49" s="857" t="e">
        <f>#REF!</f>
        <v>#REF!</v>
      </c>
      <c r="F49" s="857" t="e">
        <f>#REF!</f>
        <v>#REF!</v>
      </c>
      <c r="G49" s="857" t="e">
        <f>#REF!</f>
        <v>#REF!</v>
      </c>
      <c r="H49" s="857" t="e">
        <f>#REF!</f>
        <v>#REF!</v>
      </c>
      <c r="I49" s="857" t="e">
        <f>#REF!</f>
        <v>#REF!</v>
      </c>
      <c r="J49" s="857" t="e">
        <f>#REF!</f>
        <v>#REF!</v>
      </c>
      <c r="K49" s="857" t="e">
        <f>#REF!</f>
        <v>#REF!</v>
      </c>
    </row>
    <row r="50" spans="1:13" ht="23.25" x14ac:dyDescent="0.35">
      <c r="A50" s="851"/>
      <c r="B50" s="855"/>
      <c r="C50" s="855" t="s">
        <v>374</v>
      </c>
      <c r="D50" s="855"/>
      <c r="E50" s="857" t="e">
        <f t="shared" ref="E50:K50" si="13">$K$60</f>
        <v>#REF!</v>
      </c>
      <c r="F50" s="857" t="e">
        <f t="shared" si="13"/>
        <v>#REF!</v>
      </c>
      <c r="G50" s="857" t="e">
        <f t="shared" si="13"/>
        <v>#REF!</v>
      </c>
      <c r="H50" s="857" t="e">
        <f t="shared" si="13"/>
        <v>#REF!</v>
      </c>
      <c r="I50" s="857" t="e">
        <f t="shared" si="13"/>
        <v>#REF!</v>
      </c>
      <c r="J50" s="857" t="e">
        <f t="shared" si="13"/>
        <v>#REF!</v>
      </c>
      <c r="K50" s="857" t="e">
        <f t="shared" si="13"/>
        <v>#REF!</v>
      </c>
    </row>
    <row r="51" spans="1:13" ht="23.25" x14ac:dyDescent="0.35">
      <c r="A51" s="851"/>
      <c r="B51" s="855"/>
      <c r="C51" s="855" t="s">
        <v>247</v>
      </c>
      <c r="D51" s="855"/>
      <c r="E51" s="854" t="e">
        <f t="shared" ref="E51:K51" si="14">$F$64</f>
        <v>#REF!</v>
      </c>
      <c r="F51" s="854" t="e">
        <f t="shared" si="14"/>
        <v>#REF!</v>
      </c>
      <c r="G51" s="854" t="e">
        <f t="shared" si="14"/>
        <v>#REF!</v>
      </c>
      <c r="H51" s="854" t="e">
        <f t="shared" si="14"/>
        <v>#REF!</v>
      </c>
      <c r="I51" s="863" t="e">
        <f t="shared" si="14"/>
        <v>#REF!</v>
      </c>
      <c r="J51" s="854" t="e">
        <f t="shared" si="14"/>
        <v>#REF!</v>
      </c>
      <c r="K51" s="854" t="e">
        <f t="shared" si="14"/>
        <v>#REF!</v>
      </c>
    </row>
    <row r="52" spans="1:13" ht="23.25" x14ac:dyDescent="0.35">
      <c r="A52" s="851"/>
      <c r="B52" s="855"/>
      <c r="C52" s="855"/>
      <c r="D52" s="855"/>
      <c r="E52" s="862"/>
      <c r="F52" s="862"/>
      <c r="G52" s="862"/>
      <c r="H52" s="862"/>
      <c r="I52" s="862"/>
      <c r="J52" s="862"/>
      <c r="K52" s="862"/>
    </row>
    <row r="53" spans="1:13" ht="24" thickBot="1" x14ac:dyDescent="0.4">
      <c r="A53" s="851"/>
      <c r="B53" s="855"/>
      <c r="C53" s="855" t="s">
        <v>158</v>
      </c>
      <c r="D53" s="855"/>
      <c r="E53" s="857" t="e">
        <f>SUM(E45:E51)</f>
        <v>#REF!</v>
      </c>
      <c r="F53" s="857" t="e">
        <f>SUM(F45:F51)</f>
        <v>#REF!</v>
      </c>
      <c r="G53" s="857" t="e">
        <f>SUM(G45:G51)</f>
        <v>#REF!</v>
      </c>
      <c r="H53" s="857" t="e">
        <f>SUM(H45:H51)</f>
        <v>#REF!</v>
      </c>
      <c r="I53" s="857" t="e">
        <f>SUM(I45:I52)</f>
        <v>#REF!</v>
      </c>
      <c r="J53" s="857" t="e">
        <f>SUM(J45:J51)</f>
        <v>#REF!</v>
      </c>
      <c r="K53" s="857" t="e">
        <f>SUM(K45:K51)</f>
        <v>#REF!</v>
      </c>
    </row>
    <row r="54" spans="1:13" ht="24" thickTop="1" x14ac:dyDescent="0.35">
      <c r="A54" s="851"/>
      <c r="B54" s="855"/>
      <c r="C54" s="855"/>
      <c r="D54" s="855"/>
      <c r="E54" s="861"/>
      <c r="F54" s="861"/>
      <c r="G54" s="861"/>
      <c r="H54" s="861"/>
      <c r="I54" s="861"/>
      <c r="J54" s="861"/>
      <c r="K54" s="861"/>
    </row>
    <row r="55" spans="1:13" ht="23.25" x14ac:dyDescent="0.35">
      <c r="A55" s="851"/>
      <c r="B55" s="855"/>
      <c r="C55" s="855"/>
      <c r="D55" s="855"/>
      <c r="E55" s="854"/>
      <c r="F55" s="854"/>
      <c r="G55" s="854"/>
      <c r="H55" s="854"/>
      <c r="I55" s="854"/>
      <c r="J55" s="854"/>
      <c r="K55" s="854"/>
    </row>
    <row r="56" spans="1:13" ht="23.25" x14ac:dyDescent="0.35">
      <c r="A56" s="851"/>
      <c r="B56" s="855"/>
      <c r="E56" s="854" t="s">
        <v>373</v>
      </c>
      <c r="H56" s="859" t="s">
        <v>372</v>
      </c>
      <c r="I56" s="854"/>
      <c r="K56" s="854"/>
    </row>
    <row r="57" spans="1:13" ht="23.25" x14ac:dyDescent="0.35">
      <c r="A57" s="851"/>
      <c r="B57" s="855"/>
      <c r="D57" s="860" t="s">
        <v>371</v>
      </c>
      <c r="E57" s="851" t="s">
        <v>655</v>
      </c>
      <c r="F57" s="851"/>
      <c r="G57" s="851"/>
      <c r="H57" s="859" t="s">
        <v>370</v>
      </c>
      <c r="I57" s="858">
        <v>4.6669999999999998</v>
      </c>
      <c r="J57" s="1531" t="e">
        <f>#REF!</f>
        <v>#REF!</v>
      </c>
      <c r="K57" s="1537" t="e">
        <f>I57*J57</f>
        <v>#REF!</v>
      </c>
      <c r="L57" s="851"/>
      <c r="M57" s="851"/>
    </row>
    <row r="58" spans="1:13" ht="23.25" x14ac:dyDescent="0.35">
      <c r="A58" s="851"/>
      <c r="B58" s="855"/>
      <c r="D58" s="860" t="s">
        <v>369</v>
      </c>
      <c r="E58" s="851" t="s">
        <v>656</v>
      </c>
      <c r="F58" s="854"/>
      <c r="G58" s="854"/>
      <c r="H58" s="859" t="s">
        <v>368</v>
      </c>
      <c r="I58" s="858">
        <v>5.33</v>
      </c>
      <c r="J58" s="1531" t="e">
        <f>#REF!</f>
        <v>#REF!</v>
      </c>
      <c r="K58" s="1537" t="e">
        <f>I58*J58</f>
        <v>#REF!</v>
      </c>
      <c r="L58" s="851"/>
      <c r="M58" s="851"/>
    </row>
    <row r="59" spans="1:13" ht="23.25" x14ac:dyDescent="0.35">
      <c r="A59" s="851"/>
      <c r="B59" s="855"/>
      <c r="D59" s="860" t="s">
        <v>367</v>
      </c>
      <c r="E59" s="851" t="s">
        <v>658</v>
      </c>
      <c r="F59" s="851"/>
      <c r="G59" s="851"/>
      <c r="H59" s="859" t="s">
        <v>366</v>
      </c>
      <c r="I59" s="858">
        <v>4.6669999999999998</v>
      </c>
      <c r="J59" s="1531" t="e">
        <f>#REF!</f>
        <v>#REF!</v>
      </c>
      <c r="K59" s="1537" t="e">
        <f>I59*J59</f>
        <v>#REF!</v>
      </c>
      <c r="L59" s="851"/>
      <c r="M59" s="851"/>
    </row>
    <row r="60" spans="1:13" ht="23.25" x14ac:dyDescent="0.35">
      <c r="A60" s="851"/>
      <c r="B60" s="855"/>
      <c r="D60" s="860" t="s">
        <v>365</v>
      </c>
      <c r="E60" s="851" t="s">
        <v>657</v>
      </c>
      <c r="F60" s="851"/>
      <c r="G60" s="851"/>
      <c r="H60" s="859" t="s">
        <v>364</v>
      </c>
      <c r="I60" s="858">
        <v>5.33</v>
      </c>
      <c r="J60" s="1531" t="e">
        <f>#REF!</f>
        <v>#REF!</v>
      </c>
      <c r="K60" s="1537" t="e">
        <f>I60*J60</f>
        <v>#REF!</v>
      </c>
      <c r="L60" s="851"/>
      <c r="M60" s="851"/>
    </row>
    <row r="61" spans="1:13" ht="23.25" x14ac:dyDescent="0.35">
      <c r="A61" s="851"/>
      <c r="B61" s="855"/>
      <c r="C61" s="855"/>
      <c r="D61" s="858"/>
      <c r="E61" s="854"/>
      <c r="F61" s="854"/>
      <c r="G61" s="851"/>
      <c r="H61" s="851"/>
      <c r="I61" s="851"/>
      <c r="J61" s="851"/>
      <c r="K61" s="851"/>
      <c r="L61" s="851"/>
      <c r="M61" s="851"/>
    </row>
    <row r="62" spans="1:13" ht="23.25" x14ac:dyDescent="0.35">
      <c r="A62" s="851"/>
      <c r="B62" s="855"/>
      <c r="C62" s="855"/>
      <c r="E62" s="854" t="s">
        <v>363</v>
      </c>
      <c r="G62" s="857"/>
      <c r="H62" s="854"/>
      <c r="I62" s="854"/>
      <c r="K62" s="854"/>
      <c r="L62" s="851"/>
      <c r="M62" s="851"/>
    </row>
    <row r="63" spans="1:13" ht="23.25" x14ac:dyDescent="0.35">
      <c r="A63" s="856" t="s">
        <v>362</v>
      </c>
      <c r="B63" s="855"/>
      <c r="C63" s="855"/>
      <c r="E63" s="854" t="s">
        <v>168</v>
      </c>
      <c r="F63" s="1537" t="e">
        <f>#REF!</f>
        <v>#REF!</v>
      </c>
      <c r="G63" s="1530"/>
      <c r="H63" s="854"/>
      <c r="I63" s="854"/>
      <c r="K63" s="854"/>
      <c r="L63" s="851"/>
      <c r="M63" s="851"/>
    </row>
    <row r="64" spans="1:13" ht="23.25" x14ac:dyDescent="0.35">
      <c r="A64" s="856" t="s">
        <v>361</v>
      </c>
      <c r="B64" s="855"/>
      <c r="C64" s="855"/>
      <c r="E64" s="854" t="s">
        <v>167</v>
      </c>
      <c r="F64" s="1537" t="e">
        <f>#REF!</f>
        <v>#REF!</v>
      </c>
      <c r="G64" s="1530"/>
      <c r="H64" s="854"/>
      <c r="I64" s="854"/>
      <c r="K64" s="854"/>
      <c r="L64" s="851"/>
      <c r="M64" s="851"/>
    </row>
    <row r="65" spans="1:13" ht="23.25" x14ac:dyDescent="0.35">
      <c r="A65" s="856" t="s">
        <v>360</v>
      </c>
      <c r="B65" s="855"/>
      <c r="C65" s="855"/>
      <c r="D65" s="850" t="s">
        <v>650</v>
      </c>
      <c r="G65" s="1530"/>
      <c r="H65" s="854"/>
      <c r="I65" s="854"/>
      <c r="K65" s="854"/>
      <c r="L65" s="851"/>
      <c r="M65" s="851"/>
    </row>
    <row r="66" spans="1:13" ht="23.25" x14ac:dyDescent="0.35">
      <c r="A66" s="856" t="s">
        <v>2</v>
      </c>
      <c r="B66" s="855"/>
      <c r="C66" s="1534" t="s">
        <v>28</v>
      </c>
      <c r="D66" s="855">
        <v>19.5</v>
      </c>
      <c r="E66" s="863" t="e">
        <f>#REF!</f>
        <v>#REF!</v>
      </c>
      <c r="F66" s="1537" t="e">
        <f>D66*E66</f>
        <v>#REF!</v>
      </c>
      <c r="G66" s="854"/>
      <c r="H66" s="854"/>
      <c r="I66" s="854"/>
      <c r="J66" s="854"/>
      <c r="K66" s="854"/>
      <c r="L66" s="851"/>
      <c r="M66" s="851"/>
    </row>
    <row r="67" spans="1:13" ht="23.25" x14ac:dyDescent="0.35">
      <c r="A67" s="851"/>
      <c r="C67" s="1533" t="s">
        <v>28</v>
      </c>
      <c r="D67" s="850">
        <v>23.6</v>
      </c>
      <c r="E67" s="1532" t="e">
        <f>#REF!</f>
        <v>#REF!</v>
      </c>
      <c r="F67" s="1537" t="e">
        <f>D67*E67</f>
        <v>#REF!</v>
      </c>
      <c r="G67" s="851"/>
      <c r="H67" s="854"/>
      <c r="I67" s="1437" t="e">
        <f>SUM(K57+F63)</f>
        <v>#REF!</v>
      </c>
      <c r="J67" s="851"/>
      <c r="K67" s="851"/>
      <c r="L67" s="851"/>
      <c r="M67" s="851"/>
    </row>
    <row r="68" spans="1:13" ht="23.25" x14ac:dyDescent="0.35">
      <c r="A68" s="851"/>
      <c r="E68" s="851"/>
      <c r="F68" s="851"/>
      <c r="G68" s="851"/>
      <c r="H68" s="851"/>
      <c r="I68" s="851"/>
      <c r="J68" s="851"/>
      <c r="K68" s="851"/>
      <c r="L68" s="851"/>
      <c r="M68" s="851"/>
    </row>
    <row r="69" spans="1:13" ht="23.25" x14ac:dyDescent="0.35">
      <c r="A69" s="851"/>
      <c r="C69" s="1534" t="s">
        <v>29</v>
      </c>
      <c r="D69" s="855">
        <v>19.5</v>
      </c>
      <c r="E69" s="1529" t="e">
        <f>#REF!</f>
        <v>#REF!</v>
      </c>
      <c r="F69" s="1536" t="e">
        <f>D69*E69</f>
        <v>#REF!</v>
      </c>
      <c r="G69" s="851"/>
      <c r="H69" s="851"/>
      <c r="I69" s="851"/>
      <c r="J69" s="851"/>
      <c r="K69" s="851"/>
      <c r="L69" s="851"/>
      <c r="M69" s="851"/>
    </row>
    <row r="70" spans="1:13" ht="23.25" x14ac:dyDescent="0.35">
      <c r="A70" s="851"/>
      <c r="C70" s="1534" t="s">
        <v>29</v>
      </c>
      <c r="D70" s="850">
        <v>23.6</v>
      </c>
      <c r="E70" s="1529" t="e">
        <f>#REF!</f>
        <v>#REF!</v>
      </c>
      <c r="F70" s="1536" t="e">
        <f>D70*E70</f>
        <v>#REF!</v>
      </c>
      <c r="G70" s="851"/>
      <c r="H70" s="851"/>
      <c r="I70" s="851"/>
      <c r="J70" s="851"/>
      <c r="K70" s="851"/>
      <c r="L70" s="851"/>
      <c r="M70" s="851"/>
    </row>
    <row r="71" spans="1:13" ht="23.25" x14ac:dyDescent="0.35">
      <c r="A71" s="851"/>
      <c r="E71" s="851"/>
      <c r="F71" s="851"/>
      <c r="G71" s="851"/>
      <c r="H71" s="851"/>
      <c r="I71" s="851"/>
      <c r="J71" s="851"/>
      <c r="K71" s="851"/>
      <c r="L71" s="851"/>
      <c r="M71" s="851"/>
    </row>
    <row r="72" spans="1:13" ht="23.25" x14ac:dyDescent="0.35">
      <c r="A72" s="851"/>
      <c r="E72" s="851"/>
      <c r="F72" s="851"/>
      <c r="G72" s="851"/>
      <c r="H72" s="851"/>
      <c r="I72" s="851"/>
      <c r="J72" s="851"/>
      <c r="K72" s="851"/>
      <c r="L72" s="851"/>
      <c r="M72" s="851"/>
    </row>
    <row r="73" spans="1:13" ht="23.25" x14ac:dyDescent="0.35">
      <c r="A73" s="851"/>
      <c r="K73" s="853"/>
      <c r="L73" s="851"/>
      <c r="M73" s="851"/>
    </row>
    <row r="74" spans="1:13" ht="23.25" x14ac:dyDescent="0.35">
      <c r="A74" s="851"/>
    </row>
    <row r="75" spans="1:13" ht="23.25" x14ac:dyDescent="0.35">
      <c r="A75" s="851"/>
    </row>
    <row r="76" spans="1:13" ht="23.25" x14ac:dyDescent="0.35">
      <c r="A76" s="851"/>
    </row>
    <row r="77" spans="1:13" ht="23.25" x14ac:dyDescent="0.35">
      <c r="A77" s="851"/>
    </row>
    <row r="78" spans="1:13" ht="23.25" x14ac:dyDescent="0.35">
      <c r="A78" s="851"/>
      <c r="E78" s="852"/>
      <c r="F78" s="852"/>
      <c r="G78" s="852"/>
      <c r="H78" s="852"/>
      <c r="I78" s="852"/>
      <c r="J78" s="852"/>
      <c r="K78" s="852"/>
    </row>
    <row r="79" spans="1:13" ht="23.25" x14ac:dyDescent="0.35">
      <c r="A79" s="851"/>
      <c r="E79" s="852"/>
      <c r="F79" s="852"/>
      <c r="G79" s="852"/>
      <c r="H79" s="852"/>
      <c r="I79" s="852"/>
      <c r="J79" s="852"/>
      <c r="K79" s="852"/>
    </row>
    <row r="80" spans="1:13" ht="23.25" x14ac:dyDescent="0.35">
      <c r="A80" s="851"/>
      <c r="E80" s="852"/>
      <c r="F80" s="852"/>
      <c r="G80" s="852"/>
      <c r="H80" s="852"/>
      <c r="I80" s="852"/>
      <c r="J80" s="852"/>
      <c r="K80" s="852"/>
    </row>
    <row r="81" spans="1:11" ht="23.25" x14ac:dyDescent="0.35">
      <c r="A81" s="851"/>
      <c r="E81" s="852"/>
      <c r="F81" s="852"/>
      <c r="G81" s="852"/>
      <c r="H81" s="852"/>
      <c r="I81" s="852"/>
      <c r="J81" s="852"/>
      <c r="K81" s="852"/>
    </row>
    <row r="82" spans="1:11" ht="23.25" x14ac:dyDescent="0.35">
      <c r="A82" s="851"/>
      <c r="E82" s="852"/>
      <c r="F82" s="852"/>
      <c r="G82" s="852"/>
      <c r="H82" s="852"/>
      <c r="I82" s="852"/>
      <c r="J82" s="852"/>
      <c r="K82" s="852"/>
    </row>
    <row r="83" spans="1:11" ht="23.25" x14ac:dyDescent="0.35">
      <c r="A83" s="851"/>
      <c r="E83" s="852"/>
      <c r="F83" s="852"/>
      <c r="G83" s="852"/>
      <c r="H83" s="852"/>
      <c r="I83" s="852"/>
      <c r="J83" s="852"/>
      <c r="K83" s="852"/>
    </row>
    <row r="84" spans="1:11" ht="23.25" x14ac:dyDescent="0.35">
      <c r="A84" s="851"/>
      <c r="E84" s="852"/>
      <c r="F84" s="852"/>
      <c r="G84" s="852"/>
      <c r="H84" s="852"/>
      <c r="I84" s="852"/>
      <c r="J84" s="852"/>
      <c r="K84" s="852"/>
    </row>
    <row r="85" spans="1:11" ht="23.25" x14ac:dyDescent="0.35">
      <c r="A85" s="851"/>
      <c r="E85" s="852"/>
      <c r="F85" s="852"/>
      <c r="G85" s="852"/>
      <c r="H85" s="852"/>
      <c r="I85" s="852"/>
      <c r="J85" s="852"/>
      <c r="K85" s="852"/>
    </row>
    <row r="86" spans="1:11" ht="23.25" x14ac:dyDescent="0.35">
      <c r="A86" s="851"/>
      <c r="E86" s="852"/>
      <c r="F86" s="852"/>
      <c r="G86" s="852"/>
      <c r="H86" s="852"/>
      <c r="I86" s="852"/>
      <c r="J86" s="852"/>
      <c r="K86" s="852"/>
    </row>
    <row r="87" spans="1:11" ht="23.25" x14ac:dyDescent="0.35">
      <c r="A87" s="851"/>
      <c r="E87" s="852"/>
      <c r="F87" s="852"/>
      <c r="G87" s="852"/>
      <c r="H87" s="852"/>
      <c r="I87" s="852"/>
      <c r="J87" s="852"/>
      <c r="K87" s="852"/>
    </row>
    <row r="88" spans="1:11" ht="23.25" x14ac:dyDescent="0.35">
      <c r="A88" s="851"/>
      <c r="E88" s="852"/>
      <c r="F88" s="852"/>
      <c r="G88" s="852"/>
      <c r="H88" s="852"/>
      <c r="I88" s="852"/>
      <c r="J88" s="852"/>
      <c r="K88" s="852"/>
    </row>
    <row r="89" spans="1:11" ht="23.25" x14ac:dyDescent="0.35">
      <c r="A89" s="851"/>
    </row>
    <row r="90" spans="1:11" ht="23.25" x14ac:dyDescent="0.35">
      <c r="A90" s="851"/>
    </row>
    <row r="91" spans="1:11" ht="23.25" x14ac:dyDescent="0.35">
      <c r="A91" s="851"/>
    </row>
    <row r="92" spans="1:11" ht="23.25" x14ac:dyDescent="0.35">
      <c r="A92" s="851"/>
    </row>
    <row r="93" spans="1:11" ht="23.25" x14ac:dyDescent="0.35">
      <c r="A93" s="851"/>
    </row>
    <row r="94" spans="1:11" ht="23.25" x14ac:dyDescent="0.35">
      <c r="A94" s="851"/>
    </row>
  </sheetData>
  <pageMargins left="0.5" right="0.5" top="0.5" bottom="0.5" header="0" footer="0"/>
  <pageSetup scale="4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2C75E-5B5A-4DB7-84BE-F1DA8E825546}">
  <dimension ref="A1:K86"/>
  <sheetViews>
    <sheetView workbookViewId="0"/>
  </sheetViews>
  <sheetFormatPr defaultColWidth="12.42578125" defaultRowHeight="15" x14ac:dyDescent="0.2"/>
  <cols>
    <col min="1" max="1" width="20.140625" style="869" customWidth="1"/>
    <col min="2" max="2" width="4.7109375" style="869" customWidth="1"/>
    <col min="3" max="3" width="20.140625" style="869" customWidth="1"/>
    <col min="4" max="4" width="4.42578125" style="869" customWidth="1"/>
    <col min="5" max="8" width="17.5703125" style="869" customWidth="1"/>
    <col min="9" max="9" width="12.42578125" style="870"/>
    <col min="10" max="10" width="17.5703125" style="869" customWidth="1"/>
    <col min="11" max="16384" width="12.42578125" style="869"/>
  </cols>
  <sheetData>
    <row r="1" spans="1:11" ht="20.100000000000001" customHeight="1" x14ac:dyDescent="0.2">
      <c r="D1" s="346"/>
      <c r="E1" s="346"/>
      <c r="F1" s="346"/>
      <c r="G1" s="346"/>
      <c r="H1" s="346"/>
      <c r="I1" s="869"/>
    </row>
    <row r="2" spans="1:11" ht="20.100000000000001" customHeight="1" x14ac:dyDescent="0.2">
      <c r="I2" s="869"/>
    </row>
    <row r="3" spans="1:11" ht="20.100000000000001" customHeight="1" x14ac:dyDescent="0.2">
      <c r="I3" s="869"/>
    </row>
    <row r="4" spans="1:11" ht="20.100000000000001" customHeight="1" x14ac:dyDescent="0.2">
      <c r="I4" s="869"/>
    </row>
    <row r="5" spans="1:11" ht="23.25" x14ac:dyDescent="0.35">
      <c r="A5" s="892" t="s">
        <v>386</v>
      </c>
      <c r="B5" s="892"/>
      <c r="I5" s="869"/>
    </row>
    <row r="6" spans="1:11" x14ac:dyDescent="0.2">
      <c r="I6" s="869"/>
    </row>
    <row r="7" spans="1:11" ht="20.100000000000001" customHeight="1" x14ac:dyDescent="0.25">
      <c r="A7" s="879" t="s">
        <v>133</v>
      </c>
      <c r="B7" s="874"/>
      <c r="C7" s="874"/>
      <c r="E7" s="891">
        <v>1</v>
      </c>
      <c r="F7" s="891">
        <v>2</v>
      </c>
      <c r="G7" s="891">
        <v>3</v>
      </c>
      <c r="H7" s="891">
        <v>4</v>
      </c>
      <c r="I7" s="891">
        <v>4.5</v>
      </c>
      <c r="J7" s="891">
        <v>5</v>
      </c>
      <c r="K7" s="891">
        <v>6</v>
      </c>
    </row>
    <row r="8" spans="1:11" ht="20.100000000000001" customHeight="1" x14ac:dyDescent="0.2">
      <c r="E8" s="890"/>
      <c r="F8" s="890"/>
      <c r="G8" s="890"/>
      <c r="H8" s="890"/>
      <c r="I8" s="890"/>
      <c r="J8" s="890"/>
      <c r="K8" s="890"/>
    </row>
    <row r="9" spans="1:11" ht="20.100000000000001" customHeight="1" x14ac:dyDescent="0.35">
      <c r="A9" s="871" t="s">
        <v>396</v>
      </c>
      <c r="B9" s="874"/>
      <c r="C9" s="874" t="s">
        <v>67</v>
      </c>
      <c r="D9" s="874"/>
      <c r="E9" s="885" t="e">
        <f>#REF!</f>
        <v>#REF!</v>
      </c>
      <c r="F9" s="885" t="e">
        <f>#REF!</f>
        <v>#REF!</v>
      </c>
      <c r="G9" s="885" t="e">
        <f>#REF!</f>
        <v>#REF!</v>
      </c>
      <c r="H9" s="885" t="e">
        <f>#REF!</f>
        <v>#REF!</v>
      </c>
      <c r="I9" s="885" t="e">
        <f>#REF!</f>
        <v>#REF!</v>
      </c>
      <c r="J9" s="885" t="e">
        <f>#REF!</f>
        <v>#REF!</v>
      </c>
      <c r="K9" s="885" t="e">
        <f>#REF!</f>
        <v>#REF!</v>
      </c>
    </row>
    <row r="10" spans="1:11" ht="20.100000000000001" customHeight="1" x14ac:dyDescent="0.35">
      <c r="A10" s="871" t="s">
        <v>263</v>
      </c>
      <c r="B10" s="874"/>
      <c r="C10" s="874" t="s">
        <v>359</v>
      </c>
      <c r="D10" s="874"/>
      <c r="E10" s="885" t="e">
        <f t="shared" ref="E10:K10" si="0">$H$46</f>
        <v>#REF!</v>
      </c>
      <c r="F10" s="885" t="e">
        <f t="shared" si="0"/>
        <v>#REF!</v>
      </c>
      <c r="G10" s="885" t="e">
        <f t="shared" si="0"/>
        <v>#REF!</v>
      </c>
      <c r="H10" s="885" t="e">
        <f t="shared" si="0"/>
        <v>#REF!</v>
      </c>
      <c r="I10" s="885" t="e">
        <f t="shared" si="0"/>
        <v>#REF!</v>
      </c>
      <c r="J10" s="885" t="e">
        <f t="shared" si="0"/>
        <v>#REF!</v>
      </c>
      <c r="K10" s="885" t="e">
        <f t="shared" si="0"/>
        <v>#REF!</v>
      </c>
    </row>
    <row r="11" spans="1:11" ht="20.100000000000001" customHeight="1" x14ac:dyDescent="0.35">
      <c r="A11" s="871"/>
      <c r="B11" s="874"/>
      <c r="C11" s="874" t="s">
        <v>170</v>
      </c>
      <c r="D11" s="874"/>
      <c r="E11" s="885" t="e">
        <f>#REF!</f>
        <v>#REF!</v>
      </c>
      <c r="F11" s="885" t="e">
        <f>#REF!</f>
        <v>#REF!</v>
      </c>
      <c r="G11" s="885" t="e">
        <f>#REF!</f>
        <v>#REF!</v>
      </c>
      <c r="H11" s="885" t="e">
        <f>#REF!</f>
        <v>#REF!</v>
      </c>
      <c r="I11" s="885" t="e">
        <f>#REF!</f>
        <v>#REF!</v>
      </c>
      <c r="J11" s="885" t="e">
        <f>#REF!</f>
        <v>#REF!</v>
      </c>
      <c r="K11" s="885" t="e">
        <f>#REF!</f>
        <v>#REF!</v>
      </c>
    </row>
    <row r="12" spans="1:11" ht="20.100000000000001" customHeight="1" x14ac:dyDescent="0.35">
      <c r="A12" s="871"/>
      <c r="B12" s="874"/>
      <c r="C12" s="874"/>
      <c r="D12" s="874"/>
      <c r="E12" s="886"/>
      <c r="F12" s="886"/>
      <c r="G12" s="886"/>
      <c r="H12" s="886"/>
      <c r="I12" s="886"/>
      <c r="J12" s="886"/>
      <c r="K12" s="886"/>
    </row>
    <row r="13" spans="1:11" ht="20.100000000000001" customHeight="1" thickBot="1" x14ac:dyDescent="0.4">
      <c r="A13" s="871"/>
      <c r="B13" s="874"/>
      <c r="C13" s="874" t="s">
        <v>158</v>
      </c>
      <c r="D13" s="874"/>
      <c r="E13" s="885" t="e">
        <f t="shared" ref="E13:K13" si="1">SUM(E9:E12)</f>
        <v>#REF!</v>
      </c>
      <c r="F13" s="885" t="e">
        <f t="shared" si="1"/>
        <v>#REF!</v>
      </c>
      <c r="G13" s="885" t="e">
        <f t="shared" si="1"/>
        <v>#REF!</v>
      </c>
      <c r="H13" s="885" t="e">
        <f t="shared" si="1"/>
        <v>#REF!</v>
      </c>
      <c r="I13" s="885" t="e">
        <f t="shared" si="1"/>
        <v>#REF!</v>
      </c>
      <c r="J13" s="885" t="e">
        <f t="shared" si="1"/>
        <v>#REF!</v>
      </c>
      <c r="K13" s="885" t="e">
        <f t="shared" si="1"/>
        <v>#REF!</v>
      </c>
    </row>
    <row r="14" spans="1:11" ht="20.100000000000001" customHeight="1" thickTop="1" x14ac:dyDescent="0.35">
      <c r="A14" s="871"/>
      <c r="B14" s="874"/>
      <c r="C14" s="874"/>
      <c r="D14" s="874"/>
      <c r="E14" s="883"/>
      <c r="F14" s="883"/>
      <c r="G14" s="883"/>
      <c r="H14" s="883"/>
      <c r="I14" s="883"/>
      <c r="J14" s="883"/>
      <c r="K14" s="883"/>
    </row>
    <row r="15" spans="1:11" ht="20.100000000000001" customHeight="1" x14ac:dyDescent="0.35">
      <c r="A15" s="871"/>
      <c r="B15" s="874"/>
      <c r="C15" s="874"/>
      <c r="D15" s="874"/>
      <c r="E15" s="887"/>
      <c r="F15" s="887"/>
      <c r="G15" s="887"/>
      <c r="H15" s="887"/>
      <c r="I15" s="887"/>
      <c r="J15" s="887"/>
      <c r="K15" s="887"/>
    </row>
    <row r="16" spans="1:11" ht="20.100000000000001" customHeight="1" x14ac:dyDescent="0.35">
      <c r="A16" s="871"/>
      <c r="B16" s="874"/>
      <c r="C16" s="874"/>
      <c r="D16" s="874"/>
      <c r="E16" s="887"/>
      <c r="F16" s="887"/>
      <c r="G16" s="887"/>
      <c r="H16" s="887"/>
      <c r="I16" s="887"/>
      <c r="J16" s="887"/>
      <c r="K16" s="887"/>
    </row>
    <row r="17" spans="1:11" ht="20.100000000000001" customHeight="1" x14ac:dyDescent="0.35">
      <c r="A17" s="871"/>
      <c r="B17" s="874"/>
      <c r="C17" s="874"/>
      <c r="D17" s="874"/>
      <c r="E17" s="887"/>
      <c r="F17" s="887"/>
      <c r="G17" s="887"/>
      <c r="H17" s="887"/>
      <c r="I17" s="887"/>
      <c r="J17" s="887"/>
      <c r="K17" s="887"/>
    </row>
    <row r="18" spans="1:11" ht="20.100000000000001" customHeight="1" x14ac:dyDescent="0.35">
      <c r="A18" s="871"/>
      <c r="B18" s="874"/>
      <c r="C18" s="874"/>
      <c r="D18" s="874"/>
      <c r="E18" s="887"/>
      <c r="F18" s="887"/>
      <c r="G18" s="887"/>
      <c r="H18" s="887"/>
      <c r="I18" s="887"/>
      <c r="J18" s="887"/>
      <c r="K18" s="887"/>
    </row>
    <row r="19" spans="1:11" ht="20.100000000000001" customHeight="1" x14ac:dyDescent="0.35">
      <c r="A19" s="871" t="s">
        <v>395</v>
      </c>
      <c r="B19" s="874"/>
      <c r="C19" s="874" t="s">
        <v>67</v>
      </c>
      <c r="D19" s="874"/>
      <c r="E19" s="885" t="e">
        <f>#REF!</f>
        <v>#REF!</v>
      </c>
      <c r="F19" s="885" t="e">
        <f>#REF!</f>
        <v>#REF!</v>
      </c>
      <c r="G19" s="885" t="e">
        <f>#REF!</f>
        <v>#REF!</v>
      </c>
      <c r="H19" s="885" t="e">
        <f>#REF!</f>
        <v>#REF!</v>
      </c>
      <c r="I19" s="885" t="e">
        <f>#REF!</f>
        <v>#REF!</v>
      </c>
      <c r="J19" s="885" t="e">
        <f>#REF!</f>
        <v>#REF!</v>
      </c>
      <c r="K19" s="885" t="e">
        <f>#REF!</f>
        <v>#REF!</v>
      </c>
    </row>
    <row r="20" spans="1:11" ht="20.100000000000001" customHeight="1" x14ac:dyDescent="0.35">
      <c r="A20" s="871" t="s">
        <v>280</v>
      </c>
      <c r="B20" s="874"/>
      <c r="C20" s="874" t="s">
        <v>359</v>
      </c>
      <c r="D20" s="874"/>
      <c r="E20" s="885" t="e">
        <f t="shared" ref="E20:K20" si="2">$H$47</f>
        <v>#REF!</v>
      </c>
      <c r="F20" s="885" t="e">
        <f t="shared" si="2"/>
        <v>#REF!</v>
      </c>
      <c r="G20" s="885" t="e">
        <f t="shared" si="2"/>
        <v>#REF!</v>
      </c>
      <c r="H20" s="885" t="e">
        <f t="shared" si="2"/>
        <v>#REF!</v>
      </c>
      <c r="I20" s="885" t="e">
        <f t="shared" si="2"/>
        <v>#REF!</v>
      </c>
      <c r="J20" s="885" t="e">
        <f t="shared" si="2"/>
        <v>#REF!</v>
      </c>
      <c r="K20" s="885" t="e">
        <f t="shared" si="2"/>
        <v>#REF!</v>
      </c>
    </row>
    <row r="21" spans="1:11" ht="20.100000000000001" customHeight="1" x14ac:dyDescent="0.35">
      <c r="A21" s="871"/>
      <c r="B21" s="874"/>
      <c r="C21" s="874" t="s">
        <v>170</v>
      </c>
      <c r="D21" s="874"/>
      <c r="E21" s="885" t="e">
        <f>#REF!</f>
        <v>#REF!</v>
      </c>
      <c r="F21" s="885" t="e">
        <f>#REF!</f>
        <v>#REF!</v>
      </c>
      <c r="G21" s="885" t="e">
        <f>#REF!</f>
        <v>#REF!</v>
      </c>
      <c r="H21" s="885" t="e">
        <f>#REF!</f>
        <v>#REF!</v>
      </c>
      <c r="I21" s="885" t="e">
        <f>#REF!</f>
        <v>#REF!</v>
      </c>
      <c r="J21" s="885" t="e">
        <f>#REF!</f>
        <v>#REF!</v>
      </c>
      <c r="K21" s="885" t="e">
        <f>#REF!</f>
        <v>#REF!</v>
      </c>
    </row>
    <row r="22" spans="1:11" ht="20.100000000000001" customHeight="1" x14ac:dyDescent="0.35">
      <c r="A22" s="871"/>
      <c r="B22" s="874"/>
      <c r="C22" s="874"/>
      <c r="D22" s="874"/>
      <c r="E22" s="886"/>
      <c r="F22" s="886"/>
      <c r="G22" s="886"/>
      <c r="H22" s="886"/>
      <c r="I22" s="886"/>
      <c r="J22" s="886"/>
      <c r="K22" s="886"/>
    </row>
    <row r="23" spans="1:11" ht="20.100000000000001" customHeight="1" thickBot="1" x14ac:dyDescent="0.4">
      <c r="A23" s="871"/>
      <c r="B23" s="874"/>
      <c r="C23" s="874" t="s">
        <v>158</v>
      </c>
      <c r="D23" s="874"/>
      <c r="E23" s="885" t="e">
        <f t="shared" ref="E23:K23" si="3">SUM(E19:E21)</f>
        <v>#REF!</v>
      </c>
      <c r="F23" s="885" t="e">
        <f t="shared" si="3"/>
        <v>#REF!</v>
      </c>
      <c r="G23" s="885" t="e">
        <f t="shared" si="3"/>
        <v>#REF!</v>
      </c>
      <c r="H23" s="885" t="e">
        <f t="shared" si="3"/>
        <v>#REF!</v>
      </c>
      <c r="I23" s="885" t="e">
        <f t="shared" si="3"/>
        <v>#REF!</v>
      </c>
      <c r="J23" s="885" t="e">
        <f t="shared" si="3"/>
        <v>#REF!</v>
      </c>
      <c r="K23" s="885" t="e">
        <f t="shared" si="3"/>
        <v>#REF!</v>
      </c>
    </row>
    <row r="24" spans="1:11" ht="20.100000000000001" customHeight="1" thickTop="1" x14ac:dyDescent="0.35">
      <c r="A24" s="871"/>
      <c r="B24" s="874"/>
      <c r="C24" s="874"/>
      <c r="D24" s="874"/>
      <c r="E24" s="889"/>
      <c r="F24" s="889"/>
      <c r="G24" s="889"/>
      <c r="H24" s="889"/>
      <c r="I24" s="889"/>
      <c r="J24" s="889"/>
      <c r="K24" s="889"/>
    </row>
    <row r="25" spans="1:11" ht="20.100000000000001" customHeight="1" x14ac:dyDescent="0.35">
      <c r="A25" s="871"/>
      <c r="B25" s="874"/>
      <c r="C25" s="874"/>
      <c r="D25" s="874"/>
      <c r="E25" s="871"/>
      <c r="F25" s="871"/>
      <c r="G25" s="871"/>
      <c r="H25" s="871"/>
      <c r="I25" s="871"/>
      <c r="J25" s="871"/>
      <c r="K25" s="871"/>
    </row>
    <row r="26" spans="1:11" ht="20.100000000000001" customHeight="1" x14ac:dyDescent="0.35">
      <c r="A26" s="871"/>
      <c r="B26" s="874"/>
      <c r="C26" s="888"/>
      <c r="D26" s="874"/>
      <c r="E26" s="871"/>
      <c r="F26" s="871"/>
      <c r="G26" s="871"/>
      <c r="H26" s="871"/>
      <c r="I26" s="871"/>
      <c r="J26" s="871"/>
      <c r="K26" s="871"/>
    </row>
    <row r="27" spans="1:11" ht="20.100000000000001" customHeight="1" x14ac:dyDescent="0.35">
      <c r="A27" s="871"/>
      <c r="B27" s="874"/>
      <c r="C27" s="874"/>
      <c r="D27" s="874"/>
      <c r="E27" s="871"/>
      <c r="F27" s="871"/>
      <c r="G27" s="871"/>
      <c r="H27" s="871"/>
      <c r="I27" s="871"/>
      <c r="J27" s="871"/>
      <c r="K27" s="871"/>
    </row>
    <row r="28" spans="1:11" ht="20.100000000000001" customHeight="1" x14ac:dyDescent="0.35">
      <c r="A28" s="871"/>
      <c r="B28" s="874"/>
      <c r="C28" s="874"/>
      <c r="D28" s="876"/>
      <c r="E28" s="887"/>
      <c r="F28" s="887"/>
      <c r="G28" s="871"/>
      <c r="H28" s="871"/>
      <c r="I28" s="871"/>
      <c r="J28" s="871"/>
      <c r="K28" s="871"/>
    </row>
    <row r="29" spans="1:11" ht="20.100000000000001" customHeight="1" x14ac:dyDescent="0.35">
      <c r="A29" s="871" t="s">
        <v>394</v>
      </c>
      <c r="B29" s="874"/>
      <c r="C29" s="874" t="s">
        <v>67</v>
      </c>
      <c r="D29" s="876"/>
      <c r="E29" s="885" t="e">
        <f>#REF!</f>
        <v>#REF!</v>
      </c>
      <c r="F29" s="885" t="e">
        <f>#REF!</f>
        <v>#REF!</v>
      </c>
      <c r="G29" s="885" t="e">
        <f>#REF!</f>
        <v>#REF!</v>
      </c>
      <c r="H29" s="885" t="e">
        <f>#REF!</f>
        <v>#REF!</v>
      </c>
      <c r="I29" s="885" t="e">
        <f>#REF!</f>
        <v>#REF!</v>
      </c>
      <c r="J29" s="885" t="e">
        <f>#REF!</f>
        <v>#REF!</v>
      </c>
      <c r="K29" s="885" t="e">
        <f>#REF!</f>
        <v>#REF!</v>
      </c>
    </row>
    <row r="30" spans="1:11" ht="20.100000000000001" customHeight="1" x14ac:dyDescent="0.35">
      <c r="A30" s="871" t="s">
        <v>259</v>
      </c>
      <c r="B30" s="874"/>
      <c r="C30" s="874" t="s">
        <v>359</v>
      </c>
      <c r="D30" s="875"/>
      <c r="E30" s="885" t="e">
        <f t="shared" ref="E30:K30" si="4">$H$48</f>
        <v>#REF!</v>
      </c>
      <c r="F30" s="885" t="e">
        <f t="shared" si="4"/>
        <v>#REF!</v>
      </c>
      <c r="G30" s="885" t="e">
        <f t="shared" si="4"/>
        <v>#REF!</v>
      </c>
      <c r="H30" s="885" t="e">
        <f t="shared" si="4"/>
        <v>#REF!</v>
      </c>
      <c r="I30" s="885" t="e">
        <f t="shared" si="4"/>
        <v>#REF!</v>
      </c>
      <c r="J30" s="885" t="e">
        <f t="shared" si="4"/>
        <v>#REF!</v>
      </c>
      <c r="K30" s="885" t="e">
        <f t="shared" si="4"/>
        <v>#REF!</v>
      </c>
    </row>
    <row r="31" spans="1:11" ht="20.100000000000001" customHeight="1" x14ac:dyDescent="0.35">
      <c r="A31" s="871"/>
      <c r="B31" s="874"/>
      <c r="C31" s="874" t="s">
        <v>170</v>
      </c>
      <c r="D31" s="875"/>
      <c r="E31" s="885" t="e">
        <f>#REF!</f>
        <v>#REF!</v>
      </c>
      <c r="F31" s="885" t="e">
        <f>#REF!</f>
        <v>#REF!</v>
      </c>
      <c r="G31" s="885" t="e">
        <f>#REF!</f>
        <v>#REF!</v>
      </c>
      <c r="H31" s="885" t="e">
        <f>#REF!</f>
        <v>#REF!</v>
      </c>
      <c r="I31" s="885" t="e">
        <f>#REF!</f>
        <v>#REF!</v>
      </c>
      <c r="J31" s="885" t="e">
        <f>#REF!</f>
        <v>#REF!</v>
      </c>
      <c r="K31" s="885" t="e">
        <f>#REF!</f>
        <v>#REF!</v>
      </c>
    </row>
    <row r="32" spans="1:11" ht="23.25" x14ac:dyDescent="0.35">
      <c r="A32" s="871"/>
      <c r="B32" s="874"/>
      <c r="C32" s="874"/>
      <c r="D32" s="874"/>
      <c r="E32" s="886"/>
      <c r="F32" s="886"/>
      <c r="G32" s="886"/>
      <c r="H32" s="886"/>
      <c r="I32" s="886"/>
      <c r="J32" s="886"/>
      <c r="K32" s="886"/>
    </row>
    <row r="33" spans="1:11" ht="24" thickBot="1" x14ac:dyDescent="0.4">
      <c r="A33" s="871"/>
      <c r="B33" s="874"/>
      <c r="C33" s="874" t="s">
        <v>158</v>
      </c>
      <c r="D33" s="874"/>
      <c r="E33" s="885" t="e">
        <f t="shared" ref="E33:K33" si="5">SUM(E29:E31)</f>
        <v>#REF!</v>
      </c>
      <c r="F33" s="885" t="e">
        <f t="shared" si="5"/>
        <v>#REF!</v>
      </c>
      <c r="G33" s="885" t="e">
        <f t="shared" si="5"/>
        <v>#REF!</v>
      </c>
      <c r="H33" s="885" t="e">
        <f t="shared" si="5"/>
        <v>#REF!</v>
      </c>
      <c r="I33" s="885" t="e">
        <f t="shared" si="5"/>
        <v>#REF!</v>
      </c>
      <c r="J33" s="885" t="e">
        <f t="shared" si="5"/>
        <v>#REF!</v>
      </c>
      <c r="K33" s="885" t="e">
        <f t="shared" si="5"/>
        <v>#REF!</v>
      </c>
    </row>
    <row r="34" spans="1:11" ht="24" thickTop="1" x14ac:dyDescent="0.35">
      <c r="A34" s="871"/>
      <c r="B34" s="874"/>
      <c r="C34" s="874"/>
      <c r="D34" s="874"/>
      <c r="E34" s="883"/>
      <c r="F34" s="883"/>
      <c r="G34" s="883"/>
      <c r="H34" s="883"/>
      <c r="I34" s="883"/>
      <c r="J34" s="883"/>
      <c r="K34" s="883"/>
    </row>
    <row r="35" spans="1:11" ht="23.25" x14ac:dyDescent="0.35">
      <c r="A35" s="871"/>
      <c r="B35" s="874"/>
      <c r="C35" s="874"/>
      <c r="D35" s="874"/>
      <c r="E35" s="887"/>
      <c r="F35" s="887"/>
      <c r="G35" s="887"/>
      <c r="H35" s="887"/>
      <c r="I35" s="887"/>
      <c r="J35" s="887"/>
      <c r="K35" s="887"/>
    </row>
    <row r="36" spans="1:11" ht="23.25" x14ac:dyDescent="0.35">
      <c r="A36" s="871"/>
      <c r="B36" s="874"/>
      <c r="C36" s="874"/>
      <c r="D36" s="874"/>
      <c r="E36" s="887"/>
      <c r="F36" s="887"/>
      <c r="G36" s="887"/>
      <c r="H36" s="887"/>
      <c r="I36" s="887"/>
      <c r="J36" s="887"/>
      <c r="K36" s="887"/>
    </row>
    <row r="37" spans="1:11" ht="23.25" x14ac:dyDescent="0.35">
      <c r="A37" s="871"/>
      <c r="B37" s="874"/>
      <c r="C37" s="874"/>
      <c r="D37" s="874"/>
      <c r="E37" s="887"/>
      <c r="F37" s="887"/>
      <c r="G37" s="887"/>
      <c r="H37" s="887"/>
      <c r="I37" s="887"/>
      <c r="J37" s="887"/>
      <c r="K37" s="887"/>
    </row>
    <row r="38" spans="1:11" ht="23.25" x14ac:dyDescent="0.35">
      <c r="A38" s="871" t="s">
        <v>393</v>
      </c>
      <c r="B38" s="874"/>
      <c r="C38" s="874" t="s">
        <v>67</v>
      </c>
      <c r="D38" s="876"/>
      <c r="E38" s="885" t="e">
        <f>#REF!</f>
        <v>#REF!</v>
      </c>
      <c r="F38" s="885" t="e">
        <f>#REF!</f>
        <v>#REF!</v>
      </c>
      <c r="G38" s="885" t="e">
        <f>#REF!</f>
        <v>#REF!</v>
      </c>
      <c r="H38" s="885" t="e">
        <f>#REF!</f>
        <v>#REF!</v>
      </c>
      <c r="I38" s="885" t="e">
        <f>#REF!</f>
        <v>#REF!</v>
      </c>
      <c r="J38" s="885" t="e">
        <f>#REF!</f>
        <v>#REF!</v>
      </c>
      <c r="K38" s="885" t="e">
        <f>#REF!</f>
        <v>#REF!</v>
      </c>
    </row>
    <row r="39" spans="1:11" ht="23.25" x14ac:dyDescent="0.35">
      <c r="A39" s="871" t="s">
        <v>276</v>
      </c>
      <c r="B39" s="874"/>
      <c r="C39" s="874" t="s">
        <v>359</v>
      </c>
      <c r="D39" s="875"/>
      <c r="E39" s="885" t="e">
        <f t="shared" ref="E39:K39" si="6">$H$49</f>
        <v>#REF!</v>
      </c>
      <c r="F39" s="885" t="e">
        <f t="shared" si="6"/>
        <v>#REF!</v>
      </c>
      <c r="G39" s="885" t="e">
        <f t="shared" si="6"/>
        <v>#REF!</v>
      </c>
      <c r="H39" s="885" t="e">
        <f t="shared" si="6"/>
        <v>#REF!</v>
      </c>
      <c r="I39" s="885" t="e">
        <f t="shared" si="6"/>
        <v>#REF!</v>
      </c>
      <c r="J39" s="885" t="e">
        <f t="shared" si="6"/>
        <v>#REF!</v>
      </c>
      <c r="K39" s="885" t="e">
        <f t="shared" si="6"/>
        <v>#REF!</v>
      </c>
    </row>
    <row r="40" spans="1:11" ht="23.25" x14ac:dyDescent="0.35">
      <c r="A40" s="871"/>
      <c r="B40" s="874"/>
      <c r="C40" s="874" t="s">
        <v>170</v>
      </c>
      <c r="D40" s="875"/>
      <c r="E40" s="885" t="e">
        <f>#REF!</f>
        <v>#REF!</v>
      </c>
      <c r="F40" s="885" t="e">
        <f>#REF!</f>
        <v>#REF!</v>
      </c>
      <c r="G40" s="885" t="e">
        <f>#REF!</f>
        <v>#REF!</v>
      </c>
      <c r="H40" s="885" t="e">
        <f>#REF!</f>
        <v>#REF!</v>
      </c>
      <c r="I40" s="885" t="e">
        <f>#REF!</f>
        <v>#REF!</v>
      </c>
      <c r="J40" s="885" t="e">
        <f>#REF!</f>
        <v>#REF!</v>
      </c>
      <c r="K40" s="885" t="e">
        <f>#REF!</f>
        <v>#REF!</v>
      </c>
    </row>
    <row r="41" spans="1:11" ht="23.25" x14ac:dyDescent="0.35">
      <c r="A41" s="871"/>
      <c r="B41" s="874"/>
      <c r="C41" s="874"/>
      <c r="D41" s="874"/>
      <c r="E41" s="886"/>
      <c r="F41" s="886"/>
      <c r="G41" s="886"/>
      <c r="H41" s="886"/>
      <c r="I41" s="886"/>
      <c r="J41" s="886"/>
      <c r="K41" s="886"/>
    </row>
    <row r="42" spans="1:11" ht="24" thickBot="1" x14ac:dyDescent="0.4">
      <c r="A42" s="871"/>
      <c r="B42" s="874"/>
      <c r="C42" s="874" t="s">
        <v>158</v>
      </c>
      <c r="D42" s="874"/>
      <c r="E42" s="885" t="e">
        <f t="shared" ref="E42:K42" si="7">SUM(E38:E40)</f>
        <v>#REF!</v>
      </c>
      <c r="F42" s="885" t="e">
        <f t="shared" si="7"/>
        <v>#REF!</v>
      </c>
      <c r="G42" s="885" t="e">
        <f t="shared" si="7"/>
        <v>#REF!</v>
      </c>
      <c r="H42" s="885" t="e">
        <f t="shared" si="7"/>
        <v>#REF!</v>
      </c>
      <c r="I42" s="885" t="e">
        <f t="shared" si="7"/>
        <v>#REF!</v>
      </c>
      <c r="J42" s="885" t="e">
        <f t="shared" si="7"/>
        <v>#REF!</v>
      </c>
      <c r="K42" s="884" t="e">
        <f t="shared" si="7"/>
        <v>#REF!</v>
      </c>
    </row>
    <row r="43" spans="1:11" ht="24" thickTop="1" x14ac:dyDescent="0.35">
      <c r="A43" s="871"/>
      <c r="B43" s="874"/>
      <c r="C43" s="874"/>
      <c r="D43" s="874"/>
      <c r="E43" s="883"/>
      <c r="F43" s="883"/>
      <c r="G43" s="883"/>
      <c r="H43" s="883"/>
      <c r="I43" s="883"/>
      <c r="J43" s="883"/>
    </row>
    <row r="44" spans="1:11" ht="23.25" x14ac:dyDescent="0.35">
      <c r="A44" s="871"/>
      <c r="B44" s="874"/>
      <c r="C44" s="882"/>
      <c r="D44" s="874"/>
      <c r="E44" s="874"/>
      <c r="F44" s="874"/>
      <c r="G44" s="872"/>
      <c r="H44" s="872"/>
      <c r="I44" s="881"/>
      <c r="J44" s="881"/>
    </row>
    <row r="45" spans="1:11" ht="23.25" x14ac:dyDescent="0.35">
      <c r="A45" s="871"/>
      <c r="B45" s="872"/>
      <c r="C45" s="872"/>
      <c r="E45" s="880" t="s">
        <v>392</v>
      </c>
      <c r="F45" s="879"/>
      <c r="G45" s="879"/>
      <c r="H45" s="879" t="s">
        <v>158</v>
      </c>
      <c r="I45" s="872"/>
      <c r="J45" s="872"/>
    </row>
    <row r="46" spans="1:11" ht="23.25" x14ac:dyDescent="0.35">
      <c r="A46" s="871"/>
      <c r="B46" s="874"/>
      <c r="C46" s="876"/>
      <c r="E46" s="875" t="s">
        <v>391</v>
      </c>
      <c r="F46" s="875">
        <v>24</v>
      </c>
      <c r="G46" s="878" t="e">
        <f>#REF!</f>
        <v>#REF!</v>
      </c>
      <c r="H46" s="877" t="e">
        <f>F46*G46</f>
        <v>#REF!</v>
      </c>
      <c r="I46" s="875"/>
      <c r="J46" s="875"/>
    </row>
    <row r="47" spans="1:11" ht="23.25" x14ac:dyDescent="0.35">
      <c r="A47" s="871"/>
      <c r="B47" s="874"/>
      <c r="C47" s="876"/>
      <c r="E47" s="875" t="s">
        <v>390</v>
      </c>
      <c r="F47" s="875">
        <v>26.2</v>
      </c>
      <c r="G47" s="878" t="e">
        <f>#REF!</f>
        <v>#REF!</v>
      </c>
      <c r="H47" s="877" t="e">
        <f>F47*G47</f>
        <v>#REF!</v>
      </c>
      <c r="I47" s="875"/>
      <c r="J47" s="875"/>
    </row>
    <row r="48" spans="1:11" ht="23.25" x14ac:dyDescent="0.35">
      <c r="A48" s="871"/>
      <c r="B48" s="874"/>
      <c r="C48" s="876"/>
      <c r="E48" s="875" t="s">
        <v>389</v>
      </c>
      <c r="F48" s="875">
        <v>24</v>
      </c>
      <c r="G48" s="878" t="e">
        <f>#REF!</f>
        <v>#REF!</v>
      </c>
      <c r="H48" s="877" t="e">
        <f>F48*G48</f>
        <v>#REF!</v>
      </c>
      <c r="I48" s="875"/>
      <c r="J48" s="875"/>
    </row>
    <row r="49" spans="1:10" ht="23.25" x14ac:dyDescent="0.35">
      <c r="A49" s="871"/>
      <c r="B49" s="874"/>
      <c r="C49" s="876"/>
      <c r="E49" s="875" t="s">
        <v>388</v>
      </c>
      <c r="F49" s="875">
        <v>26.2</v>
      </c>
      <c r="G49" s="878" t="e">
        <f>#REF!</f>
        <v>#REF!</v>
      </c>
      <c r="H49" s="877" t="e">
        <f>F49*G49</f>
        <v>#REF!</v>
      </c>
      <c r="I49" s="875"/>
      <c r="J49" s="875"/>
    </row>
    <row r="50" spans="1:10" ht="23.25" x14ac:dyDescent="0.35">
      <c r="A50" s="871"/>
      <c r="B50" s="874"/>
      <c r="C50" s="876"/>
      <c r="D50" s="876"/>
      <c r="E50" s="876"/>
      <c r="F50" s="876"/>
      <c r="G50" s="876"/>
      <c r="H50" s="875"/>
      <c r="I50" s="875"/>
      <c r="J50" s="875"/>
    </row>
    <row r="51" spans="1:10" ht="23.25" x14ac:dyDescent="0.35">
      <c r="A51" s="871"/>
      <c r="B51" s="874"/>
      <c r="C51" s="874"/>
      <c r="D51" s="874"/>
      <c r="E51" s="875"/>
      <c r="F51" s="875"/>
      <c r="G51" s="875"/>
      <c r="H51" s="872"/>
      <c r="I51" s="872"/>
      <c r="J51" s="872"/>
    </row>
    <row r="52" spans="1:10" ht="23.25" x14ac:dyDescent="0.35">
      <c r="A52" s="871"/>
      <c r="B52" s="874"/>
      <c r="C52" s="874"/>
      <c r="D52" s="874"/>
      <c r="E52" s="875"/>
      <c r="F52" s="875"/>
      <c r="G52" s="875"/>
      <c r="H52" s="872"/>
      <c r="I52" s="872"/>
      <c r="J52" s="872"/>
    </row>
    <row r="53" spans="1:10" ht="23.25" x14ac:dyDescent="0.35">
      <c r="A53" s="871"/>
      <c r="B53" s="874"/>
      <c r="C53" s="874"/>
      <c r="D53" s="874"/>
      <c r="E53" s="875"/>
      <c r="F53" s="875"/>
      <c r="G53" s="875"/>
      <c r="H53" s="872"/>
      <c r="I53" s="872"/>
      <c r="J53" s="872"/>
    </row>
    <row r="54" spans="1:10" ht="23.25" x14ac:dyDescent="0.35">
      <c r="A54" s="871"/>
      <c r="B54" s="874"/>
      <c r="C54" s="874"/>
      <c r="D54" s="874"/>
      <c r="E54" s="872"/>
      <c r="F54" s="872"/>
      <c r="G54" s="872"/>
      <c r="H54" s="872"/>
      <c r="I54" s="872"/>
      <c r="J54" s="872"/>
    </row>
    <row r="55" spans="1:10" ht="23.25" x14ac:dyDescent="0.35">
      <c r="A55" s="871"/>
      <c r="B55" s="874"/>
      <c r="C55" s="874"/>
      <c r="D55" s="874"/>
      <c r="E55" s="872"/>
      <c r="F55" s="872"/>
      <c r="G55" s="872"/>
      <c r="H55" s="872"/>
      <c r="I55" s="872"/>
      <c r="J55" s="872"/>
    </row>
    <row r="56" spans="1:10" ht="23.25" x14ac:dyDescent="0.35">
      <c r="A56" s="871"/>
      <c r="B56" s="874"/>
      <c r="C56" s="874"/>
      <c r="D56" s="874"/>
      <c r="E56" s="872"/>
      <c r="F56" s="872"/>
      <c r="G56" s="872"/>
      <c r="H56" s="872"/>
      <c r="I56" s="872"/>
      <c r="J56" s="872"/>
    </row>
    <row r="57" spans="1:10" ht="23.25" x14ac:dyDescent="0.35">
      <c r="A57" s="871"/>
      <c r="E57" s="872"/>
      <c r="F57" s="872"/>
      <c r="G57" s="872"/>
      <c r="H57" s="872"/>
      <c r="I57" s="872"/>
      <c r="J57" s="872"/>
    </row>
    <row r="58" spans="1:10" ht="23.25" x14ac:dyDescent="0.35">
      <c r="A58" s="871"/>
      <c r="E58" s="872"/>
      <c r="F58" s="872"/>
      <c r="G58" s="872"/>
      <c r="H58" s="872"/>
      <c r="I58" s="872"/>
      <c r="J58" s="872"/>
    </row>
    <row r="59" spans="1:10" ht="23.25" x14ac:dyDescent="0.35">
      <c r="A59" s="871"/>
      <c r="E59" s="872"/>
      <c r="F59" s="872"/>
      <c r="G59" s="872"/>
      <c r="H59" s="872"/>
      <c r="I59" s="872"/>
      <c r="J59" s="872"/>
    </row>
    <row r="60" spans="1:10" ht="23.25" x14ac:dyDescent="0.35">
      <c r="A60" s="871"/>
      <c r="E60" s="873"/>
      <c r="F60" s="872"/>
      <c r="G60" s="872"/>
      <c r="H60" s="872"/>
      <c r="I60" s="869"/>
      <c r="J60" s="872"/>
    </row>
    <row r="61" spans="1:10" ht="23.25" x14ac:dyDescent="0.35">
      <c r="A61" s="871"/>
      <c r="E61" s="872"/>
      <c r="F61" s="872"/>
      <c r="G61" s="872"/>
      <c r="H61" s="872"/>
      <c r="I61" s="869"/>
      <c r="J61" s="872"/>
    </row>
    <row r="62" spans="1:10" ht="23.25" x14ac:dyDescent="0.35">
      <c r="A62" s="871"/>
      <c r="E62" s="872"/>
      <c r="F62" s="872"/>
      <c r="G62" s="872"/>
      <c r="H62" s="872"/>
      <c r="I62" s="869"/>
      <c r="J62" s="872"/>
    </row>
    <row r="63" spans="1:10" ht="23.25" x14ac:dyDescent="0.35">
      <c r="A63" s="871" t="s">
        <v>387</v>
      </c>
      <c r="E63" s="872"/>
      <c r="F63" s="872"/>
      <c r="G63" s="872"/>
      <c r="H63" s="872"/>
      <c r="I63" s="869"/>
      <c r="J63" s="872"/>
    </row>
    <row r="64" spans="1:10" ht="23.25" x14ac:dyDescent="0.35">
      <c r="A64" s="871"/>
      <c r="E64" s="872"/>
      <c r="F64" s="872"/>
      <c r="G64" s="872"/>
      <c r="H64" s="872"/>
      <c r="I64" s="869"/>
      <c r="J64" s="872"/>
    </row>
    <row r="65" spans="1:10" ht="23.25" x14ac:dyDescent="0.35">
      <c r="A65" s="871"/>
      <c r="E65" s="872"/>
      <c r="F65" s="872"/>
      <c r="G65" s="872"/>
      <c r="H65" s="872"/>
      <c r="I65" s="869"/>
      <c r="J65" s="872"/>
    </row>
    <row r="66" spans="1:10" ht="23.25" x14ac:dyDescent="0.35">
      <c r="A66" s="871"/>
      <c r="E66" s="872"/>
      <c r="F66" s="872"/>
      <c r="G66" s="872"/>
      <c r="H66" s="872"/>
      <c r="I66" s="869"/>
      <c r="J66" s="872"/>
    </row>
    <row r="67" spans="1:10" ht="23.25" x14ac:dyDescent="0.35">
      <c r="A67" s="871"/>
      <c r="E67" s="872"/>
      <c r="F67" s="872"/>
      <c r="G67" s="872"/>
      <c r="H67" s="872"/>
      <c r="I67" s="869"/>
      <c r="J67" s="872"/>
    </row>
    <row r="68" spans="1:10" ht="23.25" x14ac:dyDescent="0.35">
      <c r="A68" s="871"/>
      <c r="E68" s="872"/>
      <c r="F68" s="872"/>
      <c r="G68" s="872"/>
      <c r="H68" s="872"/>
      <c r="I68" s="869"/>
      <c r="J68" s="872"/>
    </row>
    <row r="69" spans="1:10" ht="23.25" x14ac:dyDescent="0.35">
      <c r="A69" s="871"/>
      <c r="E69" s="872"/>
      <c r="F69" s="872"/>
      <c r="G69" s="872"/>
      <c r="H69" s="872"/>
      <c r="I69" s="869"/>
      <c r="J69" s="872"/>
    </row>
    <row r="70" spans="1:10" ht="23.25" x14ac:dyDescent="0.35">
      <c r="A70" s="871"/>
      <c r="E70" s="872"/>
      <c r="F70" s="872"/>
      <c r="G70" s="872"/>
      <c r="H70" s="872"/>
      <c r="I70" s="869"/>
      <c r="J70" s="872"/>
    </row>
    <row r="71" spans="1:10" ht="23.25" x14ac:dyDescent="0.35">
      <c r="A71" s="871"/>
      <c r="E71" s="872"/>
      <c r="F71" s="872"/>
      <c r="G71" s="872"/>
      <c r="H71" s="872"/>
      <c r="I71" s="869"/>
      <c r="J71" s="872"/>
    </row>
    <row r="72" spans="1:10" ht="23.25" x14ac:dyDescent="0.35">
      <c r="A72" s="871"/>
      <c r="E72" s="872"/>
      <c r="F72" s="872"/>
      <c r="G72" s="872"/>
      <c r="H72" s="872"/>
      <c r="I72" s="869"/>
      <c r="J72" s="872"/>
    </row>
    <row r="73" spans="1:10" ht="23.25" x14ac:dyDescent="0.35">
      <c r="A73" s="871"/>
      <c r="E73" s="872"/>
      <c r="F73" s="872"/>
      <c r="G73" s="872"/>
      <c r="H73" s="872"/>
      <c r="I73" s="869"/>
      <c r="J73" s="872"/>
    </row>
    <row r="74" spans="1:10" ht="23.25" x14ac:dyDescent="0.35">
      <c r="A74" s="871"/>
      <c r="E74" s="872"/>
      <c r="F74" s="872"/>
      <c r="G74" s="872"/>
      <c r="H74" s="872"/>
      <c r="I74" s="869"/>
      <c r="J74" s="872"/>
    </row>
    <row r="75" spans="1:10" ht="23.25" x14ac:dyDescent="0.35">
      <c r="A75" s="871"/>
      <c r="E75" s="872"/>
      <c r="F75" s="872"/>
      <c r="G75" s="872"/>
      <c r="H75" s="872"/>
      <c r="I75" s="869"/>
      <c r="J75" s="872"/>
    </row>
    <row r="76" spans="1:10" ht="23.25" x14ac:dyDescent="0.35">
      <c r="A76" s="871"/>
      <c r="E76" s="872"/>
      <c r="F76" s="872"/>
      <c r="G76" s="872"/>
      <c r="H76" s="872"/>
      <c r="I76" s="869"/>
      <c r="J76" s="872"/>
    </row>
    <row r="77" spans="1:10" ht="23.25" x14ac:dyDescent="0.35">
      <c r="A77" s="871"/>
      <c r="E77" s="872"/>
      <c r="F77" s="872"/>
      <c r="G77" s="872"/>
      <c r="H77" s="872"/>
      <c r="I77" s="869"/>
      <c r="J77" s="872"/>
    </row>
    <row r="78" spans="1:10" ht="23.25" x14ac:dyDescent="0.35">
      <c r="A78" s="871"/>
      <c r="E78" s="872"/>
      <c r="F78" s="872"/>
      <c r="G78" s="872"/>
      <c r="H78" s="872"/>
      <c r="I78" s="869"/>
      <c r="J78" s="872"/>
    </row>
    <row r="79" spans="1:10" ht="23.25" x14ac:dyDescent="0.35">
      <c r="A79" s="871"/>
      <c r="E79" s="872"/>
      <c r="F79" s="872"/>
      <c r="G79" s="872"/>
      <c r="H79" s="872"/>
      <c r="I79" s="869"/>
      <c r="J79" s="872"/>
    </row>
    <row r="80" spans="1:10" ht="23.25" x14ac:dyDescent="0.35">
      <c r="A80" s="871"/>
      <c r="E80" s="872"/>
      <c r="F80" s="872"/>
      <c r="G80" s="872"/>
      <c r="H80" s="872"/>
      <c r="I80" s="869"/>
      <c r="J80" s="872"/>
    </row>
    <row r="81" spans="1:9" ht="23.25" x14ac:dyDescent="0.35">
      <c r="A81" s="871"/>
      <c r="I81" s="869"/>
    </row>
    <row r="82" spans="1:9" ht="23.25" x14ac:dyDescent="0.35">
      <c r="A82" s="871"/>
      <c r="I82" s="869"/>
    </row>
    <row r="83" spans="1:9" ht="23.25" x14ac:dyDescent="0.35">
      <c r="A83" s="871"/>
      <c r="I83" s="869"/>
    </row>
    <row r="84" spans="1:9" ht="23.25" x14ac:dyDescent="0.35">
      <c r="A84" s="871"/>
      <c r="I84" s="869"/>
    </row>
    <row r="85" spans="1:9" ht="23.25" x14ac:dyDescent="0.35">
      <c r="A85" s="871"/>
      <c r="I85" s="869"/>
    </row>
    <row r="86" spans="1:9" ht="23.25" x14ac:dyDescent="0.35">
      <c r="A86" s="871"/>
      <c r="I86" s="869"/>
    </row>
  </sheetData>
  <pageMargins left="0.5" right="0.5" top="0.5" bottom="0.5" header="0" footer="0"/>
  <pageSetup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0417C-9966-4BD8-91A6-0A64EA454870}">
  <dimension ref="A1:K66"/>
  <sheetViews>
    <sheetView workbookViewId="0"/>
  </sheetViews>
  <sheetFormatPr defaultColWidth="13.7109375" defaultRowHeight="15" x14ac:dyDescent="0.2"/>
  <cols>
    <col min="1" max="1" width="11.42578125" style="893" customWidth="1"/>
    <col min="2" max="2" width="10.28515625" style="893" customWidth="1"/>
    <col min="3" max="3" width="13.7109375" style="893"/>
    <col min="4" max="4" width="12.42578125" style="893" customWidth="1"/>
    <col min="5" max="5" width="13.7109375" style="893"/>
    <col min="6" max="6" width="12.85546875" style="893" customWidth="1"/>
    <col min="7" max="7" width="11.5703125" style="893" customWidth="1"/>
    <col min="8" max="8" width="10.7109375" style="893" customWidth="1"/>
    <col min="9" max="9" width="13.7109375" style="870"/>
    <col min="10" max="10" width="10.28515625" style="893" customWidth="1"/>
    <col min="11" max="16384" width="13.7109375" style="893"/>
  </cols>
  <sheetData>
    <row r="1" spans="1:11" ht="23.25" x14ac:dyDescent="0.35">
      <c r="A1" s="921" t="s">
        <v>385</v>
      </c>
      <c r="B1" s="921"/>
      <c r="C1" s="896"/>
      <c r="D1" s="346"/>
      <c r="E1" s="346"/>
      <c r="F1" s="346"/>
      <c r="G1" s="346"/>
      <c r="H1" s="346"/>
      <c r="J1" s="896"/>
    </row>
    <row r="3" spans="1:11" ht="31.5" x14ac:dyDescent="0.25">
      <c r="A3" s="920" t="s">
        <v>133</v>
      </c>
      <c r="B3" s="898"/>
      <c r="C3" s="898"/>
      <c r="D3" s="898"/>
      <c r="E3" s="919">
        <v>1</v>
      </c>
      <c r="F3" s="919">
        <v>2</v>
      </c>
      <c r="G3" s="919">
        <v>3</v>
      </c>
      <c r="H3" s="919">
        <v>4</v>
      </c>
      <c r="I3" s="919">
        <v>4.5</v>
      </c>
      <c r="J3" s="919">
        <v>5</v>
      </c>
      <c r="K3" s="919">
        <v>6</v>
      </c>
    </row>
    <row r="4" spans="1:11" ht="20.25" x14ac:dyDescent="0.3">
      <c r="A4" s="896"/>
      <c r="B4" s="896"/>
      <c r="C4" s="896"/>
      <c r="D4" s="896"/>
      <c r="E4" s="908"/>
      <c r="F4" s="908"/>
      <c r="G4" s="908"/>
      <c r="H4" s="908"/>
      <c r="I4" s="908"/>
      <c r="J4" s="908"/>
      <c r="K4" s="908"/>
    </row>
    <row r="5" spans="1:11" ht="23.25" x14ac:dyDescent="0.35">
      <c r="A5" s="897" t="s">
        <v>245</v>
      </c>
      <c r="B5" s="898"/>
      <c r="C5" s="898" t="s">
        <v>67</v>
      </c>
      <c r="D5" s="898"/>
      <c r="E5" s="915" t="e">
        <f>#REF!</f>
        <v>#REF!</v>
      </c>
      <c r="F5" s="915" t="e">
        <f>#REF!</f>
        <v>#REF!</v>
      </c>
      <c r="G5" s="915" t="e">
        <f>#REF!</f>
        <v>#REF!</v>
      </c>
      <c r="H5" s="915" t="e">
        <f>#REF!</f>
        <v>#REF!</v>
      </c>
      <c r="I5" s="915" t="e">
        <f>#REF!</f>
        <v>#REF!</v>
      </c>
      <c r="J5" s="915" t="e">
        <f>#REF!</f>
        <v>#REF!</v>
      </c>
      <c r="K5" s="915" t="e">
        <f>#REF!</f>
        <v>#REF!</v>
      </c>
    </row>
    <row r="6" spans="1:11" ht="23.25" x14ac:dyDescent="0.35">
      <c r="A6" s="897" t="s">
        <v>209</v>
      </c>
      <c r="B6" s="898"/>
      <c r="C6" s="898" t="s">
        <v>336</v>
      </c>
      <c r="D6" s="898"/>
      <c r="E6" s="917" t="e">
        <f t="shared" ref="E6:K6" si="0">$H$25</f>
        <v>#REF!</v>
      </c>
      <c r="F6" s="917" t="e">
        <f t="shared" si="0"/>
        <v>#REF!</v>
      </c>
      <c r="G6" s="917" t="e">
        <f t="shared" si="0"/>
        <v>#REF!</v>
      </c>
      <c r="H6" s="917" t="e">
        <f t="shared" si="0"/>
        <v>#REF!</v>
      </c>
      <c r="I6" s="917" t="e">
        <f t="shared" si="0"/>
        <v>#REF!</v>
      </c>
      <c r="J6" s="917" t="e">
        <f t="shared" si="0"/>
        <v>#REF!</v>
      </c>
      <c r="K6" s="917" t="e">
        <f t="shared" si="0"/>
        <v>#REF!</v>
      </c>
    </row>
    <row r="7" spans="1:11" ht="23.25" x14ac:dyDescent="0.35">
      <c r="A7" s="897"/>
      <c r="B7" s="898"/>
      <c r="C7" s="898" t="s">
        <v>351</v>
      </c>
      <c r="D7" s="898"/>
      <c r="E7" s="915" t="e">
        <f t="shared" ref="E7:K7" si="1">$H$29</f>
        <v>#REF!</v>
      </c>
      <c r="F7" s="915" t="e">
        <f t="shared" si="1"/>
        <v>#REF!</v>
      </c>
      <c r="G7" s="915" t="e">
        <f t="shared" si="1"/>
        <v>#REF!</v>
      </c>
      <c r="H7" s="915" t="e">
        <f t="shared" si="1"/>
        <v>#REF!</v>
      </c>
      <c r="I7" s="915" t="e">
        <f t="shared" si="1"/>
        <v>#REF!</v>
      </c>
      <c r="J7" s="915" t="e">
        <f t="shared" si="1"/>
        <v>#REF!</v>
      </c>
      <c r="K7" s="915" t="e">
        <f t="shared" si="1"/>
        <v>#REF!</v>
      </c>
    </row>
    <row r="8" spans="1:11" ht="23.25" x14ac:dyDescent="0.35">
      <c r="A8" s="897"/>
      <c r="B8" s="898"/>
      <c r="C8" s="898" t="s">
        <v>170</v>
      </c>
      <c r="D8" s="898"/>
      <c r="E8" s="915" t="e">
        <f>#REF!</f>
        <v>#REF!</v>
      </c>
      <c r="F8" s="915" t="e">
        <f>#REF!</f>
        <v>#REF!</v>
      </c>
      <c r="G8" s="915" t="e">
        <f>#REF!</f>
        <v>#REF!</v>
      </c>
      <c r="H8" s="915" t="e">
        <f>#REF!</f>
        <v>#REF!</v>
      </c>
      <c r="I8" s="915" t="e">
        <f>#REF!</f>
        <v>#REF!</v>
      </c>
      <c r="J8" s="915" t="e">
        <f>#REF!</f>
        <v>#REF!</v>
      </c>
      <c r="K8" s="915" t="e">
        <f>#REF!</f>
        <v>#REF!</v>
      </c>
    </row>
    <row r="9" spans="1:11" ht="23.25" x14ac:dyDescent="0.35">
      <c r="A9" s="897"/>
      <c r="B9" s="898"/>
      <c r="C9" s="898" t="s">
        <v>408</v>
      </c>
      <c r="D9" s="898"/>
      <c r="E9" s="915" t="e">
        <f t="shared" ref="E9:K9" si="2">$H$32</f>
        <v>#REF!</v>
      </c>
      <c r="F9" s="915" t="e">
        <f t="shared" si="2"/>
        <v>#REF!</v>
      </c>
      <c r="G9" s="915" t="e">
        <f t="shared" si="2"/>
        <v>#REF!</v>
      </c>
      <c r="H9" s="915" t="e">
        <f t="shared" si="2"/>
        <v>#REF!</v>
      </c>
      <c r="I9" s="915" t="e">
        <f t="shared" si="2"/>
        <v>#REF!</v>
      </c>
      <c r="J9" s="915" t="e">
        <f t="shared" si="2"/>
        <v>#REF!</v>
      </c>
      <c r="K9" s="915" t="e">
        <f t="shared" si="2"/>
        <v>#REF!</v>
      </c>
    </row>
    <row r="10" spans="1:11" ht="23.25" x14ac:dyDescent="0.35">
      <c r="A10" s="897"/>
      <c r="B10" s="898"/>
      <c r="C10" s="898" t="s">
        <v>407</v>
      </c>
      <c r="E10" s="915" t="e">
        <f t="shared" ref="E10:K10" si="3">$G$34</f>
        <v>#REF!</v>
      </c>
      <c r="F10" s="915" t="e">
        <f t="shared" si="3"/>
        <v>#REF!</v>
      </c>
      <c r="G10" s="915" t="e">
        <f t="shared" si="3"/>
        <v>#REF!</v>
      </c>
      <c r="H10" s="915" t="e">
        <f t="shared" si="3"/>
        <v>#REF!</v>
      </c>
      <c r="I10" s="915" t="e">
        <f t="shared" si="3"/>
        <v>#REF!</v>
      </c>
      <c r="J10" s="915" t="e">
        <f t="shared" si="3"/>
        <v>#REF!</v>
      </c>
      <c r="K10" s="915" t="e">
        <f t="shared" si="3"/>
        <v>#REF!</v>
      </c>
    </row>
    <row r="11" spans="1:11" ht="23.25" x14ac:dyDescent="0.35">
      <c r="A11" s="897"/>
      <c r="B11" s="898"/>
      <c r="C11" s="898"/>
      <c r="D11" s="898"/>
      <c r="E11" s="916"/>
      <c r="F11" s="916"/>
      <c r="G11" s="916"/>
      <c r="H11" s="916"/>
      <c r="I11" s="916"/>
      <c r="J11" s="916"/>
      <c r="K11" s="916"/>
    </row>
    <row r="12" spans="1:11" ht="24" thickBot="1" x14ac:dyDescent="0.4">
      <c r="A12" s="897"/>
      <c r="B12" s="898"/>
      <c r="C12" s="898" t="s">
        <v>158</v>
      </c>
      <c r="D12" s="898"/>
      <c r="E12" s="915" t="e">
        <f t="shared" ref="E12:K12" si="4">SUM(E5:E11)</f>
        <v>#REF!</v>
      </c>
      <c r="F12" s="915" t="e">
        <f t="shared" si="4"/>
        <v>#REF!</v>
      </c>
      <c r="G12" s="915" t="e">
        <f t="shared" si="4"/>
        <v>#REF!</v>
      </c>
      <c r="H12" s="915" t="e">
        <f t="shared" si="4"/>
        <v>#REF!</v>
      </c>
      <c r="I12" s="915" t="e">
        <f t="shared" si="4"/>
        <v>#REF!</v>
      </c>
      <c r="J12" s="915" t="e">
        <f t="shared" si="4"/>
        <v>#REF!</v>
      </c>
      <c r="K12" s="915" t="e">
        <f t="shared" si="4"/>
        <v>#REF!</v>
      </c>
    </row>
    <row r="13" spans="1:11" ht="24" thickTop="1" x14ac:dyDescent="0.35">
      <c r="A13" s="897"/>
      <c r="B13" s="898"/>
      <c r="C13" s="898"/>
      <c r="D13" s="898"/>
      <c r="E13" s="918"/>
      <c r="F13" s="918"/>
      <c r="G13" s="918"/>
      <c r="H13" s="918"/>
      <c r="I13" s="918"/>
      <c r="J13" s="918"/>
      <c r="K13" s="918"/>
    </row>
    <row r="14" spans="1:11" x14ac:dyDescent="0.2">
      <c r="I14" s="893"/>
    </row>
    <row r="15" spans="1:11" ht="23.25" x14ac:dyDescent="0.35">
      <c r="A15" s="897" t="s">
        <v>243</v>
      </c>
      <c r="B15" s="898"/>
      <c r="C15" s="898" t="s">
        <v>67</v>
      </c>
      <c r="D15" s="898"/>
      <c r="E15" s="915" t="e">
        <f>#REF!</f>
        <v>#REF!</v>
      </c>
      <c r="F15" s="915" t="e">
        <f>#REF!</f>
        <v>#REF!</v>
      </c>
      <c r="G15" s="915" t="e">
        <f>#REF!</f>
        <v>#REF!</v>
      </c>
      <c r="H15" s="915" t="e">
        <f>#REF!</f>
        <v>#REF!</v>
      </c>
      <c r="I15" s="915" t="e">
        <f>#REF!</f>
        <v>#REF!</v>
      </c>
      <c r="J15" s="915" t="e">
        <f>#REF!</f>
        <v>#REF!</v>
      </c>
      <c r="K15" s="915" t="e">
        <f>#REF!</f>
        <v>#REF!</v>
      </c>
    </row>
    <row r="16" spans="1:11" ht="23.25" x14ac:dyDescent="0.35">
      <c r="A16" s="897" t="s">
        <v>178</v>
      </c>
      <c r="B16" s="898"/>
      <c r="C16" s="898" t="s">
        <v>336</v>
      </c>
      <c r="D16" s="898"/>
      <c r="E16" s="917" t="e">
        <f t="shared" ref="E16:K16" si="5">$H$26</f>
        <v>#REF!</v>
      </c>
      <c r="F16" s="917" t="e">
        <f t="shared" si="5"/>
        <v>#REF!</v>
      </c>
      <c r="G16" s="917" t="e">
        <f t="shared" si="5"/>
        <v>#REF!</v>
      </c>
      <c r="H16" s="917" t="e">
        <f t="shared" si="5"/>
        <v>#REF!</v>
      </c>
      <c r="I16" s="917" t="e">
        <f t="shared" si="5"/>
        <v>#REF!</v>
      </c>
      <c r="J16" s="917" t="e">
        <f t="shared" si="5"/>
        <v>#REF!</v>
      </c>
      <c r="K16" s="917" t="e">
        <f t="shared" si="5"/>
        <v>#REF!</v>
      </c>
    </row>
    <row r="17" spans="1:11" ht="23.25" x14ac:dyDescent="0.35">
      <c r="A17" s="896"/>
      <c r="B17" s="898"/>
      <c r="C17" s="898" t="s">
        <v>351</v>
      </c>
      <c r="D17" s="898"/>
      <c r="E17" s="915" t="e">
        <f t="shared" ref="E17:K17" si="6">$H$29</f>
        <v>#REF!</v>
      </c>
      <c r="F17" s="915" t="e">
        <f t="shared" si="6"/>
        <v>#REF!</v>
      </c>
      <c r="G17" s="915" t="e">
        <f t="shared" si="6"/>
        <v>#REF!</v>
      </c>
      <c r="H17" s="915" t="e">
        <f t="shared" si="6"/>
        <v>#REF!</v>
      </c>
      <c r="I17" s="915" t="e">
        <f t="shared" si="6"/>
        <v>#REF!</v>
      </c>
      <c r="J17" s="915" t="e">
        <f t="shared" si="6"/>
        <v>#REF!</v>
      </c>
      <c r="K17" s="915" t="e">
        <f t="shared" si="6"/>
        <v>#REF!</v>
      </c>
    </row>
    <row r="18" spans="1:11" ht="23.25" x14ac:dyDescent="0.35">
      <c r="A18" s="897"/>
      <c r="B18" s="898"/>
      <c r="C18" s="898" t="s">
        <v>170</v>
      </c>
      <c r="D18" s="898"/>
      <c r="E18" s="915" t="e">
        <f>#REF!</f>
        <v>#REF!</v>
      </c>
      <c r="F18" s="915" t="e">
        <f>#REF!</f>
        <v>#REF!</v>
      </c>
      <c r="G18" s="915" t="e">
        <f>#REF!</f>
        <v>#REF!</v>
      </c>
      <c r="H18" s="915" t="e">
        <f>#REF!</f>
        <v>#REF!</v>
      </c>
      <c r="I18" s="915" t="e">
        <f>#REF!</f>
        <v>#REF!</v>
      </c>
      <c r="J18" s="915" t="e">
        <f>#REF!</f>
        <v>#REF!</v>
      </c>
      <c r="K18" s="915" t="e">
        <f>#REF!</f>
        <v>#REF!</v>
      </c>
    </row>
    <row r="19" spans="1:11" ht="23.25" x14ac:dyDescent="0.35">
      <c r="A19" s="897"/>
      <c r="B19" s="898"/>
      <c r="C19" s="898" t="s">
        <v>408</v>
      </c>
      <c r="D19" s="898"/>
      <c r="E19" s="915" t="e">
        <f t="shared" ref="E19:K19" si="7">$H$33</f>
        <v>#REF!</v>
      </c>
      <c r="F19" s="915" t="e">
        <f t="shared" si="7"/>
        <v>#REF!</v>
      </c>
      <c r="G19" s="915" t="e">
        <f t="shared" si="7"/>
        <v>#REF!</v>
      </c>
      <c r="H19" s="915" t="e">
        <f t="shared" si="7"/>
        <v>#REF!</v>
      </c>
      <c r="I19" s="915" t="e">
        <f t="shared" si="7"/>
        <v>#REF!</v>
      </c>
      <c r="J19" s="915" t="e">
        <f t="shared" si="7"/>
        <v>#REF!</v>
      </c>
      <c r="K19" s="915" t="e">
        <f t="shared" si="7"/>
        <v>#REF!</v>
      </c>
    </row>
    <row r="20" spans="1:11" ht="23.25" x14ac:dyDescent="0.35">
      <c r="A20" s="897"/>
      <c r="B20" s="898"/>
      <c r="C20" s="898" t="s">
        <v>407</v>
      </c>
      <c r="E20" s="915" t="e">
        <f t="shared" ref="E20:K20" si="8">$G$34</f>
        <v>#REF!</v>
      </c>
      <c r="F20" s="915" t="e">
        <f t="shared" si="8"/>
        <v>#REF!</v>
      </c>
      <c r="G20" s="915" t="e">
        <f t="shared" si="8"/>
        <v>#REF!</v>
      </c>
      <c r="H20" s="915" t="e">
        <f t="shared" si="8"/>
        <v>#REF!</v>
      </c>
      <c r="I20" s="915" t="e">
        <f t="shared" si="8"/>
        <v>#REF!</v>
      </c>
      <c r="J20" s="915" t="e">
        <f t="shared" si="8"/>
        <v>#REF!</v>
      </c>
      <c r="K20" s="915" t="e">
        <f t="shared" si="8"/>
        <v>#REF!</v>
      </c>
    </row>
    <row r="21" spans="1:11" ht="23.25" x14ac:dyDescent="0.35">
      <c r="A21" s="897"/>
      <c r="B21" s="898"/>
      <c r="C21" s="898"/>
      <c r="D21" s="898"/>
      <c r="E21" s="916"/>
      <c r="F21" s="916"/>
      <c r="G21" s="916"/>
      <c r="H21" s="916"/>
      <c r="I21" s="916"/>
      <c r="J21" s="916"/>
      <c r="K21" s="916"/>
    </row>
    <row r="22" spans="1:11" ht="24" thickBot="1" x14ac:dyDescent="0.4">
      <c r="A22" s="897"/>
      <c r="B22" s="898"/>
      <c r="C22" s="898" t="s">
        <v>158</v>
      </c>
      <c r="D22" s="898"/>
      <c r="E22" s="915" t="e">
        <f t="shared" ref="E22:K22" si="9">SUM(E15:E20)</f>
        <v>#REF!</v>
      </c>
      <c r="F22" s="915" t="e">
        <f t="shared" si="9"/>
        <v>#REF!</v>
      </c>
      <c r="G22" s="915" t="e">
        <f t="shared" si="9"/>
        <v>#REF!</v>
      </c>
      <c r="H22" s="915" t="e">
        <f t="shared" si="9"/>
        <v>#REF!</v>
      </c>
      <c r="I22" s="915" t="e">
        <f t="shared" si="9"/>
        <v>#REF!</v>
      </c>
      <c r="J22" s="915" t="e">
        <f t="shared" si="9"/>
        <v>#REF!</v>
      </c>
      <c r="K22" s="915" t="e">
        <f t="shared" si="9"/>
        <v>#REF!</v>
      </c>
    </row>
    <row r="23" spans="1:11" ht="24" thickTop="1" x14ac:dyDescent="0.35">
      <c r="A23" s="897"/>
      <c r="B23" s="898"/>
      <c r="C23" s="898"/>
      <c r="D23" s="896"/>
      <c r="E23" s="914"/>
      <c r="F23" s="913"/>
      <c r="G23" s="913"/>
      <c r="H23" s="912" t="s">
        <v>2</v>
      </c>
      <c r="J23" s="912" t="s">
        <v>2</v>
      </c>
    </row>
    <row r="24" spans="1:11" ht="23.25" x14ac:dyDescent="0.35">
      <c r="A24" s="897"/>
      <c r="B24" s="898"/>
      <c r="C24" s="898"/>
      <c r="E24" s="906" t="s">
        <v>336</v>
      </c>
      <c r="F24" s="906" t="s">
        <v>165</v>
      </c>
      <c r="G24" s="906" t="s">
        <v>164</v>
      </c>
      <c r="H24" s="906" t="s">
        <v>158</v>
      </c>
    </row>
    <row r="25" spans="1:11" ht="23.25" x14ac:dyDescent="0.35">
      <c r="A25" s="897"/>
      <c r="B25" s="898"/>
      <c r="C25" s="898"/>
      <c r="E25" s="906" t="s">
        <v>168</v>
      </c>
      <c r="F25" s="908">
        <v>3</v>
      </c>
      <c r="G25" s="908" t="e">
        <f>#REF!</f>
        <v>#REF!</v>
      </c>
      <c r="H25" s="908" t="e">
        <f>SUM(F25*G25)</f>
        <v>#REF!</v>
      </c>
    </row>
    <row r="26" spans="1:11" ht="23.25" x14ac:dyDescent="0.35">
      <c r="A26" s="897"/>
      <c r="B26" s="898"/>
      <c r="C26" s="898"/>
      <c r="E26" s="906" t="s">
        <v>167</v>
      </c>
      <c r="F26" s="908">
        <v>3</v>
      </c>
      <c r="G26" s="908" t="e">
        <f>#REF!</f>
        <v>#REF!</v>
      </c>
      <c r="H26" s="908" t="e">
        <f>SUM(F26*G26)</f>
        <v>#REF!</v>
      </c>
    </row>
    <row r="27" spans="1:11" ht="9.75" customHeight="1" x14ac:dyDescent="0.35">
      <c r="A27" s="897"/>
      <c r="B27" s="898"/>
      <c r="C27" s="898"/>
      <c r="E27" s="908"/>
      <c r="F27" s="896"/>
      <c r="G27" s="896"/>
      <c r="H27" s="896"/>
      <c r="J27" s="896"/>
    </row>
    <row r="28" spans="1:11" ht="23.25" x14ac:dyDescent="0.35">
      <c r="A28" s="897"/>
      <c r="B28" s="898"/>
      <c r="C28" s="898"/>
      <c r="D28" s="908"/>
      <c r="E28" s="911" t="s">
        <v>177</v>
      </c>
      <c r="F28" s="910" t="s">
        <v>406</v>
      </c>
      <c r="G28" s="909" t="s">
        <v>2</v>
      </c>
      <c r="H28" s="906" t="s">
        <v>158</v>
      </c>
    </row>
    <row r="29" spans="1:11" ht="23.25" x14ac:dyDescent="0.35">
      <c r="A29" s="897"/>
      <c r="B29" s="898"/>
      <c r="C29" s="898"/>
      <c r="D29" s="908" t="s">
        <v>405</v>
      </c>
      <c r="E29" s="908" t="s">
        <v>404</v>
      </c>
      <c r="F29" s="896">
        <v>7.9</v>
      </c>
      <c r="G29" s="908" t="e">
        <f>#REF!</f>
        <v>#REF!</v>
      </c>
      <c r="H29" s="901" t="e">
        <f>F29*G29</f>
        <v>#REF!</v>
      </c>
    </row>
    <row r="30" spans="1:11" ht="23.25" x14ac:dyDescent="0.35">
      <c r="A30" s="897"/>
      <c r="B30" s="898"/>
      <c r="C30" s="898"/>
      <c r="E30" s="898"/>
      <c r="F30" s="908" t="s">
        <v>96</v>
      </c>
      <c r="G30" s="908" t="s">
        <v>2</v>
      </c>
      <c r="H30" s="896"/>
      <c r="J30" s="896"/>
    </row>
    <row r="31" spans="1:11" ht="23.25" x14ac:dyDescent="0.35">
      <c r="A31" s="897"/>
      <c r="B31" s="898"/>
      <c r="C31" s="898"/>
      <c r="D31" s="907" t="s">
        <v>403</v>
      </c>
      <c r="G31" s="906" t="s">
        <v>164</v>
      </c>
      <c r="H31" s="906" t="s">
        <v>158</v>
      </c>
    </row>
    <row r="32" spans="1:11" ht="23.25" x14ac:dyDescent="0.35">
      <c r="A32" s="897"/>
      <c r="B32" s="906" t="s">
        <v>168</v>
      </c>
      <c r="C32" s="898" t="s">
        <v>401</v>
      </c>
      <c r="D32" s="905" t="s">
        <v>398</v>
      </c>
      <c r="E32" s="896"/>
      <c r="F32" s="904">
        <v>4.5</v>
      </c>
      <c r="G32" s="899" t="e">
        <f>#REF!</f>
        <v>#REF!</v>
      </c>
      <c r="H32" s="901" t="e">
        <f>F32*G32</f>
        <v>#REF!</v>
      </c>
    </row>
    <row r="33" spans="1:10" ht="23.25" x14ac:dyDescent="0.35">
      <c r="A33" s="897"/>
      <c r="B33" s="906" t="s">
        <v>167</v>
      </c>
      <c r="C33" s="898" t="s">
        <v>401</v>
      </c>
      <c r="D33" s="905" t="s">
        <v>398</v>
      </c>
      <c r="E33" s="896"/>
      <c r="F33" s="904">
        <v>4.5</v>
      </c>
      <c r="G33" s="899" t="e">
        <f>#REF!</f>
        <v>#REF!</v>
      </c>
      <c r="H33" s="901" t="e">
        <f>F33*G33</f>
        <v>#REF!</v>
      </c>
    </row>
    <row r="34" spans="1:10" ht="23.25" x14ac:dyDescent="0.35">
      <c r="A34" s="897"/>
      <c r="B34" s="898"/>
      <c r="C34" s="898"/>
      <c r="D34" s="903" t="s">
        <v>399</v>
      </c>
      <c r="E34" s="902" t="s">
        <v>398</v>
      </c>
      <c r="F34" s="899" t="e">
        <f>#REF!</f>
        <v>#REF!</v>
      </c>
      <c r="G34" s="901" t="e">
        <f>4.5*F34</f>
        <v>#REF!</v>
      </c>
      <c r="H34" s="899"/>
      <c r="J34" s="896"/>
    </row>
    <row r="35" spans="1:10" ht="23.25" x14ac:dyDescent="0.35">
      <c r="A35" s="897"/>
      <c r="B35" s="898"/>
      <c r="C35" s="898"/>
      <c r="D35" s="895"/>
      <c r="E35" s="895"/>
      <c r="F35" s="895"/>
      <c r="G35" s="895"/>
      <c r="H35" s="895"/>
    </row>
    <row r="36" spans="1:10" ht="23.25" x14ac:dyDescent="0.35">
      <c r="A36" s="897"/>
      <c r="B36" s="898"/>
      <c r="C36" s="898"/>
      <c r="D36" s="900"/>
      <c r="E36" s="899"/>
      <c r="F36" s="899"/>
      <c r="G36" s="899"/>
      <c r="H36" s="899"/>
      <c r="J36" s="896"/>
    </row>
    <row r="37" spans="1:10" ht="23.25" x14ac:dyDescent="0.35">
      <c r="A37" s="897"/>
      <c r="B37" s="898"/>
      <c r="C37" s="898"/>
      <c r="D37" s="900"/>
      <c r="E37" s="899"/>
      <c r="F37" s="899"/>
      <c r="G37" s="899"/>
      <c r="H37" s="899"/>
      <c r="J37" s="896"/>
    </row>
    <row r="38" spans="1:10" ht="23.25" x14ac:dyDescent="0.35">
      <c r="A38" s="897"/>
      <c r="B38" s="898"/>
      <c r="C38" s="898"/>
      <c r="D38" s="898"/>
      <c r="E38" s="896"/>
      <c r="F38" s="896"/>
      <c r="G38" s="896"/>
      <c r="H38" s="896"/>
      <c r="J38" s="896"/>
    </row>
    <row r="39" spans="1:10" ht="23.25" x14ac:dyDescent="0.35">
      <c r="A39" s="897"/>
      <c r="B39" s="898"/>
      <c r="C39" s="898"/>
      <c r="D39" s="898"/>
      <c r="E39" s="896"/>
      <c r="F39" s="896"/>
      <c r="G39" s="896"/>
      <c r="H39" s="896"/>
      <c r="J39" s="896"/>
    </row>
    <row r="40" spans="1:10" ht="23.25" x14ac:dyDescent="0.35">
      <c r="A40" s="897"/>
      <c r="B40" s="898"/>
      <c r="C40" s="898"/>
      <c r="D40" s="898"/>
      <c r="E40" s="896"/>
      <c r="F40" s="896"/>
      <c r="G40" s="896"/>
      <c r="H40" s="896"/>
      <c r="J40" s="896"/>
    </row>
    <row r="41" spans="1:10" ht="23.25" x14ac:dyDescent="0.35">
      <c r="A41" s="897"/>
      <c r="B41" s="898"/>
      <c r="C41" s="898"/>
      <c r="D41" s="898"/>
      <c r="E41" s="896"/>
      <c r="F41" s="896"/>
      <c r="G41" s="896"/>
      <c r="H41" s="896"/>
      <c r="J41" s="896"/>
    </row>
    <row r="42" spans="1:10" ht="23.25" x14ac:dyDescent="0.35">
      <c r="A42" s="897"/>
      <c r="B42" s="898"/>
      <c r="C42" s="898"/>
      <c r="D42" s="898"/>
      <c r="E42" s="896"/>
      <c r="F42" s="896"/>
      <c r="G42" s="896"/>
      <c r="H42" s="896"/>
      <c r="J42" s="896"/>
    </row>
    <row r="43" spans="1:10" ht="23.25" x14ac:dyDescent="0.35">
      <c r="A43" s="897"/>
      <c r="B43" s="896"/>
      <c r="C43" s="896"/>
      <c r="D43" s="896"/>
      <c r="E43" s="896"/>
      <c r="F43" s="896"/>
      <c r="G43" s="896"/>
      <c r="H43" s="896"/>
      <c r="J43" s="896"/>
    </row>
    <row r="51" spans="4:8" x14ac:dyDescent="0.2">
      <c r="D51" s="895"/>
      <c r="E51" s="895"/>
      <c r="F51" s="895"/>
      <c r="G51" s="895"/>
      <c r="H51" s="895"/>
    </row>
    <row r="52" spans="4:8" x14ac:dyDescent="0.2">
      <c r="D52" s="895"/>
      <c r="E52" s="895"/>
      <c r="F52" s="895"/>
      <c r="G52" s="895"/>
      <c r="H52" s="895"/>
    </row>
    <row r="53" spans="4:8" x14ac:dyDescent="0.2">
      <c r="D53" s="895"/>
      <c r="E53" s="895"/>
      <c r="F53" s="895"/>
      <c r="G53" s="895"/>
      <c r="H53" s="895"/>
    </row>
    <row r="54" spans="4:8" x14ac:dyDescent="0.2">
      <c r="D54" s="895"/>
      <c r="E54" s="895"/>
      <c r="F54" s="895"/>
      <c r="G54" s="895"/>
      <c r="H54" s="895"/>
    </row>
    <row r="63" spans="4:8" x14ac:dyDescent="0.2">
      <c r="E63" s="894" t="s">
        <v>229</v>
      </c>
    </row>
    <row r="66" spans="10:10" x14ac:dyDescent="0.2">
      <c r="J66" s="893" t="s">
        <v>397</v>
      </c>
    </row>
  </sheetData>
  <pageMargins left="0" right="0" top="0" bottom="0" header="0" footer="0"/>
  <pageSetup scale="81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6C49-598F-42A1-8A04-0B502C5E2EC4}">
  <dimension ref="A1:L65"/>
  <sheetViews>
    <sheetView workbookViewId="0"/>
  </sheetViews>
  <sheetFormatPr defaultColWidth="12.42578125" defaultRowHeight="15" x14ac:dyDescent="0.2"/>
  <cols>
    <col min="1" max="1" width="20.140625" style="922" customWidth="1"/>
    <col min="2" max="2" width="4.7109375" style="922" customWidth="1"/>
    <col min="3" max="3" width="20.140625" style="922" customWidth="1"/>
    <col min="4" max="4" width="13.7109375" style="922" customWidth="1"/>
    <col min="5" max="8" width="17.5703125" style="922" customWidth="1"/>
    <col min="9" max="9" width="12.42578125" style="870"/>
    <col min="10" max="11" width="17.5703125" style="922" customWidth="1"/>
    <col min="12" max="16384" width="12.42578125" style="922"/>
  </cols>
  <sheetData>
    <row r="1" spans="1:12" ht="20.100000000000001" customHeight="1" x14ac:dyDescent="0.35">
      <c r="A1" s="945" t="s">
        <v>384</v>
      </c>
      <c r="B1" s="945"/>
      <c r="D1" s="346"/>
      <c r="E1" s="346"/>
      <c r="F1" s="346"/>
      <c r="G1" s="346"/>
      <c r="H1" s="346"/>
    </row>
    <row r="3" spans="1:12" ht="20.100000000000001" customHeight="1" x14ac:dyDescent="0.25">
      <c r="A3" s="944" t="s">
        <v>133</v>
      </c>
      <c r="B3" s="923"/>
      <c r="C3" s="923"/>
      <c r="D3" s="923"/>
      <c r="E3" s="943">
        <v>1</v>
      </c>
      <c r="F3" s="943">
        <v>2</v>
      </c>
      <c r="G3" s="943">
        <v>3</v>
      </c>
      <c r="H3" s="943">
        <v>4</v>
      </c>
      <c r="I3" s="943">
        <v>4.5</v>
      </c>
      <c r="J3" s="943">
        <v>5</v>
      </c>
      <c r="K3" s="943">
        <v>6</v>
      </c>
    </row>
    <row r="4" spans="1:12" ht="20.100000000000001" customHeight="1" x14ac:dyDescent="0.35">
      <c r="D4" s="934"/>
      <c r="E4" s="942"/>
      <c r="F4" s="942"/>
      <c r="G4" s="942"/>
      <c r="H4" s="942"/>
      <c r="I4" s="942"/>
      <c r="J4" s="942"/>
      <c r="K4" s="942"/>
    </row>
    <row r="5" spans="1:12" ht="20.100000000000001" customHeight="1" x14ac:dyDescent="0.35">
      <c r="A5" s="934" t="s">
        <v>427</v>
      </c>
      <c r="B5" s="923"/>
      <c r="C5" s="931" t="s">
        <v>67</v>
      </c>
      <c r="D5" s="934"/>
      <c r="E5" s="938" t="e">
        <f>#REF!</f>
        <v>#REF!</v>
      </c>
      <c r="F5" s="938" t="e">
        <f>#REF!</f>
        <v>#REF!</v>
      </c>
      <c r="G5" s="938" t="e">
        <f>#REF!</f>
        <v>#REF!</v>
      </c>
      <c r="H5" s="938" t="e">
        <f>#REF!</f>
        <v>#REF!</v>
      </c>
      <c r="I5" s="938" t="e">
        <f>#REF!</f>
        <v>#REF!</v>
      </c>
      <c r="J5" s="938" t="e">
        <f>#REF!</f>
        <v>#REF!</v>
      </c>
      <c r="K5" s="938" t="e">
        <f>#REF!</f>
        <v>#REF!</v>
      </c>
    </row>
    <row r="6" spans="1:12" ht="20.100000000000001" customHeight="1" x14ac:dyDescent="0.35">
      <c r="A6" s="934" t="s">
        <v>323</v>
      </c>
      <c r="B6" s="923"/>
      <c r="C6" s="931" t="s">
        <v>250</v>
      </c>
      <c r="D6" s="934"/>
      <c r="E6" s="940" t="e">
        <f t="shared" ref="E6:K6" si="0">$H$25</f>
        <v>#REF!</v>
      </c>
      <c r="F6" s="940" t="e">
        <f t="shared" si="0"/>
        <v>#REF!</v>
      </c>
      <c r="G6" s="940" t="e">
        <f t="shared" si="0"/>
        <v>#REF!</v>
      </c>
      <c r="H6" s="940" t="e">
        <f t="shared" si="0"/>
        <v>#REF!</v>
      </c>
      <c r="I6" s="940" t="e">
        <f t="shared" si="0"/>
        <v>#REF!</v>
      </c>
      <c r="J6" s="940" t="e">
        <f t="shared" si="0"/>
        <v>#REF!</v>
      </c>
      <c r="K6" s="940" t="e">
        <f t="shared" si="0"/>
        <v>#REF!</v>
      </c>
    </row>
    <row r="7" spans="1:12" ht="20.100000000000001" customHeight="1" x14ac:dyDescent="0.35">
      <c r="A7" s="934" t="s">
        <v>426</v>
      </c>
      <c r="B7" s="923"/>
      <c r="C7" s="931" t="s">
        <v>425</v>
      </c>
      <c r="D7" s="934"/>
      <c r="E7" s="938">
        <f t="shared" ref="E7:K7" si="1">$H$29</f>
        <v>60.8</v>
      </c>
      <c r="F7" s="938">
        <f t="shared" si="1"/>
        <v>60.8</v>
      </c>
      <c r="G7" s="938">
        <f t="shared" si="1"/>
        <v>60.8</v>
      </c>
      <c r="H7" s="938">
        <f t="shared" si="1"/>
        <v>60.8</v>
      </c>
      <c r="I7" s="938">
        <f t="shared" si="1"/>
        <v>60.8</v>
      </c>
      <c r="J7" s="938">
        <f t="shared" si="1"/>
        <v>60.8</v>
      </c>
      <c r="K7" s="938">
        <f t="shared" si="1"/>
        <v>60.8</v>
      </c>
    </row>
    <row r="8" spans="1:12" ht="20.100000000000001" customHeight="1" x14ac:dyDescent="0.35">
      <c r="A8" s="934" t="s">
        <v>424</v>
      </c>
      <c r="B8" s="923"/>
      <c r="C8" s="931" t="s">
        <v>171</v>
      </c>
      <c r="D8" s="934"/>
      <c r="E8" s="940" t="e">
        <f t="shared" ref="E8:K8" si="2">$H$33</f>
        <v>#REF!</v>
      </c>
      <c r="F8" s="940" t="e">
        <f t="shared" si="2"/>
        <v>#REF!</v>
      </c>
      <c r="G8" s="940" t="e">
        <f t="shared" si="2"/>
        <v>#REF!</v>
      </c>
      <c r="H8" s="940" t="e">
        <f t="shared" si="2"/>
        <v>#REF!</v>
      </c>
      <c r="I8" s="940" t="e">
        <f t="shared" si="2"/>
        <v>#REF!</v>
      </c>
      <c r="J8" s="940" t="e">
        <f t="shared" si="2"/>
        <v>#REF!</v>
      </c>
      <c r="K8" s="940" t="e">
        <f t="shared" si="2"/>
        <v>#REF!</v>
      </c>
      <c r="L8" s="922" t="e">
        <f>SUM(K6:K8)</f>
        <v>#REF!</v>
      </c>
    </row>
    <row r="9" spans="1:12" ht="20.100000000000001" customHeight="1" x14ac:dyDescent="0.35">
      <c r="A9" s="934"/>
      <c r="B9" s="923"/>
      <c r="C9" s="931"/>
      <c r="D9" s="934"/>
      <c r="E9" s="940"/>
      <c r="F9" s="940"/>
      <c r="G9" s="940"/>
      <c r="H9" s="940"/>
      <c r="I9" s="940"/>
      <c r="J9" s="940"/>
      <c r="K9" s="940"/>
    </row>
    <row r="10" spans="1:12" ht="20.100000000000001" customHeight="1" x14ac:dyDescent="0.35">
      <c r="A10" s="934"/>
      <c r="B10" s="923"/>
      <c r="C10" s="941" t="s">
        <v>713</v>
      </c>
      <c r="D10" s="934"/>
      <c r="E10" s="938" t="e">
        <f>#REF!</f>
        <v>#REF!</v>
      </c>
      <c r="F10" s="938" t="e">
        <f>#REF!</f>
        <v>#REF!</v>
      </c>
      <c r="G10" s="938" t="e">
        <f>#REF!</f>
        <v>#REF!</v>
      </c>
      <c r="H10" s="938" t="e">
        <f>#REF!</f>
        <v>#REF!</v>
      </c>
      <c r="I10" s="938" t="e">
        <f>#REF!</f>
        <v>#REF!</v>
      </c>
      <c r="J10" s="938" t="e">
        <f>#REF!</f>
        <v>#REF!</v>
      </c>
      <c r="K10" s="938" t="e">
        <f>#REF!</f>
        <v>#REF!</v>
      </c>
      <c r="L10" s="1504"/>
    </row>
    <row r="11" spans="1:12" ht="20.100000000000001" customHeight="1" x14ac:dyDescent="0.35">
      <c r="A11" s="934"/>
      <c r="B11" s="923"/>
      <c r="C11" s="1505" t="s">
        <v>233</v>
      </c>
      <c r="D11" s="934"/>
      <c r="E11" s="940"/>
      <c r="F11" s="940"/>
      <c r="G11" s="940"/>
      <c r="H11" s="940"/>
      <c r="I11" s="940"/>
      <c r="J11" s="940"/>
      <c r="K11" s="940"/>
    </row>
    <row r="12" spans="1:12" ht="20.100000000000001" customHeight="1" x14ac:dyDescent="0.35">
      <c r="A12" s="934"/>
      <c r="B12" s="923"/>
      <c r="C12" s="931" t="s">
        <v>171</v>
      </c>
      <c r="D12" s="934"/>
      <c r="E12" s="940" t="e">
        <f t="shared" ref="E12:K12" si="3">$H$34</f>
        <v>#REF!</v>
      </c>
      <c r="F12" s="940" t="e">
        <f t="shared" si="3"/>
        <v>#REF!</v>
      </c>
      <c r="G12" s="940" t="e">
        <f t="shared" si="3"/>
        <v>#REF!</v>
      </c>
      <c r="H12" s="940" t="e">
        <f t="shared" si="3"/>
        <v>#REF!</v>
      </c>
      <c r="I12" s="940" t="e">
        <f t="shared" si="3"/>
        <v>#REF!</v>
      </c>
      <c r="J12" s="940" t="e">
        <f t="shared" si="3"/>
        <v>#REF!</v>
      </c>
      <c r="K12" s="940" t="e">
        <f t="shared" si="3"/>
        <v>#REF!</v>
      </c>
      <c r="L12" s="922" t="e">
        <f>SUM(K11:K12)</f>
        <v>#REF!</v>
      </c>
    </row>
    <row r="13" spans="1:12" ht="20.100000000000001" customHeight="1" x14ac:dyDescent="0.35">
      <c r="A13" s="934"/>
      <c r="B13" s="923"/>
      <c r="C13" s="931"/>
      <c r="D13" s="934"/>
      <c r="E13" s="940"/>
      <c r="F13" s="940"/>
      <c r="G13" s="940"/>
      <c r="H13" s="940"/>
      <c r="I13" s="940"/>
      <c r="J13" s="940"/>
      <c r="K13" s="940"/>
    </row>
    <row r="14" spans="1:12" ht="20.100000000000001" customHeight="1" x14ac:dyDescent="0.35">
      <c r="A14" s="934"/>
      <c r="B14" s="923"/>
      <c r="C14" s="941" t="s">
        <v>423</v>
      </c>
      <c r="D14" s="934"/>
      <c r="E14" s="938" t="e">
        <f>#REF!</f>
        <v>#REF!</v>
      </c>
      <c r="F14" s="938" t="e">
        <f>#REF!</f>
        <v>#REF!</v>
      </c>
      <c r="G14" s="938" t="e">
        <f>#REF!</f>
        <v>#REF!</v>
      </c>
      <c r="H14" s="938" t="e">
        <f>#REF!</f>
        <v>#REF!</v>
      </c>
      <c r="I14" s="938" t="e">
        <f>#REF!</f>
        <v>#REF!</v>
      </c>
      <c r="J14" s="938" t="e">
        <f>#REF!</f>
        <v>#REF!</v>
      </c>
      <c r="K14" s="938" t="e">
        <f>#REF!</f>
        <v>#REF!</v>
      </c>
    </row>
    <row r="15" spans="1:12" ht="20.100000000000001" customHeight="1" x14ac:dyDescent="0.35">
      <c r="A15" s="934"/>
      <c r="B15" s="923"/>
      <c r="C15" s="931"/>
      <c r="D15" s="934"/>
      <c r="E15" s="940"/>
      <c r="F15" s="940"/>
      <c r="G15" s="940"/>
      <c r="H15" s="940"/>
      <c r="I15" s="940"/>
      <c r="J15" s="940"/>
      <c r="K15" s="940"/>
    </row>
    <row r="16" spans="1:12" ht="20.100000000000001" customHeight="1" x14ac:dyDescent="0.35">
      <c r="A16" s="934"/>
      <c r="B16" s="923"/>
      <c r="C16" s="931"/>
      <c r="D16" s="934"/>
      <c r="E16" s="940"/>
      <c r="F16" s="940"/>
      <c r="G16" s="940"/>
      <c r="H16" s="940"/>
      <c r="I16" s="940"/>
      <c r="J16" s="940"/>
      <c r="K16" s="940"/>
    </row>
    <row r="17" spans="1:12" ht="20.100000000000001" customHeight="1" x14ac:dyDescent="0.35">
      <c r="A17" s="934"/>
      <c r="B17" s="923"/>
      <c r="C17" s="931" t="s">
        <v>171</v>
      </c>
      <c r="D17" s="934"/>
      <c r="E17" s="940" t="e">
        <f t="shared" ref="E17:K17" si="4">$H$35</f>
        <v>#REF!</v>
      </c>
      <c r="F17" s="940" t="e">
        <f t="shared" si="4"/>
        <v>#REF!</v>
      </c>
      <c r="G17" s="940" t="e">
        <f t="shared" si="4"/>
        <v>#REF!</v>
      </c>
      <c r="H17" s="940" t="e">
        <f t="shared" si="4"/>
        <v>#REF!</v>
      </c>
      <c r="I17" s="940" t="e">
        <f t="shared" si="4"/>
        <v>#REF!</v>
      </c>
      <c r="J17" s="940" t="e">
        <f t="shared" si="4"/>
        <v>#REF!</v>
      </c>
      <c r="K17" s="940" t="e">
        <f t="shared" si="4"/>
        <v>#REF!</v>
      </c>
      <c r="L17" s="922" t="e">
        <f>SUM(K15:K17)</f>
        <v>#REF!</v>
      </c>
    </row>
    <row r="18" spans="1:12" ht="20.100000000000001" customHeight="1" x14ac:dyDescent="0.35">
      <c r="A18" s="934" t="s">
        <v>422</v>
      </c>
      <c r="B18" s="923"/>
      <c r="C18" s="941" t="s">
        <v>421</v>
      </c>
      <c r="D18" s="934"/>
      <c r="E18" s="940" t="str">
        <f t="shared" ref="E18:K18" si="5">$K$51</f>
        <v xml:space="preserve"> </v>
      </c>
      <c r="F18" s="940" t="str">
        <f t="shared" si="5"/>
        <v xml:space="preserve"> </v>
      </c>
      <c r="G18" s="940" t="str">
        <f t="shared" si="5"/>
        <v xml:space="preserve"> </v>
      </c>
      <c r="H18" s="940" t="str">
        <f t="shared" si="5"/>
        <v xml:space="preserve"> </v>
      </c>
      <c r="I18" s="940" t="str">
        <f t="shared" si="5"/>
        <v xml:space="preserve"> </v>
      </c>
      <c r="J18" s="940" t="str">
        <f t="shared" si="5"/>
        <v xml:space="preserve"> </v>
      </c>
      <c r="K18" s="940" t="str">
        <f t="shared" si="5"/>
        <v xml:space="preserve"> </v>
      </c>
    </row>
    <row r="19" spans="1:12" ht="20.100000000000001" customHeight="1" x14ac:dyDescent="0.35">
      <c r="A19" s="934" t="s">
        <v>420</v>
      </c>
      <c r="B19" s="923"/>
      <c r="C19" s="931"/>
      <c r="D19" s="934"/>
      <c r="E19" s="939"/>
      <c r="F19" s="939"/>
      <c r="G19" s="939"/>
      <c r="H19" s="939"/>
      <c r="I19" s="939"/>
      <c r="J19" s="939"/>
      <c r="K19" s="939"/>
    </row>
    <row r="20" spans="1:12" ht="20.100000000000001" customHeight="1" thickBot="1" x14ac:dyDescent="0.4">
      <c r="A20" s="934"/>
      <c r="B20" s="923"/>
      <c r="C20" s="931" t="s">
        <v>158</v>
      </c>
      <c r="D20" s="934"/>
      <c r="E20" s="938" t="e">
        <f t="shared" ref="E20:K20" si="6">SUM(E5:E19)</f>
        <v>#REF!</v>
      </c>
      <c r="F20" s="938" t="e">
        <f t="shared" si="6"/>
        <v>#REF!</v>
      </c>
      <c r="G20" s="938" t="e">
        <f t="shared" si="6"/>
        <v>#REF!</v>
      </c>
      <c r="H20" s="938" t="e">
        <f t="shared" si="6"/>
        <v>#REF!</v>
      </c>
      <c r="I20" s="938" t="e">
        <f t="shared" si="6"/>
        <v>#REF!</v>
      </c>
      <c r="J20" s="938" t="e">
        <f t="shared" si="6"/>
        <v>#REF!</v>
      </c>
      <c r="K20" s="938" t="e">
        <f t="shared" si="6"/>
        <v>#REF!</v>
      </c>
    </row>
    <row r="21" spans="1:12" ht="20.100000000000001" customHeight="1" thickTop="1" x14ac:dyDescent="0.35">
      <c r="A21" s="934"/>
      <c r="B21" s="923"/>
      <c r="C21" s="923"/>
      <c r="D21" s="934"/>
      <c r="E21" s="937"/>
      <c r="F21" s="937"/>
      <c r="G21" s="937"/>
      <c r="H21" s="937"/>
      <c r="J21" s="937"/>
      <c r="K21" s="937"/>
    </row>
    <row r="22" spans="1:12" ht="20.100000000000001" customHeight="1" x14ac:dyDescent="0.35">
      <c r="A22" s="934"/>
      <c r="B22" s="923"/>
      <c r="C22" s="923" t="s">
        <v>2</v>
      </c>
      <c r="D22" s="934"/>
      <c r="E22" s="934"/>
      <c r="F22" s="934"/>
      <c r="G22" s="934"/>
      <c r="H22" s="934"/>
      <c r="J22" s="934"/>
      <c r="K22" s="934"/>
    </row>
    <row r="23" spans="1:12" ht="20.100000000000001" customHeight="1" x14ac:dyDescent="0.35">
      <c r="A23" s="934"/>
      <c r="B23" s="923"/>
      <c r="C23" s="923" t="s">
        <v>2</v>
      </c>
      <c r="D23" s="934"/>
      <c r="E23" s="934"/>
      <c r="F23" s="934"/>
      <c r="G23" s="934"/>
      <c r="H23" s="934"/>
      <c r="J23" s="934"/>
      <c r="K23" s="934"/>
    </row>
    <row r="24" spans="1:12" ht="20.100000000000001" customHeight="1" x14ac:dyDescent="0.35">
      <c r="B24" s="923"/>
      <c r="C24" s="923"/>
      <c r="D24" s="934"/>
      <c r="E24" s="929" t="s">
        <v>419</v>
      </c>
      <c r="F24" s="929" t="s">
        <v>165</v>
      </c>
      <c r="G24" s="929" t="s">
        <v>164</v>
      </c>
      <c r="H24" s="929" t="s">
        <v>158</v>
      </c>
      <c r="J24" s="934"/>
      <c r="K24" s="934"/>
    </row>
    <row r="25" spans="1:12" ht="20.100000000000001" customHeight="1" x14ac:dyDescent="0.35">
      <c r="B25" s="923"/>
      <c r="C25" s="923"/>
      <c r="D25" s="934"/>
      <c r="E25" s="929" t="s">
        <v>168</v>
      </c>
      <c r="F25" s="929">
        <v>3</v>
      </c>
      <c r="G25" s="929" t="e">
        <f>#REF!</f>
        <v>#REF!</v>
      </c>
      <c r="H25" s="929" t="e">
        <f>G25*F25</f>
        <v>#REF!</v>
      </c>
      <c r="J25" s="934"/>
      <c r="K25" s="934"/>
    </row>
    <row r="26" spans="1:12" ht="20.100000000000001" customHeight="1" x14ac:dyDescent="0.35">
      <c r="A26" s="923"/>
      <c r="B26" s="923"/>
      <c r="C26" s="923"/>
      <c r="D26" s="934"/>
      <c r="E26" s="929"/>
      <c r="F26" s="929"/>
      <c r="G26" s="929"/>
      <c r="H26" s="929"/>
      <c r="J26" s="934"/>
      <c r="K26" s="934"/>
    </row>
    <row r="27" spans="1:12" ht="20.100000000000001" customHeight="1" x14ac:dyDescent="0.35">
      <c r="A27" s="936" t="s">
        <v>418</v>
      </c>
      <c r="B27" s="923"/>
      <c r="C27" s="923"/>
      <c r="D27" s="934"/>
      <c r="E27" s="929"/>
      <c r="F27" s="929"/>
      <c r="G27" s="929"/>
      <c r="H27" s="929"/>
      <c r="J27" s="934"/>
      <c r="K27" s="934"/>
    </row>
    <row r="28" spans="1:12" ht="20.100000000000001" customHeight="1" x14ac:dyDescent="0.35">
      <c r="A28" s="936" t="s">
        <v>417</v>
      </c>
      <c r="B28" s="925"/>
      <c r="C28" s="923"/>
      <c r="D28" s="934"/>
      <c r="E28" s="929" t="s">
        <v>416</v>
      </c>
      <c r="F28" s="929"/>
      <c r="G28" s="929" t="s">
        <v>164</v>
      </c>
      <c r="H28" s="929" t="s">
        <v>158</v>
      </c>
      <c r="J28" s="934"/>
      <c r="K28" s="934"/>
    </row>
    <row r="29" spans="1:12" ht="20.100000000000001" customHeight="1" x14ac:dyDescent="0.35">
      <c r="B29" s="925"/>
      <c r="C29" s="923"/>
      <c r="D29" s="934"/>
      <c r="E29" s="929" t="s">
        <v>415</v>
      </c>
      <c r="F29" s="929"/>
      <c r="G29" s="929" t="s">
        <v>414</v>
      </c>
      <c r="H29" s="935">
        <f>10*6.08</f>
        <v>60.8</v>
      </c>
      <c r="J29" s="934"/>
      <c r="K29" s="934"/>
    </row>
    <row r="30" spans="1:12" ht="20.100000000000001" customHeight="1" x14ac:dyDescent="0.35">
      <c r="A30" s="923" t="s">
        <v>651</v>
      </c>
      <c r="B30" s="923"/>
      <c r="C30" s="923" t="e">
        <f>SUM(E6:E8)</f>
        <v>#REF!</v>
      </c>
      <c r="D30" s="934"/>
      <c r="E30" s="929"/>
      <c r="F30" s="929"/>
      <c r="G30" s="929"/>
      <c r="H30" s="929"/>
      <c r="J30" s="934"/>
      <c r="K30" s="934"/>
    </row>
    <row r="31" spans="1:12" ht="20.100000000000001" customHeight="1" x14ac:dyDescent="0.35">
      <c r="A31" s="923" t="s">
        <v>652</v>
      </c>
      <c r="B31" s="923"/>
      <c r="C31" s="923" t="e">
        <f>SUM(E11:E12)</f>
        <v>#REF!</v>
      </c>
      <c r="D31" s="934"/>
      <c r="E31" s="929"/>
      <c r="F31" s="929"/>
      <c r="G31" s="929">
        <v>55</v>
      </c>
      <c r="H31" s="929"/>
      <c r="J31" s="934"/>
      <c r="K31" s="934"/>
    </row>
    <row r="32" spans="1:12" ht="20.100000000000001" customHeight="1" x14ac:dyDescent="0.35">
      <c r="A32" s="923" t="s">
        <v>653</v>
      </c>
      <c r="B32" s="923"/>
      <c r="C32" s="923" t="e">
        <f>SUM(E15:E17)</f>
        <v>#REF!</v>
      </c>
      <c r="D32" s="934"/>
      <c r="E32" s="929" t="s">
        <v>171</v>
      </c>
      <c r="F32" s="929" t="s">
        <v>165</v>
      </c>
      <c r="G32" s="929" t="s">
        <v>164</v>
      </c>
      <c r="H32" s="929" t="s">
        <v>158</v>
      </c>
      <c r="J32" s="934"/>
      <c r="K32" s="934"/>
    </row>
    <row r="33" spans="1:11" ht="20.100000000000001" customHeight="1" x14ac:dyDescent="0.35">
      <c r="A33" s="923"/>
      <c r="B33" s="923"/>
      <c r="C33" s="923"/>
      <c r="D33" s="934"/>
      <c r="E33" s="929" t="s">
        <v>413</v>
      </c>
      <c r="F33" s="929">
        <v>1</v>
      </c>
      <c r="G33" s="932" t="e">
        <f>#REF!</f>
        <v>#REF!</v>
      </c>
      <c r="H33" s="929" t="e">
        <f>F33*G33</f>
        <v>#REF!</v>
      </c>
      <c r="J33" s="934"/>
      <c r="K33" s="934"/>
    </row>
    <row r="34" spans="1:11" ht="20.100000000000001" customHeight="1" x14ac:dyDescent="0.3">
      <c r="A34" s="923"/>
      <c r="B34" s="923"/>
      <c r="C34" s="933"/>
      <c r="D34" s="923"/>
      <c r="E34" s="929" t="s">
        <v>402</v>
      </c>
      <c r="F34" s="929">
        <v>2</v>
      </c>
      <c r="G34" s="932" t="e">
        <f>#REF!</f>
        <v>#REF!</v>
      </c>
      <c r="H34" s="929" t="e">
        <f>F34*G34</f>
        <v>#REF!</v>
      </c>
      <c r="J34" s="923"/>
      <c r="K34" s="923"/>
    </row>
    <row r="35" spans="1:11" ht="20.100000000000001" customHeight="1" x14ac:dyDescent="0.3">
      <c r="A35" s="923"/>
      <c r="B35" s="923"/>
      <c r="C35" s="923"/>
      <c r="D35" s="923"/>
      <c r="E35" s="929" t="s">
        <v>400</v>
      </c>
      <c r="F35" s="929">
        <v>1</v>
      </c>
      <c r="G35" s="932" t="e">
        <f>#REF!</f>
        <v>#REF!</v>
      </c>
      <c r="H35" s="929" t="e">
        <f>F35*G35</f>
        <v>#REF!</v>
      </c>
      <c r="J35" s="923"/>
      <c r="K35" s="923"/>
    </row>
    <row r="36" spans="1:11" ht="20.100000000000001" customHeight="1" x14ac:dyDescent="0.3">
      <c r="A36" s="923"/>
      <c r="B36" s="923"/>
      <c r="C36" s="923"/>
      <c r="D36" s="928"/>
      <c r="E36" s="930" t="s">
        <v>2</v>
      </c>
      <c r="F36" s="930" t="s">
        <v>2</v>
      </c>
      <c r="G36" s="930" t="s">
        <v>2</v>
      </c>
      <c r="H36" s="930" t="s">
        <v>2</v>
      </c>
      <c r="J36" s="923"/>
      <c r="K36" s="923"/>
    </row>
    <row r="37" spans="1:11" ht="20.100000000000001" customHeight="1" x14ac:dyDescent="0.3">
      <c r="A37" s="923"/>
      <c r="B37" s="923"/>
      <c r="C37" s="923"/>
      <c r="D37" s="928"/>
      <c r="E37" s="930"/>
      <c r="F37" s="930"/>
      <c r="G37" s="930"/>
      <c r="H37" s="930"/>
      <c r="J37" s="923"/>
      <c r="K37" s="923"/>
    </row>
    <row r="38" spans="1:11" ht="20.100000000000001" customHeight="1" x14ac:dyDescent="0.3">
      <c r="B38" s="923"/>
      <c r="C38" s="923"/>
      <c r="D38" s="928"/>
      <c r="E38" s="930" t="s">
        <v>233</v>
      </c>
      <c r="F38" s="930" t="s">
        <v>165</v>
      </c>
      <c r="G38" s="930" t="s">
        <v>164</v>
      </c>
      <c r="H38" s="930" t="s">
        <v>158</v>
      </c>
      <c r="J38" s="923"/>
      <c r="K38" s="923"/>
    </row>
    <row r="39" spans="1:11" ht="20.100000000000001" customHeight="1" x14ac:dyDescent="0.3">
      <c r="B39" s="923"/>
      <c r="C39" s="923"/>
      <c r="D39" s="928"/>
      <c r="E39" s="930" t="s">
        <v>412</v>
      </c>
      <c r="F39" s="930" t="s">
        <v>411</v>
      </c>
      <c r="G39" s="930" t="e">
        <f>#REF!</f>
        <v>#REF!</v>
      </c>
      <c r="H39" s="930" t="e">
        <f>7*G39</f>
        <v>#REF!</v>
      </c>
      <c r="J39" s="923"/>
      <c r="K39" s="923"/>
    </row>
    <row r="40" spans="1:11" ht="20.100000000000001" customHeight="1" x14ac:dyDescent="0.3">
      <c r="B40" s="923"/>
      <c r="C40" s="923"/>
      <c r="D40" s="923"/>
      <c r="E40" s="929"/>
      <c r="F40" s="929"/>
      <c r="G40" s="929"/>
      <c r="H40" s="929"/>
      <c r="J40" s="923"/>
      <c r="K40" s="923"/>
    </row>
    <row r="41" spans="1:11" ht="20.100000000000001" customHeight="1" x14ac:dyDescent="0.3">
      <c r="A41" s="923"/>
      <c r="B41" s="923"/>
      <c r="C41" s="923"/>
      <c r="D41" s="923"/>
      <c r="E41" s="929"/>
      <c r="F41" s="931"/>
      <c r="G41" s="931"/>
      <c r="H41" s="931"/>
      <c r="J41" s="923"/>
      <c r="K41" s="923"/>
    </row>
    <row r="42" spans="1:11" ht="20.25" x14ac:dyDescent="0.3">
      <c r="A42" s="923"/>
      <c r="B42" s="923"/>
      <c r="C42" s="923"/>
      <c r="D42" s="923"/>
      <c r="E42" s="929" t="s">
        <v>410</v>
      </c>
      <c r="F42" s="929" t="s">
        <v>165</v>
      </c>
      <c r="G42" s="929" t="s">
        <v>164</v>
      </c>
      <c r="H42" s="929" t="s">
        <v>158</v>
      </c>
      <c r="J42" s="923"/>
      <c r="K42" s="923"/>
    </row>
    <row r="43" spans="1:11" ht="20.25" x14ac:dyDescent="0.3">
      <c r="A43" s="923"/>
      <c r="B43" s="923"/>
      <c r="C43" s="923"/>
      <c r="D43" s="923"/>
      <c r="E43" s="929" t="s">
        <v>168</v>
      </c>
      <c r="F43" s="929">
        <v>1</v>
      </c>
      <c r="G43" s="929" t="e">
        <f>#REF!</f>
        <v>#REF!</v>
      </c>
      <c r="H43" s="929" t="e">
        <f>G43*F43</f>
        <v>#REF!</v>
      </c>
      <c r="J43" s="923"/>
      <c r="K43" s="923"/>
    </row>
    <row r="44" spans="1:11" ht="20.25" x14ac:dyDescent="0.3">
      <c r="A44" s="923"/>
      <c r="B44" s="923"/>
      <c r="C44" s="923"/>
      <c r="D44" s="923"/>
      <c r="E44" s="929"/>
      <c r="F44" s="929"/>
      <c r="G44" s="929"/>
      <c r="H44" s="929"/>
      <c r="J44" s="923"/>
      <c r="K44" s="923"/>
    </row>
    <row r="45" spans="1:11" ht="20.25" x14ac:dyDescent="0.3">
      <c r="A45" s="923"/>
      <c r="B45" s="923"/>
      <c r="C45" s="923"/>
      <c r="D45" s="923"/>
      <c r="E45" s="929"/>
      <c r="F45" s="929"/>
      <c r="G45" s="929"/>
      <c r="H45" s="929"/>
      <c r="J45" s="923"/>
      <c r="K45" s="923"/>
    </row>
    <row r="46" spans="1:11" ht="20.25" x14ac:dyDescent="0.3">
      <c r="A46" s="923"/>
      <c r="B46" s="923"/>
      <c r="C46" s="923"/>
      <c r="D46" s="923"/>
      <c r="E46" s="929" t="s">
        <v>409</v>
      </c>
      <c r="F46" s="929" t="s">
        <v>165</v>
      </c>
      <c r="G46" s="929" t="s">
        <v>164</v>
      </c>
      <c r="H46" s="929" t="s">
        <v>158</v>
      </c>
      <c r="J46" s="923"/>
      <c r="K46" s="923"/>
    </row>
    <row r="47" spans="1:11" ht="20.25" x14ac:dyDescent="0.3">
      <c r="A47" s="923"/>
      <c r="B47" s="923"/>
      <c r="C47" s="923"/>
      <c r="D47" s="923"/>
      <c r="E47" s="929" t="s">
        <v>168</v>
      </c>
      <c r="F47" s="929">
        <v>2</v>
      </c>
      <c r="G47" s="929" t="e">
        <f>#REF!</f>
        <v>#REF!</v>
      </c>
      <c r="H47" s="929" t="e">
        <f>G47*F47</f>
        <v>#REF!</v>
      </c>
      <c r="J47" s="923"/>
      <c r="K47" s="923"/>
    </row>
    <row r="48" spans="1:11" ht="20.25" x14ac:dyDescent="0.3">
      <c r="A48" s="923"/>
      <c r="B48" s="923"/>
      <c r="C48" s="923"/>
      <c r="D48" s="923"/>
      <c r="E48" s="929"/>
      <c r="F48" s="929"/>
      <c r="G48" s="929"/>
      <c r="H48" s="923"/>
      <c r="J48" s="923"/>
      <c r="K48" s="923"/>
    </row>
    <row r="49" spans="1:11" ht="20.25" x14ac:dyDescent="0.3">
      <c r="A49" s="923"/>
      <c r="B49" s="923"/>
      <c r="C49" s="923"/>
      <c r="D49" s="923"/>
      <c r="E49" s="929"/>
      <c r="F49" s="929"/>
      <c r="G49" s="929"/>
      <c r="H49" s="923"/>
      <c r="J49" s="923"/>
      <c r="K49" s="923"/>
    </row>
    <row r="50" spans="1:11" ht="20.25" x14ac:dyDescent="0.3">
      <c r="A50" s="923"/>
      <c r="B50" s="923"/>
      <c r="E50" s="931"/>
      <c r="F50" s="923"/>
      <c r="G50" s="931" t="s">
        <v>2</v>
      </c>
      <c r="H50" s="929"/>
      <c r="J50" s="929"/>
      <c r="K50" s="929"/>
    </row>
    <row r="51" spans="1:11" ht="20.25" x14ac:dyDescent="0.3">
      <c r="A51" s="923"/>
      <c r="B51" s="923"/>
      <c r="E51" s="923" t="s">
        <v>2</v>
      </c>
      <c r="F51" s="923"/>
      <c r="G51" s="925"/>
      <c r="H51" s="929" t="s">
        <v>2</v>
      </c>
      <c r="J51" s="929" t="s">
        <v>2</v>
      </c>
      <c r="K51" s="929" t="s">
        <v>2</v>
      </c>
    </row>
    <row r="52" spans="1:11" ht="20.25" x14ac:dyDescent="0.3">
      <c r="A52" s="923"/>
      <c r="B52" s="923"/>
      <c r="E52" s="923"/>
      <c r="F52" s="923"/>
      <c r="G52" s="925"/>
      <c r="H52" s="929"/>
      <c r="J52" s="929"/>
      <c r="K52" s="929"/>
    </row>
    <row r="53" spans="1:11" ht="20.25" x14ac:dyDescent="0.3">
      <c r="A53" s="923"/>
      <c r="B53" s="923"/>
      <c r="D53" s="927"/>
      <c r="E53" s="928"/>
      <c r="F53" s="928"/>
      <c r="G53" s="926"/>
      <c r="H53" s="930"/>
      <c r="J53" s="929"/>
      <c r="K53" s="929"/>
    </row>
    <row r="54" spans="1:11" ht="18" x14ac:dyDescent="0.25">
      <c r="A54" s="923"/>
      <c r="B54" s="923"/>
      <c r="D54" s="927"/>
      <c r="E54" s="928"/>
      <c r="F54" s="928"/>
      <c r="G54" s="926"/>
      <c r="H54" s="926"/>
      <c r="J54" s="925"/>
      <c r="K54" s="925"/>
    </row>
    <row r="55" spans="1:11" ht="18" x14ac:dyDescent="0.25">
      <c r="A55" s="923"/>
      <c r="B55" s="923"/>
      <c r="D55" s="927"/>
      <c r="E55" s="927"/>
      <c r="F55" s="927"/>
      <c r="G55" s="927"/>
      <c r="H55" s="926"/>
      <c r="J55" s="925"/>
      <c r="K55" s="925"/>
    </row>
    <row r="56" spans="1:11" ht="18" x14ac:dyDescent="0.25">
      <c r="A56" s="923"/>
      <c r="B56" s="923"/>
      <c r="D56" s="927"/>
      <c r="E56" s="927"/>
      <c r="F56" s="927"/>
      <c r="G56" s="927"/>
      <c r="H56" s="926"/>
      <c r="J56" s="925"/>
      <c r="K56" s="925"/>
    </row>
    <row r="57" spans="1:11" ht="18" x14ac:dyDescent="0.25">
      <c r="A57" s="923"/>
      <c r="B57" s="923"/>
      <c r="C57" s="923"/>
      <c r="D57" s="923"/>
      <c r="E57" s="923"/>
      <c r="F57" s="923"/>
      <c r="G57" s="923"/>
      <c r="H57" s="923"/>
      <c r="J57" s="923"/>
      <c r="K57" s="923"/>
    </row>
    <row r="58" spans="1:11" ht="18" x14ac:dyDescent="0.25">
      <c r="A58" s="923"/>
      <c r="B58" s="923"/>
      <c r="C58" s="923"/>
      <c r="D58" s="923"/>
      <c r="E58" s="923"/>
      <c r="F58" s="923"/>
      <c r="G58" s="923"/>
      <c r="H58" s="923"/>
      <c r="J58" s="923"/>
      <c r="K58" s="923"/>
    </row>
    <row r="59" spans="1:11" ht="18" x14ac:dyDescent="0.25">
      <c r="A59" s="923"/>
      <c r="B59" s="923"/>
      <c r="C59" s="923"/>
      <c r="D59" s="923"/>
      <c r="E59" s="923"/>
      <c r="F59" s="923"/>
      <c r="G59" s="923"/>
      <c r="H59" s="923"/>
      <c r="J59" s="923"/>
      <c r="K59" s="923"/>
    </row>
    <row r="60" spans="1:11" ht="18" x14ac:dyDescent="0.25">
      <c r="A60" s="923"/>
      <c r="B60" s="923"/>
      <c r="C60" s="923"/>
      <c r="D60" s="923"/>
      <c r="E60" s="923"/>
      <c r="F60" s="923"/>
      <c r="G60" s="923"/>
      <c r="H60" s="923"/>
      <c r="J60" s="923"/>
      <c r="K60" s="923"/>
    </row>
    <row r="61" spans="1:11" ht="18" x14ac:dyDescent="0.25">
      <c r="A61" s="923"/>
      <c r="B61" s="923"/>
      <c r="C61" s="923"/>
      <c r="D61" s="923"/>
      <c r="E61" s="923"/>
      <c r="F61" s="923"/>
      <c r="G61" s="923"/>
      <c r="H61" s="923"/>
      <c r="J61" s="923"/>
      <c r="K61" s="923"/>
    </row>
    <row r="62" spans="1:11" ht="18" x14ac:dyDescent="0.25">
      <c r="A62" s="923"/>
      <c r="B62" s="923"/>
      <c r="C62" s="923"/>
      <c r="D62" s="923"/>
      <c r="E62" s="923"/>
      <c r="F62" s="923"/>
      <c r="G62" s="923"/>
      <c r="H62" s="923"/>
      <c r="J62" s="923"/>
      <c r="K62" s="923"/>
    </row>
    <row r="63" spans="1:11" ht="18" x14ac:dyDescent="0.25">
      <c r="A63" s="923"/>
      <c r="B63" s="923"/>
      <c r="C63" s="923"/>
      <c r="D63" s="923"/>
      <c r="E63" s="923"/>
      <c r="F63" s="923"/>
      <c r="G63" s="923"/>
      <c r="H63" s="923"/>
      <c r="J63" s="923"/>
      <c r="K63" s="923"/>
    </row>
    <row r="64" spans="1:11" ht="18" x14ac:dyDescent="0.25">
      <c r="A64" s="923"/>
      <c r="B64" s="923"/>
      <c r="C64" s="923"/>
      <c r="D64" s="923"/>
      <c r="E64" s="923"/>
      <c r="F64" s="923"/>
      <c r="G64" s="923"/>
      <c r="H64" s="923"/>
      <c r="J64" s="923"/>
      <c r="K64" s="923"/>
    </row>
    <row r="65" spans="1:11" ht="18" x14ac:dyDescent="0.25">
      <c r="A65" s="923"/>
      <c r="B65" s="923"/>
      <c r="C65" s="923"/>
      <c r="D65" s="923"/>
      <c r="E65" s="924"/>
      <c r="F65" s="923"/>
      <c r="G65" s="923"/>
      <c r="H65" s="923"/>
      <c r="J65" s="923"/>
      <c r="K65" s="923"/>
    </row>
  </sheetData>
  <pageMargins left="0.5" right="0.5" top="0.5" bottom="0.5" header="0" footer="0"/>
  <pageSetup scale="51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3F856-E30D-4292-AB93-C2041BC7EF70}">
  <dimension ref="A1:K91"/>
  <sheetViews>
    <sheetView workbookViewId="0"/>
  </sheetViews>
  <sheetFormatPr defaultColWidth="12.42578125" defaultRowHeight="15" x14ac:dyDescent="0.2"/>
  <cols>
    <col min="1" max="1" width="20.140625" style="946" customWidth="1"/>
    <col min="2" max="2" width="4.7109375" style="946" customWidth="1"/>
    <col min="3" max="3" width="20.140625" style="946" customWidth="1"/>
    <col min="4" max="4" width="13.7109375" style="946" customWidth="1"/>
    <col min="5" max="8" width="17.5703125" style="946" customWidth="1"/>
    <col min="9" max="9" width="12.42578125" style="870"/>
    <col min="10" max="10" width="17.5703125" style="946" customWidth="1"/>
    <col min="11" max="16384" width="12.42578125" style="946"/>
  </cols>
  <sheetData>
    <row r="1" spans="1:11" ht="20.100000000000001" customHeight="1" x14ac:dyDescent="0.2"/>
    <row r="2" spans="1:11" ht="23.25" x14ac:dyDescent="0.35">
      <c r="A2" s="964" t="s">
        <v>383</v>
      </c>
      <c r="B2" s="964"/>
    </row>
    <row r="4" spans="1:11" ht="20.100000000000001" customHeight="1" x14ac:dyDescent="0.25">
      <c r="A4" s="963" t="s">
        <v>133</v>
      </c>
      <c r="B4" s="952"/>
      <c r="C4" s="952"/>
      <c r="D4" s="952"/>
      <c r="E4" s="962">
        <v>1</v>
      </c>
      <c r="F4" s="962">
        <v>2</v>
      </c>
      <c r="G4" s="962">
        <v>3</v>
      </c>
      <c r="H4" s="962">
        <v>4</v>
      </c>
      <c r="I4" s="962">
        <v>4.5</v>
      </c>
      <c r="J4" s="962">
        <v>5</v>
      </c>
      <c r="K4" s="962">
        <v>6</v>
      </c>
    </row>
    <row r="5" spans="1:11" ht="20.100000000000001" customHeight="1" x14ac:dyDescent="0.2">
      <c r="E5" s="961"/>
      <c r="F5" s="961"/>
      <c r="G5" s="961"/>
      <c r="H5" s="961"/>
      <c r="J5" s="961"/>
      <c r="K5" s="961"/>
    </row>
    <row r="6" spans="1:11" ht="20.100000000000001" customHeight="1" x14ac:dyDescent="0.35">
      <c r="A6" s="947" t="s">
        <v>434</v>
      </c>
      <c r="B6" s="952"/>
      <c r="C6" s="948" t="s">
        <v>67</v>
      </c>
      <c r="D6" s="952"/>
      <c r="E6" s="957" t="e">
        <f>#REF!</f>
        <v>#REF!</v>
      </c>
      <c r="F6" s="957" t="e">
        <f>#REF!</f>
        <v>#REF!</v>
      </c>
      <c r="G6" s="957" t="e">
        <f>#REF!</f>
        <v>#REF!</v>
      </c>
      <c r="H6" s="957" t="e">
        <f>#REF!</f>
        <v>#REF!</v>
      </c>
      <c r="I6" s="957" t="e">
        <f>#REF!</f>
        <v>#REF!</v>
      </c>
      <c r="J6" s="957" t="e">
        <f>#REF!</f>
        <v>#REF!</v>
      </c>
      <c r="K6" s="957" t="e">
        <f>#REF!</f>
        <v>#REF!</v>
      </c>
    </row>
    <row r="7" spans="1:11" ht="20.100000000000001" customHeight="1" x14ac:dyDescent="0.35">
      <c r="A7" s="947" t="s">
        <v>433</v>
      </c>
      <c r="B7" s="952"/>
      <c r="C7" s="948" t="s">
        <v>258</v>
      </c>
      <c r="D7" s="952"/>
      <c r="E7" s="953" t="e">
        <f t="shared" ref="E7:K7" si="0">$I$55</f>
        <v>#REF!</v>
      </c>
      <c r="F7" s="953" t="e">
        <f t="shared" si="0"/>
        <v>#REF!</v>
      </c>
      <c r="G7" s="953" t="e">
        <f t="shared" si="0"/>
        <v>#REF!</v>
      </c>
      <c r="H7" s="953" t="e">
        <f t="shared" si="0"/>
        <v>#REF!</v>
      </c>
      <c r="I7" s="953" t="e">
        <f t="shared" si="0"/>
        <v>#REF!</v>
      </c>
      <c r="J7" s="953" t="e">
        <f t="shared" si="0"/>
        <v>#REF!</v>
      </c>
      <c r="K7" s="953" t="e">
        <f t="shared" si="0"/>
        <v>#REF!</v>
      </c>
    </row>
    <row r="8" spans="1:11" ht="20.100000000000001" customHeight="1" x14ac:dyDescent="0.35">
      <c r="A8" s="947"/>
      <c r="B8" s="952"/>
      <c r="C8" s="948" t="s">
        <v>252</v>
      </c>
      <c r="D8" s="952"/>
      <c r="E8" s="953" t="e">
        <f t="shared" ref="E8:K8" si="1">$I$56</f>
        <v>#REF!</v>
      </c>
      <c r="F8" s="953" t="e">
        <f t="shared" si="1"/>
        <v>#REF!</v>
      </c>
      <c r="G8" s="953" t="e">
        <f t="shared" si="1"/>
        <v>#REF!</v>
      </c>
      <c r="H8" s="953" t="e">
        <f t="shared" si="1"/>
        <v>#REF!</v>
      </c>
      <c r="I8" s="953" t="e">
        <f t="shared" si="1"/>
        <v>#REF!</v>
      </c>
      <c r="J8" s="953" t="e">
        <f t="shared" si="1"/>
        <v>#REF!</v>
      </c>
      <c r="K8" s="953" t="e">
        <f t="shared" si="1"/>
        <v>#REF!</v>
      </c>
    </row>
    <row r="9" spans="1:11" ht="20.100000000000001" customHeight="1" x14ac:dyDescent="0.35">
      <c r="A9" s="947"/>
      <c r="B9" s="952"/>
      <c r="C9" s="948" t="s">
        <v>171</v>
      </c>
      <c r="D9" s="952"/>
      <c r="E9" s="953" t="e">
        <f t="shared" ref="E9:K9" si="2">$I$63</f>
        <v>#REF!</v>
      </c>
      <c r="F9" s="953" t="e">
        <f t="shared" si="2"/>
        <v>#REF!</v>
      </c>
      <c r="G9" s="953" t="e">
        <f t="shared" si="2"/>
        <v>#REF!</v>
      </c>
      <c r="H9" s="953" t="e">
        <f t="shared" si="2"/>
        <v>#REF!</v>
      </c>
      <c r="I9" s="953" t="e">
        <f t="shared" si="2"/>
        <v>#REF!</v>
      </c>
      <c r="J9" s="953" t="e">
        <f t="shared" si="2"/>
        <v>#REF!</v>
      </c>
      <c r="K9" s="953" t="e">
        <f t="shared" si="2"/>
        <v>#REF!</v>
      </c>
    </row>
    <row r="10" spans="1:11" ht="20.100000000000001" customHeight="1" x14ac:dyDescent="0.35">
      <c r="A10" s="947"/>
      <c r="B10" s="952"/>
      <c r="C10" s="948" t="s">
        <v>170</v>
      </c>
      <c r="D10" s="952"/>
      <c r="E10" s="957" t="e">
        <f>#REF!</f>
        <v>#REF!</v>
      </c>
      <c r="F10" s="957" t="e">
        <f>#REF!</f>
        <v>#REF!</v>
      </c>
      <c r="G10" s="957" t="e">
        <f>#REF!</f>
        <v>#REF!</v>
      </c>
      <c r="H10" s="957" t="e">
        <f>#REF!</f>
        <v>#REF!</v>
      </c>
      <c r="I10" s="957" t="e">
        <f>#REF!</f>
        <v>#REF!</v>
      </c>
      <c r="J10" s="957" t="e">
        <f>#REF!</f>
        <v>#REF!</v>
      </c>
      <c r="K10" s="957" t="e">
        <f>#REF!</f>
        <v>#REF!</v>
      </c>
    </row>
    <row r="11" spans="1:11" ht="20.100000000000001" customHeight="1" x14ac:dyDescent="0.35">
      <c r="A11" s="947"/>
      <c r="B11" s="952"/>
      <c r="C11" s="948"/>
      <c r="D11" s="952"/>
      <c r="E11" s="956"/>
      <c r="F11" s="956"/>
      <c r="G11" s="956"/>
      <c r="H11" s="956"/>
      <c r="I11" s="956"/>
      <c r="J11" s="956"/>
      <c r="K11" s="956"/>
    </row>
    <row r="12" spans="1:11" ht="20.100000000000001" customHeight="1" thickBot="1" x14ac:dyDescent="0.4">
      <c r="A12" s="947"/>
      <c r="B12" s="952"/>
      <c r="C12" s="948" t="s">
        <v>158</v>
      </c>
      <c r="D12" s="952"/>
      <c r="E12" s="953" t="e">
        <f t="shared" ref="E12:K12" si="3">SUM(E6:E11)</f>
        <v>#REF!</v>
      </c>
      <c r="F12" s="953" t="e">
        <f t="shared" si="3"/>
        <v>#REF!</v>
      </c>
      <c r="G12" s="953" t="e">
        <f t="shared" si="3"/>
        <v>#REF!</v>
      </c>
      <c r="H12" s="953" t="e">
        <f t="shared" si="3"/>
        <v>#REF!</v>
      </c>
      <c r="I12" s="953" t="e">
        <f t="shared" si="3"/>
        <v>#REF!</v>
      </c>
      <c r="J12" s="953" t="e">
        <f t="shared" si="3"/>
        <v>#REF!</v>
      </c>
      <c r="K12" s="953" t="e">
        <f t="shared" si="3"/>
        <v>#REF!</v>
      </c>
    </row>
    <row r="13" spans="1:11" ht="20.100000000000001" customHeight="1" thickTop="1" x14ac:dyDescent="0.35">
      <c r="A13" s="947"/>
      <c r="B13" s="952"/>
      <c r="C13" s="952"/>
      <c r="D13" s="952"/>
      <c r="E13" s="954"/>
      <c r="F13" s="954"/>
      <c r="G13" s="954"/>
      <c r="H13" s="954"/>
      <c r="I13" s="954"/>
      <c r="J13" s="954"/>
      <c r="K13" s="954"/>
    </row>
    <row r="14" spans="1:11" ht="20.100000000000001" customHeight="1" x14ac:dyDescent="0.35">
      <c r="A14" s="947"/>
      <c r="B14" s="952"/>
      <c r="C14" s="952"/>
      <c r="D14" s="952"/>
      <c r="E14" s="953"/>
      <c r="F14" s="953"/>
      <c r="G14" s="953"/>
      <c r="H14" s="953"/>
      <c r="I14" s="953"/>
      <c r="J14" s="953"/>
      <c r="K14" s="953"/>
    </row>
    <row r="15" spans="1:11" ht="20.100000000000001" customHeight="1" x14ac:dyDescent="0.35">
      <c r="A15" s="947"/>
      <c r="B15" s="952"/>
      <c r="C15" s="952"/>
      <c r="D15" s="952"/>
      <c r="E15" s="953"/>
      <c r="F15" s="953"/>
      <c r="G15" s="953"/>
      <c r="H15" s="953"/>
      <c r="I15" s="953"/>
      <c r="J15" s="953"/>
      <c r="K15" s="953"/>
    </row>
    <row r="16" spans="1:11" ht="20.100000000000001" customHeight="1" x14ac:dyDescent="0.35">
      <c r="A16" s="947"/>
      <c r="B16" s="952"/>
      <c r="C16" s="952"/>
      <c r="D16" s="952"/>
      <c r="E16" s="953"/>
      <c r="F16" s="953"/>
      <c r="G16" s="953"/>
      <c r="H16" s="953"/>
      <c r="I16" s="953"/>
      <c r="J16" s="953"/>
      <c r="K16" s="953"/>
    </row>
    <row r="17" spans="1:11" ht="20.100000000000001" customHeight="1" x14ac:dyDescent="0.35">
      <c r="A17" s="947"/>
      <c r="B17" s="952"/>
      <c r="C17" s="952"/>
      <c r="D17" s="952"/>
      <c r="E17" s="953"/>
      <c r="F17" s="953"/>
      <c r="G17" s="953"/>
      <c r="H17" s="953"/>
      <c r="I17" s="953"/>
      <c r="J17" s="953"/>
      <c r="K17" s="953"/>
    </row>
    <row r="18" spans="1:11" ht="20.100000000000001" customHeight="1" x14ac:dyDescent="0.35">
      <c r="A18" s="947" t="s">
        <v>210</v>
      </c>
      <c r="B18" s="952"/>
      <c r="C18" s="948" t="s">
        <v>67</v>
      </c>
      <c r="D18" s="952"/>
      <c r="E18" s="957" t="e">
        <f>#REF!</f>
        <v>#REF!</v>
      </c>
      <c r="F18" s="957" t="e">
        <f>#REF!</f>
        <v>#REF!</v>
      </c>
      <c r="G18" s="957" t="e">
        <f>#REF!</f>
        <v>#REF!</v>
      </c>
      <c r="H18" s="957" t="e">
        <f>#REF!</f>
        <v>#REF!</v>
      </c>
      <c r="I18" s="957" t="e">
        <f>#REF!</f>
        <v>#REF!</v>
      </c>
      <c r="J18" s="957" t="e">
        <f>#REF!</f>
        <v>#REF!</v>
      </c>
      <c r="K18" s="957" t="e">
        <f>#REF!</f>
        <v>#REF!</v>
      </c>
    </row>
    <row r="19" spans="1:11" ht="20.100000000000001" customHeight="1" x14ac:dyDescent="0.35">
      <c r="A19" s="947" t="s">
        <v>432</v>
      </c>
      <c r="B19" s="952"/>
      <c r="C19" s="948" t="s">
        <v>258</v>
      </c>
      <c r="D19" s="952"/>
      <c r="E19" s="953" t="e">
        <f t="shared" ref="E19:K19" si="4">$I$55</f>
        <v>#REF!</v>
      </c>
      <c r="F19" s="953" t="e">
        <f t="shared" si="4"/>
        <v>#REF!</v>
      </c>
      <c r="G19" s="953" t="e">
        <f t="shared" si="4"/>
        <v>#REF!</v>
      </c>
      <c r="H19" s="953" t="e">
        <f t="shared" si="4"/>
        <v>#REF!</v>
      </c>
      <c r="I19" s="953" t="e">
        <f t="shared" si="4"/>
        <v>#REF!</v>
      </c>
      <c r="J19" s="953" t="e">
        <f t="shared" si="4"/>
        <v>#REF!</v>
      </c>
      <c r="K19" s="953" t="e">
        <f t="shared" si="4"/>
        <v>#REF!</v>
      </c>
    </row>
    <row r="20" spans="1:11" ht="20.100000000000001" customHeight="1" x14ac:dyDescent="0.35">
      <c r="A20" s="947"/>
      <c r="B20" s="952"/>
      <c r="C20" s="948" t="s">
        <v>252</v>
      </c>
      <c r="D20" s="952"/>
      <c r="E20" s="953" t="e">
        <f t="shared" ref="E20:K20" si="5">$I$56</f>
        <v>#REF!</v>
      </c>
      <c r="F20" s="953" t="e">
        <f t="shared" si="5"/>
        <v>#REF!</v>
      </c>
      <c r="G20" s="953" t="e">
        <f t="shared" si="5"/>
        <v>#REF!</v>
      </c>
      <c r="H20" s="953" t="e">
        <f t="shared" si="5"/>
        <v>#REF!</v>
      </c>
      <c r="I20" s="953" t="e">
        <f t="shared" si="5"/>
        <v>#REF!</v>
      </c>
      <c r="J20" s="953" t="e">
        <f t="shared" si="5"/>
        <v>#REF!</v>
      </c>
      <c r="K20" s="953" t="e">
        <f t="shared" si="5"/>
        <v>#REF!</v>
      </c>
    </row>
    <row r="21" spans="1:11" ht="20.100000000000001" customHeight="1" x14ac:dyDescent="0.35">
      <c r="A21" s="947"/>
      <c r="B21" s="952"/>
      <c r="C21" s="948" t="s">
        <v>171</v>
      </c>
      <c r="D21" s="952"/>
      <c r="E21" s="953" t="e">
        <f t="shared" ref="E21:K21" si="6">$I$63</f>
        <v>#REF!</v>
      </c>
      <c r="F21" s="953" t="e">
        <f t="shared" si="6"/>
        <v>#REF!</v>
      </c>
      <c r="G21" s="953" t="e">
        <f t="shared" si="6"/>
        <v>#REF!</v>
      </c>
      <c r="H21" s="953" t="e">
        <f t="shared" si="6"/>
        <v>#REF!</v>
      </c>
      <c r="I21" s="953" t="e">
        <f t="shared" si="6"/>
        <v>#REF!</v>
      </c>
      <c r="J21" s="953" t="e">
        <f t="shared" si="6"/>
        <v>#REF!</v>
      </c>
      <c r="K21" s="953" t="e">
        <f t="shared" si="6"/>
        <v>#REF!</v>
      </c>
    </row>
    <row r="22" spans="1:11" ht="20.100000000000001" customHeight="1" x14ac:dyDescent="0.35">
      <c r="A22" s="947"/>
      <c r="B22" s="952"/>
      <c r="C22" s="948" t="s">
        <v>170</v>
      </c>
      <c r="D22" s="952"/>
      <c r="E22" s="957" t="e">
        <f>#REF!</f>
        <v>#REF!</v>
      </c>
      <c r="F22" s="957" t="e">
        <f>#REF!</f>
        <v>#REF!</v>
      </c>
      <c r="G22" s="957" t="e">
        <f>#REF!</f>
        <v>#REF!</v>
      </c>
      <c r="H22" s="957" t="e">
        <f>#REF!</f>
        <v>#REF!</v>
      </c>
      <c r="I22" s="957" t="e">
        <f>#REF!</f>
        <v>#REF!</v>
      </c>
      <c r="J22" s="957" t="e">
        <f>#REF!</f>
        <v>#REF!</v>
      </c>
      <c r="K22" s="957" t="e">
        <f>#REF!</f>
        <v>#REF!</v>
      </c>
    </row>
    <row r="23" spans="1:11" ht="20.100000000000001" customHeight="1" x14ac:dyDescent="0.35">
      <c r="A23" s="947"/>
      <c r="B23" s="952"/>
      <c r="C23" s="948"/>
      <c r="D23" s="952"/>
      <c r="E23" s="956"/>
      <c r="F23" s="956"/>
      <c r="G23" s="956"/>
      <c r="H23" s="956"/>
      <c r="I23" s="956"/>
      <c r="J23" s="956"/>
      <c r="K23" s="956"/>
    </row>
    <row r="24" spans="1:11" ht="20.100000000000001" customHeight="1" thickBot="1" x14ac:dyDescent="0.4">
      <c r="A24" s="947"/>
      <c r="B24" s="952"/>
      <c r="C24" s="948" t="s">
        <v>158</v>
      </c>
      <c r="D24" s="952"/>
      <c r="E24" s="953" t="e">
        <f t="shared" ref="E24:K24" si="7">SUM(E18:E22)</f>
        <v>#REF!</v>
      </c>
      <c r="F24" s="953" t="e">
        <f t="shared" si="7"/>
        <v>#REF!</v>
      </c>
      <c r="G24" s="953" t="e">
        <f t="shared" si="7"/>
        <v>#REF!</v>
      </c>
      <c r="H24" s="953" t="e">
        <f t="shared" si="7"/>
        <v>#REF!</v>
      </c>
      <c r="I24" s="953" t="e">
        <f t="shared" si="7"/>
        <v>#REF!</v>
      </c>
      <c r="J24" s="953" t="e">
        <f t="shared" si="7"/>
        <v>#REF!</v>
      </c>
      <c r="K24" s="953" t="e">
        <f t="shared" si="7"/>
        <v>#REF!</v>
      </c>
    </row>
    <row r="25" spans="1:11" ht="20.100000000000001" customHeight="1" thickTop="1" x14ac:dyDescent="0.35">
      <c r="A25" s="947"/>
      <c r="B25" s="952"/>
      <c r="C25" s="948"/>
      <c r="D25" s="952"/>
      <c r="E25" s="960"/>
      <c r="F25" s="960"/>
      <c r="G25" s="960"/>
      <c r="H25" s="960"/>
      <c r="I25" s="960"/>
      <c r="J25" s="960"/>
      <c r="K25" s="960"/>
    </row>
    <row r="26" spans="1:11" ht="20.100000000000001" customHeight="1" x14ac:dyDescent="0.35">
      <c r="A26" s="947"/>
      <c r="B26" s="952"/>
      <c r="C26" s="948"/>
      <c r="D26" s="952"/>
      <c r="E26" s="947"/>
      <c r="F26" s="947"/>
      <c r="G26" s="947"/>
      <c r="H26" s="947"/>
      <c r="I26" s="947"/>
      <c r="J26" s="947"/>
      <c r="K26" s="947"/>
    </row>
    <row r="27" spans="1:11" ht="20.100000000000001" customHeight="1" x14ac:dyDescent="0.35">
      <c r="A27" s="947"/>
      <c r="B27" s="952"/>
      <c r="C27" s="959"/>
      <c r="D27" s="952"/>
      <c r="E27" s="947"/>
      <c r="F27" s="947"/>
      <c r="G27" s="947"/>
      <c r="H27" s="947"/>
      <c r="I27" s="947"/>
      <c r="J27" s="947"/>
      <c r="K27" s="947"/>
    </row>
    <row r="28" spans="1:11" ht="20.100000000000001" customHeight="1" x14ac:dyDescent="0.35">
      <c r="A28" s="947"/>
      <c r="B28" s="952"/>
      <c r="C28" s="948"/>
      <c r="D28" s="952"/>
      <c r="E28" s="947"/>
      <c r="F28" s="947"/>
      <c r="G28" s="947"/>
      <c r="H28" s="947"/>
      <c r="I28" s="947"/>
      <c r="J28" s="947"/>
      <c r="K28" s="947"/>
    </row>
    <row r="29" spans="1:11" ht="20.100000000000001" customHeight="1" x14ac:dyDescent="0.35">
      <c r="A29" s="947"/>
      <c r="B29" s="952"/>
      <c r="C29" s="948"/>
      <c r="D29" s="958"/>
      <c r="E29" s="953"/>
      <c r="F29" s="953"/>
      <c r="G29" s="947">
        <v>55</v>
      </c>
      <c r="H29" s="947"/>
      <c r="I29" s="947"/>
      <c r="J29" s="947"/>
      <c r="K29" s="947"/>
    </row>
    <row r="30" spans="1:11" ht="20.100000000000001" customHeight="1" x14ac:dyDescent="0.35">
      <c r="A30" s="947" t="s">
        <v>431</v>
      </c>
      <c r="B30" s="952"/>
      <c r="C30" s="948" t="s">
        <v>67</v>
      </c>
      <c r="D30" s="958"/>
      <c r="E30" s="957" t="e">
        <f>#REF!</f>
        <v>#REF!</v>
      </c>
      <c r="F30" s="957" t="e">
        <f>#REF!</f>
        <v>#REF!</v>
      </c>
      <c r="G30" s="957" t="e">
        <f>#REF!</f>
        <v>#REF!</v>
      </c>
      <c r="H30" s="957" t="e">
        <f>#REF!</f>
        <v>#REF!</v>
      </c>
      <c r="I30" s="957" t="e">
        <f>#REF!</f>
        <v>#REF!</v>
      </c>
      <c r="J30" s="957" t="e">
        <f>#REF!</f>
        <v>#REF!</v>
      </c>
      <c r="K30" s="957" t="e">
        <f>#REF!</f>
        <v>#REF!</v>
      </c>
    </row>
    <row r="31" spans="1:11" ht="20.100000000000001" customHeight="1" x14ac:dyDescent="0.35">
      <c r="A31" s="947" t="s">
        <v>430</v>
      </c>
      <c r="B31" s="952"/>
      <c r="C31" s="948" t="s">
        <v>258</v>
      </c>
      <c r="D31" s="949"/>
      <c r="E31" s="953" t="e">
        <f t="shared" ref="E31:K31" si="8">$I$60</f>
        <v>#REF!</v>
      </c>
      <c r="F31" s="953" t="e">
        <f t="shared" si="8"/>
        <v>#REF!</v>
      </c>
      <c r="G31" s="953" t="e">
        <f t="shared" si="8"/>
        <v>#REF!</v>
      </c>
      <c r="H31" s="953" t="e">
        <f t="shared" si="8"/>
        <v>#REF!</v>
      </c>
      <c r="I31" s="953" t="e">
        <f t="shared" si="8"/>
        <v>#REF!</v>
      </c>
      <c r="J31" s="953" t="e">
        <f t="shared" si="8"/>
        <v>#REF!</v>
      </c>
      <c r="K31" s="953" t="e">
        <f t="shared" si="8"/>
        <v>#REF!</v>
      </c>
    </row>
    <row r="32" spans="1:11" ht="20.100000000000001" customHeight="1" x14ac:dyDescent="0.35">
      <c r="A32" s="947"/>
      <c r="B32" s="952"/>
      <c r="C32" s="948" t="s">
        <v>252</v>
      </c>
      <c r="D32" s="949"/>
      <c r="E32" s="953" t="e">
        <f t="shared" ref="E32:K32" si="9">$I$61</f>
        <v>#REF!</v>
      </c>
      <c r="F32" s="953" t="e">
        <f t="shared" si="9"/>
        <v>#REF!</v>
      </c>
      <c r="G32" s="953" t="e">
        <f t="shared" si="9"/>
        <v>#REF!</v>
      </c>
      <c r="H32" s="953" t="e">
        <f t="shared" si="9"/>
        <v>#REF!</v>
      </c>
      <c r="I32" s="953" t="e">
        <f t="shared" si="9"/>
        <v>#REF!</v>
      </c>
      <c r="J32" s="953" t="e">
        <f t="shared" si="9"/>
        <v>#REF!</v>
      </c>
      <c r="K32" s="953" t="e">
        <f t="shared" si="9"/>
        <v>#REF!</v>
      </c>
    </row>
    <row r="33" spans="1:11" ht="20.100000000000001" customHeight="1" x14ac:dyDescent="0.35">
      <c r="A33" s="947"/>
      <c r="B33" s="952"/>
      <c r="C33" s="948" t="s">
        <v>171</v>
      </c>
      <c r="D33" s="949"/>
      <c r="E33" s="953" t="e">
        <f t="shared" ref="E33:K33" si="10">$I$63</f>
        <v>#REF!</v>
      </c>
      <c r="F33" s="953" t="e">
        <f t="shared" si="10"/>
        <v>#REF!</v>
      </c>
      <c r="G33" s="953" t="e">
        <f t="shared" si="10"/>
        <v>#REF!</v>
      </c>
      <c r="H33" s="953" t="e">
        <f t="shared" si="10"/>
        <v>#REF!</v>
      </c>
      <c r="I33" s="953" t="e">
        <f t="shared" si="10"/>
        <v>#REF!</v>
      </c>
      <c r="J33" s="953" t="e">
        <f t="shared" si="10"/>
        <v>#REF!</v>
      </c>
      <c r="K33" s="953" t="e">
        <f t="shared" si="10"/>
        <v>#REF!</v>
      </c>
    </row>
    <row r="34" spans="1:11" ht="20.100000000000001" customHeight="1" x14ac:dyDescent="0.35">
      <c r="A34" s="947"/>
      <c r="B34" s="952"/>
      <c r="C34" s="948" t="s">
        <v>170</v>
      </c>
      <c r="D34" s="949"/>
      <c r="E34" s="957" t="e">
        <f>#REF!</f>
        <v>#REF!</v>
      </c>
      <c r="F34" s="957" t="e">
        <f>#REF!</f>
        <v>#REF!</v>
      </c>
      <c r="G34" s="957" t="e">
        <f>#REF!</f>
        <v>#REF!</v>
      </c>
      <c r="H34" s="957" t="e">
        <f>#REF!</f>
        <v>#REF!</v>
      </c>
      <c r="I34" s="957" t="e">
        <f>#REF!</f>
        <v>#REF!</v>
      </c>
      <c r="J34" s="957" t="e">
        <f>#REF!</f>
        <v>#REF!</v>
      </c>
      <c r="K34" s="957" t="e">
        <f>#REF!</f>
        <v>#REF!</v>
      </c>
    </row>
    <row r="35" spans="1:11" ht="23.25" x14ac:dyDescent="0.35">
      <c r="A35" s="947"/>
      <c r="B35" s="952"/>
      <c r="C35" s="948"/>
      <c r="D35" s="952"/>
      <c r="E35" s="956"/>
      <c r="F35" s="956"/>
      <c r="G35" s="956"/>
      <c r="H35" s="956"/>
      <c r="I35" s="956"/>
      <c r="J35" s="956"/>
      <c r="K35" s="956"/>
    </row>
    <row r="36" spans="1:11" ht="24" thickBot="1" x14ac:dyDescent="0.4">
      <c r="A36" s="947"/>
      <c r="B36" s="952"/>
      <c r="C36" s="948" t="s">
        <v>158</v>
      </c>
      <c r="D36" s="952"/>
      <c r="E36" s="953" t="e">
        <f t="shared" ref="E36:K36" si="11">SUM(E30:E34)</f>
        <v>#REF!</v>
      </c>
      <c r="F36" s="953" t="e">
        <f t="shared" si="11"/>
        <v>#REF!</v>
      </c>
      <c r="G36" s="953" t="e">
        <f t="shared" si="11"/>
        <v>#REF!</v>
      </c>
      <c r="H36" s="953" t="e">
        <f t="shared" si="11"/>
        <v>#REF!</v>
      </c>
      <c r="I36" s="953" t="e">
        <f t="shared" si="11"/>
        <v>#REF!</v>
      </c>
      <c r="J36" s="953" t="e">
        <f t="shared" si="11"/>
        <v>#REF!</v>
      </c>
      <c r="K36" s="953" t="e">
        <f t="shared" si="11"/>
        <v>#REF!</v>
      </c>
    </row>
    <row r="37" spans="1:11" ht="24" thickTop="1" x14ac:dyDescent="0.35">
      <c r="A37" s="947"/>
      <c r="B37" s="952"/>
      <c r="C37" s="948"/>
      <c r="D37" s="952"/>
      <c r="E37" s="954"/>
      <c r="F37" s="954"/>
      <c r="G37" s="954"/>
      <c r="H37" s="954"/>
      <c r="I37" s="954"/>
      <c r="J37" s="954"/>
      <c r="K37" s="954"/>
    </row>
    <row r="38" spans="1:11" ht="23.25" x14ac:dyDescent="0.35">
      <c r="A38" s="947"/>
      <c r="B38" s="952"/>
      <c r="C38" s="948"/>
      <c r="D38" s="952"/>
      <c r="E38" s="953"/>
      <c r="F38" s="953"/>
      <c r="G38" s="953"/>
      <c r="H38" s="953"/>
      <c r="I38" s="953"/>
      <c r="J38" s="953"/>
      <c r="K38" s="953"/>
    </row>
    <row r="39" spans="1:11" ht="23.25" x14ac:dyDescent="0.35">
      <c r="A39" s="947"/>
      <c r="B39" s="952"/>
      <c r="C39" s="948"/>
      <c r="D39" s="952"/>
      <c r="E39" s="953"/>
      <c r="F39" s="953"/>
      <c r="G39" s="953"/>
      <c r="H39" s="953"/>
      <c r="I39" s="953"/>
      <c r="J39" s="953"/>
      <c r="K39" s="953"/>
    </row>
    <row r="40" spans="1:11" ht="23.25" x14ac:dyDescent="0.35">
      <c r="A40" s="947"/>
      <c r="B40" s="952"/>
      <c r="C40" s="948"/>
      <c r="D40" s="952"/>
      <c r="E40" s="953"/>
      <c r="F40" s="953"/>
      <c r="G40" s="953"/>
      <c r="H40" s="953"/>
      <c r="I40" s="953"/>
      <c r="J40" s="953"/>
      <c r="K40" s="953"/>
    </row>
    <row r="41" spans="1:11" ht="23.25" x14ac:dyDescent="0.35">
      <c r="A41" s="947" t="s">
        <v>207</v>
      </c>
      <c r="B41" s="952"/>
      <c r="C41" s="948" t="s">
        <v>67</v>
      </c>
      <c r="D41" s="958"/>
      <c r="E41" s="957" t="e">
        <f>#REF!</f>
        <v>#REF!</v>
      </c>
      <c r="F41" s="957" t="e">
        <f>#REF!</f>
        <v>#REF!</v>
      </c>
      <c r="G41" s="957" t="e">
        <f>#REF!</f>
        <v>#REF!</v>
      </c>
      <c r="H41" s="957" t="e">
        <f>#REF!</f>
        <v>#REF!</v>
      </c>
      <c r="I41" s="957" t="e">
        <f>#REF!</f>
        <v>#REF!</v>
      </c>
      <c r="J41" s="957" t="e">
        <f>#REF!</f>
        <v>#REF!</v>
      </c>
      <c r="K41" s="957" t="e">
        <f>#REF!</f>
        <v>#REF!</v>
      </c>
    </row>
    <row r="42" spans="1:11" ht="23.25" x14ac:dyDescent="0.35">
      <c r="A42" s="947" t="s">
        <v>429</v>
      </c>
      <c r="B42" s="952"/>
      <c r="C42" s="948" t="s">
        <v>258</v>
      </c>
      <c r="D42" s="949"/>
      <c r="E42" s="953" t="e">
        <f t="shared" ref="E42:K42" si="12">$I$60</f>
        <v>#REF!</v>
      </c>
      <c r="F42" s="953" t="e">
        <f t="shared" si="12"/>
        <v>#REF!</v>
      </c>
      <c r="G42" s="953" t="e">
        <f t="shared" si="12"/>
        <v>#REF!</v>
      </c>
      <c r="H42" s="953" t="e">
        <f t="shared" si="12"/>
        <v>#REF!</v>
      </c>
      <c r="I42" s="953" t="e">
        <f t="shared" si="12"/>
        <v>#REF!</v>
      </c>
      <c r="J42" s="953" t="e">
        <f t="shared" si="12"/>
        <v>#REF!</v>
      </c>
      <c r="K42" s="953" t="e">
        <f t="shared" si="12"/>
        <v>#REF!</v>
      </c>
    </row>
    <row r="43" spans="1:11" ht="23.25" x14ac:dyDescent="0.35">
      <c r="A43" s="947"/>
      <c r="B43" s="952"/>
      <c r="C43" s="948" t="s">
        <v>252</v>
      </c>
      <c r="D43" s="949"/>
      <c r="E43" s="953" t="e">
        <f t="shared" ref="E43:K43" si="13">$I$61</f>
        <v>#REF!</v>
      </c>
      <c r="F43" s="953" t="e">
        <f t="shared" si="13"/>
        <v>#REF!</v>
      </c>
      <c r="G43" s="953" t="e">
        <f t="shared" si="13"/>
        <v>#REF!</v>
      </c>
      <c r="H43" s="953" t="e">
        <f t="shared" si="13"/>
        <v>#REF!</v>
      </c>
      <c r="I43" s="953" t="e">
        <f t="shared" si="13"/>
        <v>#REF!</v>
      </c>
      <c r="J43" s="953" t="e">
        <f t="shared" si="13"/>
        <v>#REF!</v>
      </c>
      <c r="K43" s="953" t="e">
        <f t="shared" si="13"/>
        <v>#REF!</v>
      </c>
    </row>
    <row r="44" spans="1:11" ht="23.25" x14ac:dyDescent="0.35">
      <c r="A44" s="947"/>
      <c r="B44" s="952"/>
      <c r="C44" s="948" t="s">
        <v>171</v>
      </c>
      <c r="D44" s="949"/>
      <c r="E44" s="953" t="e">
        <f t="shared" ref="E44:K44" si="14">$I$63</f>
        <v>#REF!</v>
      </c>
      <c r="F44" s="953" t="e">
        <f t="shared" si="14"/>
        <v>#REF!</v>
      </c>
      <c r="G44" s="953" t="e">
        <f t="shared" si="14"/>
        <v>#REF!</v>
      </c>
      <c r="H44" s="953" t="e">
        <f t="shared" si="14"/>
        <v>#REF!</v>
      </c>
      <c r="I44" s="953" t="e">
        <f t="shared" si="14"/>
        <v>#REF!</v>
      </c>
      <c r="J44" s="953" t="e">
        <f t="shared" si="14"/>
        <v>#REF!</v>
      </c>
      <c r="K44" s="953" t="e">
        <f t="shared" si="14"/>
        <v>#REF!</v>
      </c>
    </row>
    <row r="45" spans="1:11" ht="23.25" x14ac:dyDescent="0.35">
      <c r="A45" s="947"/>
      <c r="B45" s="952"/>
      <c r="C45" s="948" t="s">
        <v>170</v>
      </c>
      <c r="D45" s="949" t="s">
        <v>2</v>
      </c>
      <c r="E45" s="957" t="e">
        <f>#REF!</f>
        <v>#REF!</v>
      </c>
      <c r="F45" s="957" t="e">
        <f>#REF!</f>
        <v>#REF!</v>
      </c>
      <c r="G45" s="957" t="e">
        <f>#REF!</f>
        <v>#REF!</v>
      </c>
      <c r="H45" s="957" t="e">
        <f>#REF!</f>
        <v>#REF!</v>
      </c>
      <c r="I45" s="957" t="e">
        <f>#REF!</f>
        <v>#REF!</v>
      </c>
      <c r="J45" s="957" t="e">
        <f>#REF!</f>
        <v>#REF!</v>
      </c>
      <c r="K45" s="957" t="e">
        <f>#REF!</f>
        <v>#REF!</v>
      </c>
    </row>
    <row r="46" spans="1:11" ht="23.25" x14ac:dyDescent="0.35">
      <c r="A46" s="947"/>
      <c r="B46" s="952"/>
      <c r="C46" s="948"/>
      <c r="D46" s="952"/>
      <c r="E46" s="956"/>
      <c r="F46" s="956"/>
      <c r="G46" s="956"/>
      <c r="H46" s="956"/>
      <c r="I46" s="956"/>
      <c r="J46" s="956"/>
      <c r="K46" s="956"/>
    </row>
    <row r="47" spans="1:11" ht="24" thickBot="1" x14ac:dyDescent="0.4">
      <c r="A47" s="947"/>
      <c r="B47" s="952"/>
      <c r="C47" s="948" t="s">
        <v>158</v>
      </c>
      <c r="D47" s="952"/>
      <c r="E47" s="953" t="e">
        <f t="shared" ref="E47:K47" si="15">SUM(E41:E45)</f>
        <v>#REF!</v>
      </c>
      <c r="F47" s="953" t="e">
        <f t="shared" si="15"/>
        <v>#REF!</v>
      </c>
      <c r="G47" s="953" t="e">
        <f t="shared" si="15"/>
        <v>#REF!</v>
      </c>
      <c r="H47" s="953" t="e">
        <f t="shared" si="15"/>
        <v>#REF!</v>
      </c>
      <c r="I47" s="953" t="e">
        <f t="shared" si="15"/>
        <v>#REF!</v>
      </c>
      <c r="J47" s="953" t="e">
        <f t="shared" si="15"/>
        <v>#REF!</v>
      </c>
      <c r="K47" s="955" t="e">
        <f t="shared" si="15"/>
        <v>#REF!</v>
      </c>
    </row>
    <row r="48" spans="1:11" ht="24" thickTop="1" x14ac:dyDescent="0.35">
      <c r="A48" s="947"/>
      <c r="B48" s="952"/>
      <c r="C48" s="952"/>
      <c r="D48" s="952"/>
      <c r="E48" s="954"/>
      <c r="F48" s="954"/>
      <c r="G48" s="954"/>
      <c r="H48" s="954"/>
      <c r="J48" s="954"/>
    </row>
    <row r="49" spans="1:10" ht="23.25" x14ac:dyDescent="0.35">
      <c r="A49" s="947"/>
      <c r="B49" s="952"/>
      <c r="C49" s="952"/>
      <c r="D49" s="952"/>
      <c r="H49" s="948"/>
      <c r="J49" s="948"/>
    </row>
    <row r="50" spans="1:10" ht="23.25" x14ac:dyDescent="0.35">
      <c r="A50" s="947"/>
      <c r="B50" s="952"/>
      <c r="C50" s="952"/>
      <c r="D50" s="952"/>
      <c r="H50" s="948"/>
      <c r="J50" s="948"/>
    </row>
    <row r="51" spans="1:10" ht="23.25" x14ac:dyDescent="0.35">
      <c r="A51" s="947"/>
      <c r="B51" s="952"/>
      <c r="C51" s="952"/>
      <c r="D51" s="952"/>
      <c r="E51" s="949" t="s">
        <v>157</v>
      </c>
      <c r="F51" s="949"/>
      <c r="G51" s="949"/>
      <c r="H51" s="949"/>
      <c r="J51" s="948"/>
    </row>
    <row r="52" spans="1:10" ht="23.25" x14ac:dyDescent="0.35">
      <c r="A52" s="947"/>
      <c r="B52" s="948"/>
      <c r="C52" s="948"/>
      <c r="D52" s="952"/>
      <c r="E52" s="949" t="s">
        <v>168</v>
      </c>
      <c r="F52" s="949" t="s">
        <v>96</v>
      </c>
      <c r="G52" s="949" t="s">
        <v>165</v>
      </c>
      <c r="H52" s="949" t="s">
        <v>164</v>
      </c>
      <c r="I52" s="948" t="s">
        <v>158</v>
      </c>
    </row>
    <row r="53" spans="1:10" ht="23.25" x14ac:dyDescent="0.35">
      <c r="A53" s="947"/>
      <c r="B53" s="952"/>
      <c r="C53" s="952"/>
      <c r="D53" s="952"/>
      <c r="E53" s="949"/>
      <c r="F53" s="949" t="s">
        <v>251</v>
      </c>
      <c r="G53" s="949">
        <v>4</v>
      </c>
      <c r="H53" s="949" t="e">
        <f>#REF!</f>
        <v>#REF!</v>
      </c>
      <c r="I53" s="949" t="e">
        <f>SUM(G53*H53)</f>
        <v>#REF!</v>
      </c>
    </row>
    <row r="54" spans="1:10" ht="23.25" x14ac:dyDescent="0.35">
      <c r="A54" s="947"/>
      <c r="B54" s="952"/>
      <c r="C54" s="952"/>
      <c r="D54" s="952"/>
      <c r="E54" s="949"/>
      <c r="F54" s="949" t="s">
        <v>250</v>
      </c>
      <c r="G54" s="949">
        <v>2</v>
      </c>
      <c r="H54" s="949" t="e">
        <f>#REF!</f>
        <v>#REF!</v>
      </c>
      <c r="I54" s="949" t="e">
        <f>SUM(G54*H54)</f>
        <v>#REF!</v>
      </c>
    </row>
    <row r="55" spans="1:10" ht="23.25" x14ac:dyDescent="0.35">
      <c r="A55" s="947"/>
      <c r="B55" s="952"/>
      <c r="C55" s="952"/>
      <c r="D55" s="952"/>
      <c r="E55" s="949"/>
      <c r="H55" s="948" t="s">
        <v>163</v>
      </c>
      <c r="I55" s="949" t="e">
        <f>I53+I54</f>
        <v>#REF!</v>
      </c>
    </row>
    <row r="56" spans="1:10" ht="23.25" x14ac:dyDescent="0.35">
      <c r="A56" s="953"/>
      <c r="B56" s="952"/>
      <c r="C56" s="949"/>
      <c r="D56" s="952"/>
      <c r="E56" s="949"/>
      <c r="F56" s="949" t="s">
        <v>252</v>
      </c>
      <c r="G56" s="949">
        <v>4</v>
      </c>
      <c r="H56" s="951" t="e">
        <f>#REF!</f>
        <v>#REF!</v>
      </c>
      <c r="I56" s="949" t="e">
        <f>SUM(G56*H56)</f>
        <v>#REF!</v>
      </c>
    </row>
    <row r="57" spans="1:10" ht="23.25" x14ac:dyDescent="0.35">
      <c r="A57" s="953"/>
      <c r="B57" s="952"/>
      <c r="C57" s="949"/>
      <c r="D57" s="952"/>
      <c r="I57" s="946"/>
    </row>
    <row r="58" spans="1:10" ht="23.25" x14ac:dyDescent="0.35">
      <c r="A58" s="947"/>
      <c r="B58" s="952"/>
      <c r="C58" s="952"/>
      <c r="D58" s="952"/>
      <c r="E58" s="949" t="s">
        <v>167</v>
      </c>
      <c r="F58" s="949" t="s">
        <v>251</v>
      </c>
      <c r="G58" s="949">
        <v>4</v>
      </c>
      <c r="H58" s="949" t="e">
        <f>#REF!</f>
        <v>#REF!</v>
      </c>
      <c r="I58" s="949" t="e">
        <f>SUM(G58*H58)</f>
        <v>#REF!</v>
      </c>
    </row>
    <row r="59" spans="1:10" ht="23.25" x14ac:dyDescent="0.35">
      <c r="A59" s="947"/>
      <c r="B59" s="952"/>
      <c r="C59" s="952"/>
      <c r="D59" s="952"/>
      <c r="E59" s="948"/>
      <c r="F59" s="949" t="s">
        <v>250</v>
      </c>
      <c r="G59" s="949">
        <v>2</v>
      </c>
      <c r="H59" s="949" t="e">
        <f>#REF!</f>
        <v>#REF!</v>
      </c>
      <c r="I59" s="949" t="e">
        <f>SUM(G59*H59)</f>
        <v>#REF!</v>
      </c>
    </row>
    <row r="60" spans="1:10" ht="23.25" x14ac:dyDescent="0.35">
      <c r="A60" s="947"/>
      <c r="B60" s="952"/>
      <c r="C60" s="952"/>
      <c r="D60" s="952"/>
      <c r="H60" s="948" t="s">
        <v>163</v>
      </c>
      <c r="I60" s="949" t="e">
        <f>I58+I59</f>
        <v>#REF!</v>
      </c>
    </row>
    <row r="61" spans="1:10" ht="23.25" x14ac:dyDescent="0.35">
      <c r="A61" s="947"/>
      <c r="B61" s="952"/>
      <c r="C61" s="952"/>
      <c r="D61" s="952"/>
      <c r="E61" s="948"/>
      <c r="F61" s="949" t="s">
        <v>248</v>
      </c>
      <c r="G61" s="949">
        <v>4</v>
      </c>
      <c r="H61" s="951" t="e">
        <f>#REF!</f>
        <v>#REF!</v>
      </c>
      <c r="I61" s="949" t="e">
        <f>SUM(G61*H61)</f>
        <v>#REF!</v>
      </c>
    </row>
    <row r="62" spans="1:10" ht="23.25" x14ac:dyDescent="0.35">
      <c r="A62" s="947"/>
      <c r="I62" s="946"/>
    </row>
    <row r="63" spans="1:10" ht="23.25" x14ac:dyDescent="0.35">
      <c r="A63" s="947"/>
      <c r="E63" s="948" t="s">
        <v>428</v>
      </c>
      <c r="F63" s="948"/>
      <c r="G63" s="949">
        <v>2</v>
      </c>
      <c r="H63" s="950" t="e">
        <f>#REF!</f>
        <v>#REF!</v>
      </c>
      <c r="I63" s="949" t="e">
        <f>SUM(G63*H63)</f>
        <v>#REF!</v>
      </c>
    </row>
    <row r="64" spans="1:10" ht="23.25" x14ac:dyDescent="0.35">
      <c r="A64" s="947"/>
      <c r="E64" s="948"/>
      <c r="F64" s="948"/>
      <c r="G64" s="948"/>
      <c r="H64" s="948"/>
      <c r="J64" s="948"/>
    </row>
    <row r="65" spans="1:10" ht="23.25" x14ac:dyDescent="0.35">
      <c r="A65" s="947"/>
      <c r="E65" s="948"/>
      <c r="F65" s="948"/>
      <c r="G65" s="948"/>
      <c r="H65" s="948"/>
      <c r="J65" s="948"/>
    </row>
    <row r="66" spans="1:10" ht="23.25" x14ac:dyDescent="0.35">
      <c r="A66" s="947"/>
      <c r="E66" s="948"/>
      <c r="F66" s="948"/>
      <c r="G66" s="948"/>
      <c r="H66" s="948"/>
      <c r="J66" s="948"/>
    </row>
    <row r="67" spans="1:10" ht="23.25" x14ac:dyDescent="0.35">
      <c r="A67" s="947"/>
      <c r="E67" s="948"/>
      <c r="F67" s="948"/>
      <c r="G67" s="948"/>
      <c r="H67" s="948"/>
      <c r="J67" s="948"/>
    </row>
    <row r="68" spans="1:10" ht="23.25" x14ac:dyDescent="0.35">
      <c r="A68" s="947"/>
      <c r="E68" s="948"/>
      <c r="F68" s="948"/>
      <c r="G68" s="948"/>
      <c r="H68" s="948"/>
      <c r="J68" s="948"/>
    </row>
    <row r="69" spans="1:10" ht="23.25" x14ac:dyDescent="0.35">
      <c r="A69" s="947"/>
      <c r="E69" s="948"/>
      <c r="F69" s="948"/>
      <c r="G69" s="948"/>
      <c r="H69" s="948"/>
      <c r="J69" s="948"/>
    </row>
    <row r="70" spans="1:10" ht="23.25" x14ac:dyDescent="0.35">
      <c r="A70" s="947"/>
      <c r="E70" s="948"/>
      <c r="F70" s="948"/>
      <c r="G70" s="948"/>
      <c r="H70" s="948"/>
      <c r="J70" s="948"/>
    </row>
    <row r="71" spans="1:10" ht="23.25" x14ac:dyDescent="0.35">
      <c r="A71" s="947"/>
      <c r="E71" s="948"/>
      <c r="F71" s="948"/>
      <c r="G71" s="948"/>
      <c r="H71" s="948"/>
      <c r="J71" s="948"/>
    </row>
    <row r="72" spans="1:10" ht="23.25" x14ac:dyDescent="0.35">
      <c r="A72" s="947"/>
      <c r="E72" s="948"/>
      <c r="F72" s="948"/>
      <c r="G72" s="948"/>
      <c r="H72" s="948"/>
      <c r="J72" s="948"/>
    </row>
    <row r="73" spans="1:10" ht="23.25" x14ac:dyDescent="0.35">
      <c r="A73" s="947"/>
      <c r="E73" s="948"/>
      <c r="F73" s="948"/>
      <c r="G73" s="948"/>
      <c r="H73" s="948"/>
      <c r="J73" s="948"/>
    </row>
    <row r="74" spans="1:10" ht="23.25" x14ac:dyDescent="0.35">
      <c r="A74" s="947"/>
      <c r="E74" s="948"/>
      <c r="F74" s="948"/>
      <c r="G74" s="948"/>
      <c r="H74" s="948"/>
      <c r="J74" s="948"/>
    </row>
    <row r="75" spans="1:10" ht="23.25" x14ac:dyDescent="0.35">
      <c r="A75" s="947"/>
      <c r="E75" s="948"/>
      <c r="F75" s="948"/>
      <c r="G75" s="948"/>
      <c r="H75" s="948"/>
      <c r="J75" s="948"/>
    </row>
    <row r="76" spans="1:10" ht="23.25" x14ac:dyDescent="0.35">
      <c r="A76" s="947"/>
      <c r="E76" s="948"/>
      <c r="F76" s="948"/>
      <c r="G76" s="948"/>
      <c r="H76" s="948"/>
      <c r="J76" s="948"/>
    </row>
    <row r="77" spans="1:10" ht="23.25" x14ac:dyDescent="0.35">
      <c r="A77" s="947"/>
      <c r="E77" s="948"/>
      <c r="F77" s="948"/>
      <c r="G77" s="948"/>
      <c r="H77" s="948"/>
      <c r="J77" s="948"/>
    </row>
    <row r="78" spans="1:10" ht="23.25" x14ac:dyDescent="0.35">
      <c r="A78" s="947"/>
      <c r="E78" s="948"/>
      <c r="F78" s="948"/>
      <c r="G78" s="948"/>
      <c r="H78" s="948"/>
      <c r="J78" s="948"/>
    </row>
    <row r="79" spans="1:10" ht="23.25" x14ac:dyDescent="0.35">
      <c r="A79" s="947"/>
      <c r="E79" s="948"/>
      <c r="F79" s="948"/>
      <c r="G79" s="948"/>
      <c r="H79" s="948"/>
      <c r="J79" s="948"/>
    </row>
    <row r="80" spans="1:10" ht="23.25" x14ac:dyDescent="0.35">
      <c r="A80" s="947"/>
      <c r="E80" s="948"/>
      <c r="F80" s="948"/>
      <c r="G80" s="948"/>
      <c r="H80" s="948"/>
      <c r="J80" s="948"/>
    </row>
    <row r="81" spans="1:10" ht="23.25" x14ac:dyDescent="0.35">
      <c r="A81" s="947"/>
      <c r="E81" s="948"/>
      <c r="F81" s="948"/>
      <c r="G81" s="948"/>
      <c r="H81" s="948"/>
      <c r="J81" s="948"/>
    </row>
    <row r="82" spans="1:10" ht="23.25" x14ac:dyDescent="0.35">
      <c r="A82" s="947"/>
      <c r="E82" s="948"/>
      <c r="F82" s="948"/>
      <c r="G82" s="948"/>
      <c r="H82" s="948"/>
      <c r="J82" s="948"/>
    </row>
    <row r="83" spans="1:10" ht="23.25" x14ac:dyDescent="0.35">
      <c r="A83" s="947"/>
      <c r="E83" s="948"/>
      <c r="F83" s="948"/>
      <c r="G83" s="948"/>
      <c r="H83" s="948"/>
      <c r="J83" s="948"/>
    </row>
    <row r="84" spans="1:10" ht="23.25" x14ac:dyDescent="0.35">
      <c r="A84" s="947"/>
      <c r="E84" s="948"/>
      <c r="F84" s="948"/>
      <c r="G84" s="948"/>
      <c r="H84" s="948"/>
      <c r="J84" s="948"/>
    </row>
    <row r="85" spans="1:10" ht="23.25" x14ac:dyDescent="0.35">
      <c r="A85" s="947"/>
      <c r="E85" s="948"/>
      <c r="F85" s="948"/>
      <c r="G85" s="948"/>
      <c r="H85" s="948"/>
      <c r="J85" s="948"/>
    </row>
    <row r="86" spans="1:10" ht="23.25" x14ac:dyDescent="0.35">
      <c r="A86" s="947"/>
    </row>
    <row r="87" spans="1:10" ht="23.25" x14ac:dyDescent="0.35">
      <c r="A87" s="947"/>
    </row>
    <row r="88" spans="1:10" ht="23.25" x14ac:dyDescent="0.35">
      <c r="A88" s="947"/>
    </row>
    <row r="89" spans="1:10" ht="23.25" x14ac:dyDescent="0.35">
      <c r="A89" s="947"/>
    </row>
    <row r="90" spans="1:10" ht="23.25" x14ac:dyDescent="0.35">
      <c r="A90" s="947"/>
    </row>
    <row r="91" spans="1:10" ht="23.25" x14ac:dyDescent="0.35">
      <c r="A91" s="947"/>
    </row>
  </sheetData>
  <pageMargins left="0.5" right="0.5" top="0.5" bottom="0.5" header="0" footer="0"/>
  <pageSetup scale="5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1E4E1-4D14-497E-B7F1-0170DE1B61B0}">
  <sheetPr>
    <tabColor theme="7" tint="0.79998168889431442"/>
  </sheetPr>
  <dimension ref="A1:AF54"/>
  <sheetViews>
    <sheetView topLeftCell="A16" workbookViewId="0">
      <selection activeCell="U53" sqref="U53"/>
    </sheetView>
  </sheetViews>
  <sheetFormatPr defaultRowHeight="15" x14ac:dyDescent="0.25"/>
  <cols>
    <col min="1" max="1" width="1.7109375" style="81" customWidth="1"/>
    <col min="2" max="2" width="0.85546875" style="81" customWidth="1"/>
    <col min="3" max="3" width="2.7109375" style="66" customWidth="1"/>
    <col min="4" max="4" width="1" style="82" customWidth="1"/>
    <col min="5" max="5" width="1.7109375" style="81" customWidth="1"/>
    <col min="6" max="6" width="0.85546875" style="81" customWidth="1"/>
    <col min="7" max="7" width="1.7109375" style="83" customWidth="1"/>
    <col min="8" max="8" width="1" style="82" customWidth="1"/>
    <col min="9" max="9" width="1.7109375" style="81" customWidth="1"/>
    <col min="10" max="10" width="0.85546875" style="81" customWidth="1"/>
    <col min="11" max="11" width="2.7109375" style="66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9.140625" style="1"/>
    <col min="26" max="27" width="0" style="1" hidden="1" customWidth="1"/>
    <col min="28" max="32" width="9.140625" style="1" hidden="1" customWidth="1"/>
    <col min="33" max="39" width="5.28515625" style="1" customWidth="1"/>
    <col min="40" max="16384" width="9.140625" style="1"/>
  </cols>
  <sheetData>
    <row r="1" spans="1:32" ht="60" customHeight="1" thickBot="1" x14ac:dyDescent="0.25">
      <c r="A1" s="1848" t="s">
        <v>2</v>
      </c>
      <c r="B1" s="1848"/>
      <c r="C1" s="1848"/>
      <c r="D1" s="1848"/>
      <c r="E1" s="1848"/>
      <c r="F1" s="1848"/>
      <c r="G1" s="1848"/>
      <c r="H1" s="1848"/>
      <c r="I1" s="1848"/>
      <c r="J1" s="1848"/>
      <c r="K1" s="1848"/>
      <c r="L1" s="1849" t="s">
        <v>27</v>
      </c>
      <c r="M1" s="1850"/>
      <c r="N1" s="1851" t="s">
        <v>93</v>
      </c>
      <c r="O1" s="1852"/>
      <c r="P1" s="1852"/>
      <c r="Q1" s="1852"/>
      <c r="R1" s="1852"/>
      <c r="S1" s="11"/>
      <c r="T1" s="11"/>
      <c r="U1" s="11"/>
    </row>
    <row r="2" spans="1:32" ht="19.5" customHeight="1" thickBot="1" x14ac:dyDescent="0.3">
      <c r="A2" s="1848"/>
      <c r="B2" s="1848"/>
      <c r="C2" s="1848"/>
      <c r="D2" s="1848"/>
      <c r="E2" s="1848"/>
      <c r="F2" s="1848"/>
      <c r="G2" s="1848"/>
      <c r="H2" s="1848"/>
      <c r="I2" s="1848"/>
      <c r="J2" s="1848"/>
      <c r="K2" s="1853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2" ht="34.5" customHeight="1" x14ac:dyDescent="0.25">
      <c r="A3" s="1848"/>
      <c r="B3" s="1848"/>
      <c r="C3" s="1848"/>
      <c r="D3" s="1848"/>
      <c r="E3" s="1848"/>
      <c r="F3" s="1848"/>
      <c r="G3" s="1848"/>
      <c r="H3" s="1848"/>
      <c r="I3" s="1848"/>
      <c r="J3" s="1848"/>
      <c r="K3" s="1853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</row>
    <row r="4" spans="1:32" s="4" customFormat="1" ht="12" customHeight="1" x14ac:dyDescent="0.25">
      <c r="A4" s="1848"/>
      <c r="B4" s="1848"/>
      <c r="C4" s="1848"/>
      <c r="D4" s="1848"/>
      <c r="E4" s="1848"/>
      <c r="F4" s="1848"/>
      <c r="G4" s="1848"/>
      <c r="H4" s="1848"/>
      <c r="I4" s="1848"/>
      <c r="J4" s="1848"/>
      <c r="K4" s="1853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17</v>
      </c>
      <c r="X4" s="4" t="s">
        <v>10</v>
      </c>
      <c r="Z4" s="4" t="s">
        <v>19</v>
      </c>
      <c r="AA4" s="4" t="s">
        <v>12</v>
      </c>
      <c r="AB4" s="4" t="s">
        <v>13</v>
      </c>
      <c r="AC4" s="4" t="s">
        <v>14</v>
      </c>
      <c r="AD4" s="4" t="s">
        <v>15</v>
      </c>
      <c r="AE4" s="4" t="s">
        <v>16</v>
      </c>
    </row>
    <row r="5" spans="1:32" ht="27" customHeight="1" thickBot="1" x14ac:dyDescent="0.3">
      <c r="A5" s="1848"/>
      <c r="B5" s="1848"/>
      <c r="C5" s="1848"/>
      <c r="D5" s="1848"/>
      <c r="E5" s="1848"/>
      <c r="F5" s="1848"/>
      <c r="G5" s="1848"/>
      <c r="H5" s="1848"/>
      <c r="I5" s="1848"/>
      <c r="J5" s="1848"/>
      <c r="K5" s="1853"/>
      <c r="L5" s="1795"/>
      <c r="M5" s="1798"/>
      <c r="N5" s="1801"/>
      <c r="O5" s="1801"/>
      <c r="P5" s="1801"/>
      <c r="Q5" s="1801"/>
      <c r="R5" s="1807"/>
    </row>
    <row r="6" spans="1:32" ht="11.25" hidden="1" customHeight="1" x14ac:dyDescent="0.25">
      <c r="A6" s="81">
        <v>2</v>
      </c>
      <c r="B6" s="81" t="s">
        <v>0</v>
      </c>
      <c r="C6" s="66">
        <v>0</v>
      </c>
      <c r="D6" s="82" t="s">
        <v>1</v>
      </c>
      <c r="E6" s="81">
        <v>0</v>
      </c>
      <c r="F6" s="81" t="s">
        <v>0</v>
      </c>
      <c r="G6" s="83">
        <v>4</v>
      </c>
      <c r="H6" s="82" t="s">
        <v>1</v>
      </c>
      <c r="I6" s="81">
        <v>1</v>
      </c>
      <c r="J6" s="81" t="s">
        <v>0</v>
      </c>
      <c r="K6" s="66">
        <v>6</v>
      </c>
      <c r="U6" s="2">
        <f t="shared" ref="U6:U30" si="0">((A6+(C6/12))*(E6+G6/12))*(I6+K6/12)</f>
        <v>1</v>
      </c>
      <c r="V6" s="2">
        <f t="shared" ref="V6:V30" si="1">((I6+(K6/12))*(A6+C6/12))</f>
        <v>3</v>
      </c>
      <c r="W6" s="3">
        <f t="shared" ref="W6:W31" si="2">I6+(K6/12)</f>
        <v>1.5</v>
      </c>
      <c r="X6" s="1">
        <f t="shared" ref="X6:X31" si="3">A6+C6/12</f>
        <v>2</v>
      </c>
      <c r="AA6" s="1">
        <f>(V6*Price!C15)*2</f>
        <v>194.67000000000002</v>
      </c>
      <c r="AB6" s="1">
        <f>(W6*Price!C6)*2</f>
        <v>9.7334999999999994</v>
      </c>
      <c r="AC6" s="1">
        <f>X6*Price!C6</f>
        <v>6.4889999999999999</v>
      </c>
      <c r="AD6" s="1">
        <f>X6*Price!F6</f>
        <v>23.1</v>
      </c>
      <c r="AE6" s="1">
        <f>Price!E15</f>
        <v>40.015500000000003</v>
      </c>
      <c r="AF6" s="1">
        <f>SUM(AA6:AE6)</f>
        <v>274.00800000000004</v>
      </c>
    </row>
    <row r="7" spans="1:32" ht="13.5" customHeight="1" x14ac:dyDescent="0.25">
      <c r="A7" s="1845" t="s">
        <v>28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2" ht="15.75" customHeight="1" x14ac:dyDescent="0.25">
      <c r="A8" s="149">
        <v>2</v>
      </c>
      <c r="B8" s="150" t="s">
        <v>0</v>
      </c>
      <c r="C8" s="151">
        <v>0</v>
      </c>
      <c r="D8" s="152" t="s">
        <v>1</v>
      </c>
      <c r="E8" s="153">
        <v>0</v>
      </c>
      <c r="F8" s="150" t="s">
        <v>0</v>
      </c>
      <c r="G8" s="151">
        <v>6</v>
      </c>
      <c r="H8" s="152" t="s">
        <v>1</v>
      </c>
      <c r="I8" s="153">
        <v>1</v>
      </c>
      <c r="J8" s="150" t="s">
        <v>0</v>
      </c>
      <c r="K8" s="199">
        <v>6</v>
      </c>
      <c r="L8" s="155">
        <f>V8*Price!$L$16</f>
        <v>336</v>
      </c>
      <c r="M8" s="1618">
        <f>V8*Price!$M$16</f>
        <v>0</v>
      </c>
      <c r="N8" s="155">
        <f>V8*Price!$N$16</f>
        <v>342</v>
      </c>
      <c r="O8" s="155">
        <f>V8*Price!$O$16</f>
        <v>363</v>
      </c>
      <c r="P8" s="155">
        <f>V8*Price!$P$16</f>
        <v>450</v>
      </c>
      <c r="Q8" s="155">
        <f>V8*Price!$Q$16</f>
        <v>459</v>
      </c>
      <c r="R8" s="155">
        <f>V8*Price!$R$16</f>
        <v>663</v>
      </c>
      <c r="U8" s="2">
        <f t="shared" si="0"/>
        <v>1.5</v>
      </c>
      <c r="V8" s="2">
        <f t="shared" si="1"/>
        <v>3</v>
      </c>
      <c r="W8" s="3">
        <f t="shared" si="2"/>
        <v>1.5</v>
      </c>
      <c r="X8" s="1">
        <f t="shared" si="3"/>
        <v>2</v>
      </c>
      <c r="Z8" s="7">
        <f>U8*Price!$O$7</f>
        <v>175.5</v>
      </c>
      <c r="AA8" s="1">
        <f>(V8*Price!$C$15)*2</f>
        <v>194.67000000000002</v>
      </c>
      <c r="AB8" s="1">
        <f>(W8*Price!$C$7)*2</f>
        <v>9.7334999999999994</v>
      </c>
      <c r="AC8" s="1">
        <f>X8*Price!$C$7</f>
        <v>6.4889999999999999</v>
      </c>
      <c r="AD8" s="1">
        <f>X8*Price!$F$7</f>
        <v>49.749000000000002</v>
      </c>
      <c r="AE8" s="1">
        <f>Price!$E$15</f>
        <v>40.015500000000003</v>
      </c>
      <c r="AF8" s="1">
        <f>SUM(AA8:AE8)</f>
        <v>300.65700000000004</v>
      </c>
    </row>
    <row r="9" spans="1:32" x14ac:dyDescent="0.25">
      <c r="A9" s="203">
        <v>2</v>
      </c>
      <c r="B9" s="101" t="s">
        <v>0</v>
      </c>
      <c r="C9" s="102">
        <v>0</v>
      </c>
      <c r="D9" s="103" t="s">
        <v>1</v>
      </c>
      <c r="E9" s="104">
        <v>0</v>
      </c>
      <c r="F9" s="101" t="s">
        <v>0</v>
      </c>
      <c r="G9" s="102">
        <v>6</v>
      </c>
      <c r="H9" s="103" t="s">
        <v>1</v>
      </c>
      <c r="I9" s="69">
        <v>1</v>
      </c>
      <c r="J9" s="64" t="s">
        <v>0</v>
      </c>
      <c r="K9" s="68">
        <v>8</v>
      </c>
      <c r="L9" s="21">
        <f>V9*Price!$L$16</f>
        <v>373.33333333333331</v>
      </c>
      <c r="M9" s="259">
        <f>V9*Price!$M$16</f>
        <v>0</v>
      </c>
      <c r="N9" s="21">
        <f>V9*Price!$N$16</f>
        <v>379.99999999999994</v>
      </c>
      <c r="O9" s="21">
        <f>V9*Price!$O$16</f>
        <v>403.33333333333331</v>
      </c>
      <c r="P9" s="21">
        <f>V9*Price!$P$16</f>
        <v>499.99999999999994</v>
      </c>
      <c r="Q9" s="21">
        <f>V9*Price!$Q$16</f>
        <v>509.99999999999994</v>
      </c>
      <c r="R9" s="21">
        <f>V9*Price!$R$16</f>
        <v>736.66666666666663</v>
      </c>
      <c r="U9" s="2">
        <f t="shared" si="0"/>
        <v>1.6666666666666665</v>
      </c>
      <c r="V9" s="2">
        <f t="shared" si="1"/>
        <v>3.333333333333333</v>
      </c>
      <c r="W9" s="3">
        <f t="shared" si="2"/>
        <v>1.6666666666666665</v>
      </c>
      <c r="X9" s="1">
        <f t="shared" si="3"/>
        <v>2</v>
      </c>
      <c r="Z9" s="7">
        <f>U9*Price!$O$7</f>
        <v>194.99999999999997</v>
      </c>
      <c r="AA9" s="7">
        <f>(V9*Price!$C$15)*2</f>
        <v>216.29999999999998</v>
      </c>
      <c r="AB9" s="7">
        <f>(W9*Price!$C$7)*2</f>
        <v>10.815</v>
      </c>
      <c r="AC9" s="1">
        <f>X9*Price!$C$7</f>
        <v>6.4889999999999999</v>
      </c>
      <c r="AD9" s="1">
        <f>X9*Price!$F$7</f>
        <v>49.749000000000002</v>
      </c>
      <c r="AE9" s="1">
        <f>Price!$E$15</f>
        <v>40.015500000000003</v>
      </c>
      <c r="AF9" s="7">
        <f t="shared" ref="AF9:AF31" si="4">SUM(AA9:AE9)</f>
        <v>323.36850000000004</v>
      </c>
    </row>
    <row r="10" spans="1:32" x14ac:dyDescent="0.25">
      <c r="A10" s="203">
        <v>2</v>
      </c>
      <c r="B10" s="101" t="s">
        <v>0</v>
      </c>
      <c r="C10" s="102">
        <v>0</v>
      </c>
      <c r="D10" s="103" t="s">
        <v>1</v>
      </c>
      <c r="E10" s="104">
        <v>0</v>
      </c>
      <c r="F10" s="101" t="s">
        <v>0</v>
      </c>
      <c r="G10" s="102">
        <v>6</v>
      </c>
      <c r="H10" s="103" t="s">
        <v>1</v>
      </c>
      <c r="I10" s="153">
        <v>2</v>
      </c>
      <c r="J10" s="150" t="s">
        <v>0</v>
      </c>
      <c r="K10" s="199">
        <v>0</v>
      </c>
      <c r="L10" s="155">
        <f>V10*Price!$L$16</f>
        <v>448</v>
      </c>
      <c r="M10" s="1618">
        <f>V10*Price!$M$16</f>
        <v>0</v>
      </c>
      <c r="N10" s="155">
        <f>V10*Price!$N$16</f>
        <v>456</v>
      </c>
      <c r="O10" s="155">
        <f>V10*Price!$O$16</f>
        <v>484</v>
      </c>
      <c r="P10" s="155">
        <f>V10*Price!$P$16</f>
        <v>600</v>
      </c>
      <c r="Q10" s="155">
        <f>V10*Price!$Q$16</f>
        <v>612</v>
      </c>
      <c r="R10" s="155">
        <f>V10*Price!$R$16</f>
        <v>884</v>
      </c>
      <c r="U10" s="2">
        <f t="shared" si="0"/>
        <v>2</v>
      </c>
      <c r="V10" s="2">
        <f t="shared" si="1"/>
        <v>4</v>
      </c>
      <c r="W10" s="3">
        <f t="shared" si="2"/>
        <v>2</v>
      </c>
      <c r="X10" s="1">
        <f t="shared" si="3"/>
        <v>2</v>
      </c>
      <c r="Z10" s="7">
        <f>U10*Price!$O$7</f>
        <v>234</v>
      </c>
      <c r="AA10" s="1">
        <f>(V10*Price!$C$15)*2</f>
        <v>259.56</v>
      </c>
      <c r="AB10" s="1">
        <f>(W10*Price!$C$7)*2</f>
        <v>12.978</v>
      </c>
      <c r="AC10" s="1">
        <f>X10*Price!$C$7</f>
        <v>6.4889999999999999</v>
      </c>
      <c r="AD10" s="1">
        <f>X10*Price!$F$7</f>
        <v>49.749000000000002</v>
      </c>
      <c r="AE10" s="1">
        <f>Price!$E$15</f>
        <v>40.015500000000003</v>
      </c>
      <c r="AF10" s="1">
        <f t="shared" si="4"/>
        <v>368.79150000000004</v>
      </c>
    </row>
    <row r="11" spans="1:32" x14ac:dyDescent="0.25">
      <c r="A11" s="203">
        <v>2</v>
      </c>
      <c r="B11" s="101" t="s">
        <v>0</v>
      </c>
      <c r="C11" s="102">
        <v>0</v>
      </c>
      <c r="D11" s="103" t="s">
        <v>1</v>
      </c>
      <c r="E11" s="104">
        <v>0</v>
      </c>
      <c r="F11" s="101" t="s">
        <v>0</v>
      </c>
      <c r="G11" s="102">
        <v>6</v>
      </c>
      <c r="H11" s="103" t="s">
        <v>1</v>
      </c>
      <c r="I11" s="69">
        <v>2</v>
      </c>
      <c r="J11" s="64" t="s">
        <v>0</v>
      </c>
      <c r="K11" s="68">
        <v>6</v>
      </c>
      <c r="L11" s="21">
        <f>V11*Price!$L$16</f>
        <v>560</v>
      </c>
      <c r="M11" s="259">
        <f>V11*Price!$M$16</f>
        <v>0</v>
      </c>
      <c r="N11" s="21">
        <f>V11*Price!$N$16</f>
        <v>570</v>
      </c>
      <c r="O11" s="21">
        <f>V11*Price!$O$16</f>
        <v>605</v>
      </c>
      <c r="P11" s="21">
        <f>V11*Price!$P$16</f>
        <v>750</v>
      </c>
      <c r="Q11" s="21">
        <f>V11*Price!$Q$16</f>
        <v>765</v>
      </c>
      <c r="R11" s="21">
        <f>V11*Price!$R$16</f>
        <v>1105</v>
      </c>
      <c r="U11" s="2">
        <f t="shared" si="0"/>
        <v>2.5</v>
      </c>
      <c r="V11" s="2">
        <f>((I11+(K11/12))*(A11+C11/12))</f>
        <v>5</v>
      </c>
      <c r="W11" s="3">
        <f t="shared" si="2"/>
        <v>2.5</v>
      </c>
      <c r="X11" s="1">
        <f t="shared" si="3"/>
        <v>2</v>
      </c>
      <c r="Z11" s="7">
        <f>U11*Price!$O$7</f>
        <v>292.5</v>
      </c>
      <c r="AA11" s="1">
        <f>(V11*Price!$C$15)*2</f>
        <v>324.45</v>
      </c>
      <c r="AB11" s="1">
        <f>(W11*Price!$C$7)*2</f>
        <v>16.2225</v>
      </c>
      <c r="AC11" s="1">
        <f>X11*Price!$C$7</f>
        <v>6.4889999999999999</v>
      </c>
      <c r="AD11" s="1">
        <f>X11*Price!$F$7</f>
        <v>49.749000000000002</v>
      </c>
      <c r="AE11" s="1">
        <f>Price!$E$15</f>
        <v>40.015500000000003</v>
      </c>
      <c r="AF11" s="1">
        <f t="shared" si="4"/>
        <v>436.92600000000004</v>
      </c>
    </row>
    <row r="12" spans="1:32" x14ac:dyDescent="0.25">
      <c r="A12" s="203">
        <v>2</v>
      </c>
      <c r="B12" s="101" t="s">
        <v>0</v>
      </c>
      <c r="C12" s="102">
        <v>0</v>
      </c>
      <c r="D12" s="103" t="s">
        <v>1</v>
      </c>
      <c r="E12" s="104">
        <v>0</v>
      </c>
      <c r="F12" s="101" t="s">
        <v>0</v>
      </c>
      <c r="G12" s="102">
        <v>6</v>
      </c>
      <c r="H12" s="103" t="s">
        <v>1</v>
      </c>
      <c r="I12" s="153">
        <v>3</v>
      </c>
      <c r="J12" s="150" t="s">
        <v>0</v>
      </c>
      <c r="K12" s="199">
        <v>0</v>
      </c>
      <c r="L12" s="155">
        <f>V12*Price!$L$16</f>
        <v>672</v>
      </c>
      <c r="M12" s="1618">
        <f>V12*Price!$M$16</f>
        <v>0</v>
      </c>
      <c r="N12" s="155">
        <f>V12*Price!$N$16</f>
        <v>684</v>
      </c>
      <c r="O12" s="155">
        <f>V12*Price!$O$16</f>
        <v>726</v>
      </c>
      <c r="P12" s="155">
        <f>V12*Price!$P$16</f>
        <v>900</v>
      </c>
      <c r="Q12" s="155">
        <f>V12*Price!$Q$16</f>
        <v>918</v>
      </c>
      <c r="R12" s="155">
        <f>V12*Price!$R$16</f>
        <v>1326</v>
      </c>
      <c r="U12" s="2">
        <f t="shared" si="0"/>
        <v>3</v>
      </c>
      <c r="V12" s="2">
        <f t="shared" si="1"/>
        <v>6</v>
      </c>
      <c r="W12" s="3">
        <f t="shared" si="2"/>
        <v>3</v>
      </c>
      <c r="X12" s="1">
        <f t="shared" si="3"/>
        <v>2</v>
      </c>
      <c r="Z12" s="7">
        <f>U12*Price!$O$7</f>
        <v>351</v>
      </c>
      <c r="AA12" s="1">
        <f>(V12*Price!$C$15)*2</f>
        <v>389.34000000000003</v>
      </c>
      <c r="AB12" s="1">
        <f>(W12*Price!$C$7)*2</f>
        <v>19.466999999999999</v>
      </c>
      <c r="AC12" s="1">
        <f>X12*Price!$C$7</f>
        <v>6.4889999999999999</v>
      </c>
      <c r="AD12" s="1">
        <f>X12*Price!$F$7</f>
        <v>49.749000000000002</v>
      </c>
      <c r="AE12" s="1">
        <f>Price!$E$15</f>
        <v>40.015500000000003</v>
      </c>
      <c r="AF12" s="1">
        <f t="shared" si="4"/>
        <v>505.06050000000005</v>
      </c>
    </row>
    <row r="13" spans="1:32" x14ac:dyDescent="0.25">
      <c r="A13" s="71">
        <v>2</v>
      </c>
      <c r="B13" s="64" t="s">
        <v>0</v>
      </c>
      <c r="C13" s="67">
        <v>6</v>
      </c>
      <c r="D13" s="70" t="s">
        <v>1</v>
      </c>
      <c r="E13" s="69">
        <v>0</v>
      </c>
      <c r="F13" s="64" t="s">
        <v>0</v>
      </c>
      <c r="G13" s="67">
        <v>6</v>
      </c>
      <c r="H13" s="70" t="s">
        <v>1</v>
      </c>
      <c r="I13" s="69">
        <v>1</v>
      </c>
      <c r="J13" s="64" t="s">
        <v>0</v>
      </c>
      <c r="K13" s="68">
        <v>6</v>
      </c>
      <c r="L13" s="21">
        <f>V13*Price!$L$16</f>
        <v>420</v>
      </c>
      <c r="M13" s="259">
        <f>V13*Price!$M$16</f>
        <v>0</v>
      </c>
      <c r="N13" s="21">
        <f>V13*Price!$N$16</f>
        <v>427.5</v>
      </c>
      <c r="O13" s="21">
        <f>V13*Price!$O$16</f>
        <v>453.75</v>
      </c>
      <c r="P13" s="21">
        <f>V13*Price!$P$16</f>
        <v>562.5</v>
      </c>
      <c r="Q13" s="21">
        <f>V13*Price!$Q$16</f>
        <v>573.75</v>
      </c>
      <c r="R13" s="21">
        <f>V13*Price!$R$16</f>
        <v>828.75</v>
      </c>
      <c r="U13" s="2">
        <f t="shared" si="0"/>
        <v>1.875</v>
      </c>
      <c r="V13" s="2">
        <f t="shared" si="1"/>
        <v>3.75</v>
      </c>
      <c r="W13" s="3">
        <f t="shared" si="2"/>
        <v>1.5</v>
      </c>
      <c r="X13" s="1">
        <f t="shared" si="3"/>
        <v>2.5</v>
      </c>
      <c r="Z13" s="7">
        <f>U13*Price!$O$7</f>
        <v>219.375</v>
      </c>
      <c r="AA13" s="7">
        <f>(V13*Price!$C$15)*2</f>
        <v>243.33750000000001</v>
      </c>
      <c r="AB13" s="1">
        <f>(W13*Price!$C$7)*2</f>
        <v>9.7334999999999994</v>
      </c>
      <c r="AC13" s="1">
        <f>X13*Price!$C$7</f>
        <v>8.1112500000000001</v>
      </c>
      <c r="AD13" s="1">
        <f>X13*Price!$F$7</f>
        <v>62.186250000000001</v>
      </c>
      <c r="AE13" s="1">
        <f>Price!$E$15</f>
        <v>40.015500000000003</v>
      </c>
      <c r="AF13" s="7">
        <f t="shared" si="4"/>
        <v>363.38400000000001</v>
      </c>
    </row>
    <row r="14" spans="1:32" x14ac:dyDescent="0.25">
      <c r="A14" s="203">
        <v>2</v>
      </c>
      <c r="B14" s="101" t="s">
        <v>0</v>
      </c>
      <c r="C14" s="102">
        <v>6</v>
      </c>
      <c r="D14" s="103" t="s">
        <v>1</v>
      </c>
      <c r="E14" s="104">
        <v>0</v>
      </c>
      <c r="F14" s="101" t="s">
        <v>0</v>
      </c>
      <c r="G14" s="102">
        <v>6</v>
      </c>
      <c r="H14" s="103" t="s">
        <v>1</v>
      </c>
      <c r="I14" s="153">
        <v>1</v>
      </c>
      <c r="J14" s="150" t="s">
        <v>0</v>
      </c>
      <c r="K14" s="199">
        <v>8</v>
      </c>
      <c r="L14" s="155">
        <f>V14*Price!$L$16</f>
        <v>466.66666666666663</v>
      </c>
      <c r="M14" s="1618">
        <f>V14*Price!$M$16</f>
        <v>0</v>
      </c>
      <c r="N14" s="155">
        <f>V14*Price!$N$16</f>
        <v>474.99999999999994</v>
      </c>
      <c r="O14" s="155">
        <f>V14*Price!$O$16</f>
        <v>504.16666666666657</v>
      </c>
      <c r="P14" s="155">
        <f>V14*Price!$P$16</f>
        <v>624.99999999999989</v>
      </c>
      <c r="Q14" s="155">
        <f>V14*Price!$Q$16</f>
        <v>637.49999999999989</v>
      </c>
      <c r="R14" s="155">
        <f>V14*Price!$R$16</f>
        <v>920.83333333333326</v>
      </c>
      <c r="U14" s="2">
        <f t="shared" si="0"/>
        <v>2.083333333333333</v>
      </c>
      <c r="V14" s="2">
        <f t="shared" si="1"/>
        <v>4.1666666666666661</v>
      </c>
      <c r="W14" s="3">
        <f t="shared" si="2"/>
        <v>1.6666666666666665</v>
      </c>
      <c r="X14" s="1">
        <f t="shared" si="3"/>
        <v>2.5</v>
      </c>
      <c r="Z14" s="7">
        <f>U14*Price!$O$7</f>
        <v>243.74999999999997</v>
      </c>
      <c r="AA14" s="7">
        <f>(V14*Price!$C$15)*2</f>
        <v>270.37499999999994</v>
      </c>
      <c r="AB14" s="7">
        <f>(W14*Price!$C$7)*2</f>
        <v>10.815</v>
      </c>
      <c r="AC14" s="1">
        <f>X14*Price!$C$7</f>
        <v>8.1112500000000001</v>
      </c>
      <c r="AD14" s="1">
        <f>X14*Price!$F$7</f>
        <v>62.186250000000001</v>
      </c>
      <c r="AE14" s="1">
        <f>Price!$E$15</f>
        <v>40.015500000000003</v>
      </c>
      <c r="AF14" s="7">
        <f t="shared" si="4"/>
        <v>391.50299999999993</v>
      </c>
    </row>
    <row r="15" spans="1:32" x14ac:dyDescent="0.25">
      <c r="A15" s="203">
        <v>2</v>
      </c>
      <c r="B15" s="101" t="s">
        <v>0</v>
      </c>
      <c r="C15" s="102">
        <v>6</v>
      </c>
      <c r="D15" s="103" t="s">
        <v>1</v>
      </c>
      <c r="E15" s="104">
        <v>0</v>
      </c>
      <c r="F15" s="101" t="s">
        <v>0</v>
      </c>
      <c r="G15" s="102">
        <v>6</v>
      </c>
      <c r="H15" s="103" t="s">
        <v>1</v>
      </c>
      <c r="I15" s="69">
        <v>2</v>
      </c>
      <c r="J15" s="64" t="s">
        <v>0</v>
      </c>
      <c r="K15" s="68">
        <v>0</v>
      </c>
      <c r="L15" s="21">
        <f>V15*Price!$L$16</f>
        <v>560</v>
      </c>
      <c r="M15" s="259">
        <f>V15*Price!$M$16</f>
        <v>0</v>
      </c>
      <c r="N15" s="21">
        <f>V15*Price!$N$16</f>
        <v>570</v>
      </c>
      <c r="O15" s="21">
        <f>V15*Price!$O$16</f>
        <v>605</v>
      </c>
      <c r="P15" s="21">
        <f>V15*Price!$P$16</f>
        <v>750</v>
      </c>
      <c r="Q15" s="21">
        <f>V15*Price!$Q$16</f>
        <v>765</v>
      </c>
      <c r="R15" s="21">
        <f>V15*Price!$R$16</f>
        <v>1105</v>
      </c>
      <c r="U15" s="2">
        <f t="shared" si="0"/>
        <v>2.5</v>
      </c>
      <c r="V15" s="2">
        <f t="shared" si="1"/>
        <v>5</v>
      </c>
      <c r="W15" s="3">
        <f t="shared" si="2"/>
        <v>2</v>
      </c>
      <c r="X15" s="1">
        <f t="shared" si="3"/>
        <v>2.5</v>
      </c>
      <c r="Z15" s="7">
        <f>U15*Price!$O$7</f>
        <v>292.5</v>
      </c>
      <c r="AA15" s="7">
        <f>(V15*Price!$C$15)*2</f>
        <v>324.45</v>
      </c>
      <c r="AB15" s="7">
        <f>(W15*Price!$C$7)*2</f>
        <v>12.978</v>
      </c>
      <c r="AC15" s="1">
        <f>X15*Price!$C$7</f>
        <v>8.1112500000000001</v>
      </c>
      <c r="AD15" s="1">
        <f>X15*Price!$F$7</f>
        <v>62.186250000000001</v>
      </c>
      <c r="AE15" s="1">
        <f>Price!$E$15</f>
        <v>40.015500000000003</v>
      </c>
      <c r="AF15" s="7">
        <f t="shared" si="4"/>
        <v>447.74099999999999</v>
      </c>
    </row>
    <row r="16" spans="1:32" x14ac:dyDescent="0.25">
      <c r="A16" s="203">
        <v>2</v>
      </c>
      <c r="B16" s="101" t="s">
        <v>0</v>
      </c>
      <c r="C16" s="102">
        <v>6</v>
      </c>
      <c r="D16" s="103" t="s">
        <v>1</v>
      </c>
      <c r="E16" s="104">
        <v>0</v>
      </c>
      <c r="F16" s="101" t="s">
        <v>0</v>
      </c>
      <c r="G16" s="102">
        <v>6</v>
      </c>
      <c r="H16" s="103" t="s">
        <v>1</v>
      </c>
      <c r="I16" s="153">
        <v>2</v>
      </c>
      <c r="J16" s="150" t="s">
        <v>0</v>
      </c>
      <c r="K16" s="199">
        <v>6</v>
      </c>
      <c r="L16" s="155">
        <f>V16*Price!$L$16</f>
        <v>700</v>
      </c>
      <c r="M16" s="1618">
        <f>V16*Price!$M$16</f>
        <v>0</v>
      </c>
      <c r="N16" s="155">
        <f>V16*Price!$N$16</f>
        <v>712.5</v>
      </c>
      <c r="O16" s="155">
        <f>V16*Price!$O$16</f>
        <v>756.25</v>
      </c>
      <c r="P16" s="155">
        <f>V16*Price!$P$16</f>
        <v>937.5</v>
      </c>
      <c r="Q16" s="155">
        <f>V16*Price!$Q$16</f>
        <v>956.25</v>
      </c>
      <c r="R16" s="155">
        <f>V16*Price!$R$16</f>
        <v>1381.25</v>
      </c>
      <c r="U16" s="2">
        <f t="shared" si="0"/>
        <v>3.125</v>
      </c>
      <c r="V16" s="2">
        <f t="shared" si="1"/>
        <v>6.25</v>
      </c>
      <c r="W16" s="3">
        <f t="shared" si="2"/>
        <v>2.5</v>
      </c>
      <c r="X16" s="1">
        <f t="shared" si="3"/>
        <v>2.5</v>
      </c>
      <c r="Z16" s="7">
        <f>U16*Price!$O$7</f>
        <v>365.625</v>
      </c>
      <c r="AA16" s="7">
        <f>(V16*Price!$C$15)*2</f>
        <v>405.5625</v>
      </c>
      <c r="AB16" s="7">
        <f>(W16*Price!$C$7)*2</f>
        <v>16.2225</v>
      </c>
      <c r="AC16" s="1">
        <f>X16*Price!$C$7</f>
        <v>8.1112500000000001</v>
      </c>
      <c r="AD16" s="1">
        <f>X16*Price!$F$7</f>
        <v>62.186250000000001</v>
      </c>
      <c r="AE16" s="1">
        <f>Price!$E$15</f>
        <v>40.015500000000003</v>
      </c>
      <c r="AF16" s="7">
        <f t="shared" si="4"/>
        <v>532.09799999999996</v>
      </c>
    </row>
    <row r="17" spans="1:32" x14ac:dyDescent="0.25">
      <c r="A17" s="203">
        <v>2</v>
      </c>
      <c r="B17" s="101" t="s">
        <v>0</v>
      </c>
      <c r="C17" s="102">
        <v>6</v>
      </c>
      <c r="D17" s="103" t="s">
        <v>1</v>
      </c>
      <c r="E17" s="104">
        <v>0</v>
      </c>
      <c r="F17" s="101" t="s">
        <v>0</v>
      </c>
      <c r="G17" s="102">
        <v>6</v>
      </c>
      <c r="H17" s="103" t="s">
        <v>1</v>
      </c>
      <c r="I17" s="69">
        <v>3</v>
      </c>
      <c r="J17" s="64" t="s">
        <v>0</v>
      </c>
      <c r="K17" s="68">
        <v>0</v>
      </c>
      <c r="L17" s="21">
        <f>V17*Price!$L$16</f>
        <v>840</v>
      </c>
      <c r="M17" s="259">
        <f>V17*Price!$M$16</f>
        <v>0</v>
      </c>
      <c r="N17" s="21">
        <f>V17*Price!$N$16</f>
        <v>855</v>
      </c>
      <c r="O17" s="21">
        <f>V17*Price!$O$16</f>
        <v>907.5</v>
      </c>
      <c r="P17" s="21">
        <f>V17*Price!$P$16</f>
        <v>1125</v>
      </c>
      <c r="Q17" s="21">
        <f>V17*Price!$Q$16</f>
        <v>1147.5</v>
      </c>
      <c r="R17" s="21">
        <f>V17*Price!$R$16</f>
        <v>1657.5</v>
      </c>
      <c r="U17" s="2">
        <f t="shared" si="0"/>
        <v>3.75</v>
      </c>
      <c r="V17" s="2">
        <f t="shared" si="1"/>
        <v>7.5</v>
      </c>
      <c r="W17" s="3">
        <f t="shared" si="2"/>
        <v>3</v>
      </c>
      <c r="X17" s="1">
        <f t="shared" si="3"/>
        <v>2.5</v>
      </c>
      <c r="Z17" s="7">
        <f>U17*Price!$O$7</f>
        <v>438.75</v>
      </c>
      <c r="AA17" s="7">
        <f>(V17*Price!$C$15)*2</f>
        <v>486.67500000000001</v>
      </c>
      <c r="AB17" s="7">
        <f>(W17*Price!$C$7)*2</f>
        <v>19.466999999999999</v>
      </c>
      <c r="AC17" s="1">
        <f>X17*Price!$C$7</f>
        <v>8.1112500000000001</v>
      </c>
      <c r="AD17" s="1">
        <f>X17*Price!$F$7</f>
        <v>62.186250000000001</v>
      </c>
      <c r="AE17" s="1">
        <f>Price!$E$15</f>
        <v>40.015500000000003</v>
      </c>
      <c r="AF17" s="7">
        <f t="shared" si="4"/>
        <v>616.45499999999993</v>
      </c>
    </row>
    <row r="18" spans="1:32" x14ac:dyDescent="0.25">
      <c r="A18" s="156">
        <v>2</v>
      </c>
      <c r="B18" s="157" t="s">
        <v>0</v>
      </c>
      <c r="C18" s="246">
        <v>10</v>
      </c>
      <c r="D18" s="159" t="s">
        <v>1</v>
      </c>
      <c r="E18" s="160">
        <v>0</v>
      </c>
      <c r="F18" s="157" t="s">
        <v>0</v>
      </c>
      <c r="G18" s="158">
        <v>6</v>
      </c>
      <c r="H18" s="159" t="s">
        <v>1</v>
      </c>
      <c r="I18" s="160">
        <v>2</v>
      </c>
      <c r="J18" s="157" t="s">
        <v>0</v>
      </c>
      <c r="K18" s="247">
        <v>10</v>
      </c>
      <c r="L18" s="155">
        <f>V18*Price!$L$16</f>
        <v>899.1111111111112</v>
      </c>
      <c r="M18" s="1618">
        <f>V18*Price!$M$16</f>
        <v>0</v>
      </c>
      <c r="N18" s="155">
        <f>V18*Price!$N$16</f>
        <v>915.16666666666674</v>
      </c>
      <c r="O18" s="155">
        <f>V18*Price!$O$16</f>
        <v>971.3611111111112</v>
      </c>
      <c r="P18" s="155">
        <f>V18*Price!$P$16</f>
        <v>1204.1666666666667</v>
      </c>
      <c r="Q18" s="155">
        <f>V18*Price!$Q$16</f>
        <v>1228.2500000000002</v>
      </c>
      <c r="R18" s="155">
        <f>V18*Price!$R$16</f>
        <v>1774.1388888888891</v>
      </c>
      <c r="U18" s="2">
        <f t="shared" si="0"/>
        <v>4.0138888888888893</v>
      </c>
      <c r="V18" s="2">
        <f t="shared" si="1"/>
        <v>8.0277777777777786</v>
      </c>
      <c r="W18" s="3">
        <f t="shared" si="2"/>
        <v>2.8333333333333335</v>
      </c>
      <c r="X18" s="2">
        <f t="shared" si="3"/>
        <v>2.8333333333333335</v>
      </c>
      <c r="Z18" s="7">
        <f>U18*Price!$O$7</f>
        <v>469.62500000000006</v>
      </c>
      <c r="AA18" s="2">
        <f>(V18*Price!$C$15)*2</f>
        <v>520.92250000000001</v>
      </c>
      <c r="AB18" s="1">
        <f>(W18*Price!$C$7)*2</f>
        <v>18.3855</v>
      </c>
      <c r="AC18" s="1">
        <f>X18*Price!$C$7</f>
        <v>9.1927500000000002</v>
      </c>
      <c r="AD18" s="2">
        <f>X18*Price!$F$7</f>
        <v>70.47775</v>
      </c>
      <c r="AE18" s="1">
        <f>Price!$E$15</f>
        <v>40.015500000000003</v>
      </c>
      <c r="AF18" s="7">
        <f t="shared" si="4"/>
        <v>658.99400000000003</v>
      </c>
    </row>
    <row r="19" spans="1:32" x14ac:dyDescent="0.25">
      <c r="A19" s="71">
        <v>3</v>
      </c>
      <c r="B19" s="64" t="s">
        <v>0</v>
      </c>
      <c r="C19" s="67">
        <v>0</v>
      </c>
      <c r="D19" s="70" t="s">
        <v>1</v>
      </c>
      <c r="E19" s="69">
        <v>0</v>
      </c>
      <c r="F19" s="64" t="s">
        <v>0</v>
      </c>
      <c r="G19" s="67">
        <v>6</v>
      </c>
      <c r="H19" s="70" t="s">
        <v>1</v>
      </c>
      <c r="I19" s="69">
        <v>1</v>
      </c>
      <c r="J19" s="64" t="s">
        <v>0</v>
      </c>
      <c r="K19" s="68">
        <v>8</v>
      </c>
      <c r="L19" s="21">
        <f>V19*Price!$L$16</f>
        <v>560</v>
      </c>
      <c r="M19" s="259">
        <f>V19*Price!$M$16</f>
        <v>0</v>
      </c>
      <c r="N19" s="21">
        <f>V19*Price!$N$16</f>
        <v>570</v>
      </c>
      <c r="O19" s="21">
        <f>V19*Price!$O$16</f>
        <v>605</v>
      </c>
      <c r="P19" s="21">
        <f>V19*Price!$P$16</f>
        <v>750</v>
      </c>
      <c r="Q19" s="21">
        <f>V19*Price!$Q$16</f>
        <v>765</v>
      </c>
      <c r="R19" s="21">
        <f>V19*Price!$R$16</f>
        <v>1105</v>
      </c>
      <c r="U19" s="2">
        <f t="shared" si="0"/>
        <v>2.5</v>
      </c>
      <c r="V19" s="2">
        <f t="shared" si="1"/>
        <v>5</v>
      </c>
      <c r="W19" s="3">
        <f t="shared" si="2"/>
        <v>1.6666666666666665</v>
      </c>
      <c r="X19" s="2">
        <f t="shared" si="3"/>
        <v>3</v>
      </c>
      <c r="Z19" s="7">
        <f>U19*Price!$O$7</f>
        <v>292.5</v>
      </c>
      <c r="AA19" s="2">
        <f>(V19*Price!$C$15)*2</f>
        <v>324.45</v>
      </c>
      <c r="AB19" s="1">
        <f>(W19*Price!$C$7)*2</f>
        <v>10.815</v>
      </c>
      <c r="AC19" s="1">
        <f>X19*Price!$C$7</f>
        <v>9.7334999999999994</v>
      </c>
      <c r="AD19" s="2">
        <f>X19*Price!$F$7</f>
        <v>74.623500000000007</v>
      </c>
      <c r="AE19" s="1">
        <f>Price!$E$15</f>
        <v>40.015500000000003</v>
      </c>
      <c r="AF19" s="7">
        <f t="shared" si="4"/>
        <v>459.63749999999993</v>
      </c>
    </row>
    <row r="20" spans="1:32" x14ac:dyDescent="0.25">
      <c r="A20" s="204">
        <v>3</v>
      </c>
      <c r="B20" s="105" t="s">
        <v>0</v>
      </c>
      <c r="C20" s="106">
        <v>0</v>
      </c>
      <c r="D20" s="107" t="s">
        <v>1</v>
      </c>
      <c r="E20" s="108">
        <v>0</v>
      </c>
      <c r="F20" s="105" t="s">
        <v>0</v>
      </c>
      <c r="G20" s="106">
        <v>6</v>
      </c>
      <c r="H20" s="107" t="s">
        <v>1</v>
      </c>
      <c r="I20" s="160">
        <v>1</v>
      </c>
      <c r="J20" s="157" t="s">
        <v>0</v>
      </c>
      <c r="K20" s="247">
        <v>10</v>
      </c>
      <c r="L20" s="155">
        <f>V20*Price!$L$16</f>
        <v>616</v>
      </c>
      <c r="M20" s="1618">
        <f>V20*Price!$M$16</f>
        <v>0</v>
      </c>
      <c r="N20" s="155">
        <f>V20*Price!$N$16</f>
        <v>627</v>
      </c>
      <c r="O20" s="155">
        <f>V20*Price!$O$16</f>
        <v>665.5</v>
      </c>
      <c r="P20" s="155">
        <f>V20*Price!$P$16</f>
        <v>825</v>
      </c>
      <c r="Q20" s="155">
        <f>V20*Price!$Q$16</f>
        <v>841.5</v>
      </c>
      <c r="R20" s="155">
        <f>V20*Price!$R$16</f>
        <v>1215.5</v>
      </c>
      <c r="U20" s="2">
        <f t="shared" si="0"/>
        <v>2.75</v>
      </c>
      <c r="V20" s="2">
        <f t="shared" si="1"/>
        <v>5.5</v>
      </c>
      <c r="W20" s="3">
        <f t="shared" si="2"/>
        <v>1.8333333333333335</v>
      </c>
      <c r="X20" s="2">
        <f t="shared" si="3"/>
        <v>3</v>
      </c>
      <c r="Z20" s="7">
        <f>U20*Price!$O$7</f>
        <v>321.75</v>
      </c>
      <c r="AA20" s="2">
        <f>(V20*Price!$C$15)*2</f>
        <v>356.89499999999998</v>
      </c>
      <c r="AB20" s="1">
        <f>(W20*Price!$C$7)*2</f>
        <v>11.896500000000001</v>
      </c>
      <c r="AC20" s="1">
        <f>X20*Price!$C$7</f>
        <v>9.7334999999999994</v>
      </c>
      <c r="AD20" s="2">
        <f>X20*Price!$F$7</f>
        <v>74.623500000000007</v>
      </c>
      <c r="AE20" s="1">
        <f>Price!$E$15</f>
        <v>40.015500000000003</v>
      </c>
      <c r="AF20" s="7">
        <f t="shared" si="4"/>
        <v>493.16399999999999</v>
      </c>
    </row>
    <row r="21" spans="1:32" x14ac:dyDescent="0.25">
      <c r="A21" s="203">
        <v>3</v>
      </c>
      <c r="B21" s="101" t="s">
        <v>0</v>
      </c>
      <c r="C21" s="102">
        <v>0</v>
      </c>
      <c r="D21" s="103" t="s">
        <v>1</v>
      </c>
      <c r="E21" s="104">
        <v>0</v>
      </c>
      <c r="F21" s="101" t="s">
        <v>0</v>
      </c>
      <c r="G21" s="102">
        <v>6</v>
      </c>
      <c r="H21" s="103" t="s">
        <v>1</v>
      </c>
      <c r="I21" s="69">
        <v>2</v>
      </c>
      <c r="J21" s="64" t="s">
        <v>0</v>
      </c>
      <c r="K21" s="68">
        <v>0</v>
      </c>
      <c r="L21" s="21">
        <f>V21*Price!$L$16</f>
        <v>672</v>
      </c>
      <c r="M21" s="259">
        <f>V21*Price!$M$16</f>
        <v>0</v>
      </c>
      <c r="N21" s="21">
        <f>V21*Price!$N$16</f>
        <v>684</v>
      </c>
      <c r="O21" s="21">
        <f>V21*Price!$O$16</f>
        <v>726</v>
      </c>
      <c r="P21" s="21">
        <f>V21*Price!$P$16</f>
        <v>900</v>
      </c>
      <c r="Q21" s="21">
        <f>V21*Price!$Q$16</f>
        <v>918</v>
      </c>
      <c r="R21" s="21">
        <f>V21*Price!$R$16</f>
        <v>1326</v>
      </c>
      <c r="U21" s="2">
        <f t="shared" si="0"/>
        <v>3</v>
      </c>
      <c r="V21" s="2">
        <f t="shared" si="1"/>
        <v>6</v>
      </c>
      <c r="W21" s="3">
        <f t="shared" si="2"/>
        <v>2</v>
      </c>
      <c r="X21" s="2">
        <f t="shared" si="3"/>
        <v>3</v>
      </c>
      <c r="Z21" s="7">
        <f>U21*Price!$O$7</f>
        <v>351</v>
      </c>
      <c r="AA21" s="2">
        <f>(V21*Price!$C$15)*2</f>
        <v>389.34000000000003</v>
      </c>
      <c r="AB21" s="1">
        <f>(W21*Price!$C$7)*2</f>
        <v>12.978</v>
      </c>
      <c r="AC21" s="1">
        <f>X21*Price!$C$7</f>
        <v>9.7334999999999994</v>
      </c>
      <c r="AD21" s="2">
        <f>X21*Price!$F$7</f>
        <v>74.623500000000007</v>
      </c>
      <c r="AE21" s="1">
        <f>Price!$E$15</f>
        <v>40.015500000000003</v>
      </c>
      <c r="AF21" s="7">
        <f t="shared" si="4"/>
        <v>526.69050000000004</v>
      </c>
    </row>
    <row r="22" spans="1:32" x14ac:dyDescent="0.25">
      <c r="A22" s="203">
        <v>3</v>
      </c>
      <c r="B22" s="101" t="s">
        <v>0</v>
      </c>
      <c r="C22" s="102">
        <v>0</v>
      </c>
      <c r="D22" s="103" t="s">
        <v>1</v>
      </c>
      <c r="E22" s="104">
        <v>0</v>
      </c>
      <c r="F22" s="101" t="s">
        <v>0</v>
      </c>
      <c r="G22" s="102">
        <v>6</v>
      </c>
      <c r="H22" s="103" t="s">
        <v>1</v>
      </c>
      <c r="I22" s="153">
        <v>2</v>
      </c>
      <c r="J22" s="150" t="s">
        <v>0</v>
      </c>
      <c r="K22" s="199">
        <v>6</v>
      </c>
      <c r="L22" s="155">
        <f>V22*Price!$L$16</f>
        <v>840</v>
      </c>
      <c r="M22" s="1618">
        <f>V22*Price!$M$16</f>
        <v>0</v>
      </c>
      <c r="N22" s="155">
        <f>V22*Price!$N$16</f>
        <v>855</v>
      </c>
      <c r="O22" s="155">
        <f>V22*Price!$O$16</f>
        <v>907.5</v>
      </c>
      <c r="P22" s="155">
        <f>V22*Price!$P$16</f>
        <v>1125</v>
      </c>
      <c r="Q22" s="155">
        <f>V22*Price!$Q$16</f>
        <v>1147.5</v>
      </c>
      <c r="R22" s="155">
        <f>V22*Price!$R$16</f>
        <v>1657.5</v>
      </c>
      <c r="U22" s="2">
        <f t="shared" si="0"/>
        <v>3.75</v>
      </c>
      <c r="V22" s="2">
        <f t="shared" si="1"/>
        <v>7.5</v>
      </c>
      <c r="W22" s="3">
        <f t="shared" si="2"/>
        <v>2.5</v>
      </c>
      <c r="X22" s="2">
        <f t="shared" si="3"/>
        <v>3</v>
      </c>
      <c r="Z22" s="7">
        <f>U22*Price!$O$7</f>
        <v>438.75</v>
      </c>
      <c r="AA22" s="2">
        <f>(V22*Price!$C$15)*2</f>
        <v>486.67500000000001</v>
      </c>
      <c r="AB22" s="1">
        <f>(W22*Price!$C$7)*2</f>
        <v>16.2225</v>
      </c>
      <c r="AC22" s="1">
        <f>X22*Price!$C$7</f>
        <v>9.7334999999999994</v>
      </c>
      <c r="AD22" s="2">
        <f>X22*Price!$F$7</f>
        <v>74.623500000000007</v>
      </c>
      <c r="AE22" s="1">
        <f>Price!$E$15</f>
        <v>40.015500000000003</v>
      </c>
      <c r="AF22" s="7">
        <f t="shared" si="4"/>
        <v>627.2700000000001</v>
      </c>
    </row>
    <row r="23" spans="1:32" x14ac:dyDescent="0.25">
      <c r="A23" s="203">
        <v>3</v>
      </c>
      <c r="B23" s="101" t="s">
        <v>0</v>
      </c>
      <c r="C23" s="102">
        <v>0</v>
      </c>
      <c r="D23" s="103" t="s">
        <v>1</v>
      </c>
      <c r="E23" s="104">
        <v>0</v>
      </c>
      <c r="F23" s="101" t="s">
        <v>0</v>
      </c>
      <c r="G23" s="102">
        <v>6</v>
      </c>
      <c r="H23" s="103" t="s">
        <v>1</v>
      </c>
      <c r="I23" s="69">
        <v>3</v>
      </c>
      <c r="J23" s="64" t="s">
        <v>0</v>
      </c>
      <c r="K23" s="68">
        <v>0</v>
      </c>
      <c r="L23" s="21">
        <f>V23*Price!$L$16</f>
        <v>1008</v>
      </c>
      <c r="M23" s="259">
        <f>V23*Price!$M$16</f>
        <v>0</v>
      </c>
      <c r="N23" s="21">
        <f>V23*Price!$N$16</f>
        <v>1026</v>
      </c>
      <c r="O23" s="21">
        <f>V23*Price!$O$16</f>
        <v>1089</v>
      </c>
      <c r="P23" s="21">
        <f>V23*Price!$P$16</f>
        <v>1350</v>
      </c>
      <c r="Q23" s="21">
        <f>V23*Price!$Q$16</f>
        <v>1377</v>
      </c>
      <c r="R23" s="21">
        <f>V23*Price!$R$16</f>
        <v>1989</v>
      </c>
      <c r="U23" s="2">
        <f t="shared" si="0"/>
        <v>4.5</v>
      </c>
      <c r="V23" s="2">
        <f t="shared" si="1"/>
        <v>9</v>
      </c>
      <c r="W23" s="3">
        <f t="shared" si="2"/>
        <v>3</v>
      </c>
      <c r="X23" s="2">
        <f t="shared" si="3"/>
        <v>3</v>
      </c>
      <c r="Z23" s="7">
        <f>U23*Price!$O$7</f>
        <v>526.5</v>
      </c>
      <c r="AA23" s="2">
        <f>(V23*Price!$C$15)*2</f>
        <v>584.01</v>
      </c>
      <c r="AB23" s="1">
        <f>(W23*Price!$C$7)*2</f>
        <v>19.466999999999999</v>
      </c>
      <c r="AC23" s="1">
        <f>X23*Price!$C$7</f>
        <v>9.7334999999999994</v>
      </c>
      <c r="AD23" s="2">
        <f>X23*Price!$F$7</f>
        <v>74.623500000000007</v>
      </c>
      <c r="AE23" s="1">
        <f>Price!$E$15</f>
        <v>40.015500000000003</v>
      </c>
      <c r="AF23" s="7">
        <f t="shared" si="4"/>
        <v>727.84950000000003</v>
      </c>
    </row>
    <row r="24" spans="1:32" x14ac:dyDescent="0.25">
      <c r="A24" s="149">
        <v>3</v>
      </c>
      <c r="B24" s="150" t="s">
        <v>0</v>
      </c>
      <c r="C24" s="151">
        <v>6</v>
      </c>
      <c r="D24" s="152" t="s">
        <v>1</v>
      </c>
      <c r="E24" s="153">
        <v>0</v>
      </c>
      <c r="F24" s="150" t="s">
        <v>0</v>
      </c>
      <c r="G24" s="151">
        <v>6</v>
      </c>
      <c r="H24" s="152" t="s">
        <v>1</v>
      </c>
      <c r="I24" s="153">
        <v>1</v>
      </c>
      <c r="J24" s="150" t="s">
        <v>0</v>
      </c>
      <c r="K24" s="199">
        <v>6</v>
      </c>
      <c r="L24" s="155">
        <f>V24*Price!$L$16</f>
        <v>588</v>
      </c>
      <c r="M24" s="1618">
        <f>V24*Price!$M$16</f>
        <v>0</v>
      </c>
      <c r="N24" s="155">
        <f>V24*Price!$N$16</f>
        <v>598.5</v>
      </c>
      <c r="O24" s="155">
        <f>V24*Price!$O$16</f>
        <v>635.25</v>
      </c>
      <c r="P24" s="155">
        <f>V24*Price!$P$16</f>
        <v>787.5</v>
      </c>
      <c r="Q24" s="155">
        <f>V24*Price!$Q$16</f>
        <v>803.25</v>
      </c>
      <c r="R24" s="155">
        <f>V24*Price!$R$16</f>
        <v>1160.25</v>
      </c>
      <c r="U24" s="2">
        <f t="shared" si="0"/>
        <v>2.625</v>
      </c>
      <c r="V24" s="2">
        <f t="shared" si="1"/>
        <v>5.25</v>
      </c>
      <c r="W24" s="3">
        <f t="shared" si="2"/>
        <v>1.5</v>
      </c>
      <c r="X24" s="2">
        <f t="shared" si="3"/>
        <v>3.5</v>
      </c>
      <c r="Z24" s="7">
        <f>U24*Price!$O$7</f>
        <v>307.125</v>
      </c>
      <c r="AA24" s="2">
        <f>(V24*Price!$C$15)*2</f>
        <v>340.67250000000001</v>
      </c>
      <c r="AB24" s="1">
        <f>(W24*Price!$C$7)*2</f>
        <v>9.7334999999999994</v>
      </c>
      <c r="AC24" s="1">
        <f>X24*Price!$C$7</f>
        <v>11.35575</v>
      </c>
      <c r="AD24" s="2">
        <f>X24*Price!$F$7</f>
        <v>87.060749999999999</v>
      </c>
      <c r="AE24" s="1">
        <f>Price!$E$15</f>
        <v>40.015500000000003</v>
      </c>
      <c r="AF24" s="7">
        <f t="shared" si="4"/>
        <v>488.83799999999997</v>
      </c>
    </row>
    <row r="25" spans="1:32" x14ac:dyDescent="0.25">
      <c r="A25" s="203">
        <v>3</v>
      </c>
      <c r="B25" s="101" t="s">
        <v>0</v>
      </c>
      <c r="C25" s="102">
        <v>6</v>
      </c>
      <c r="D25" s="103" t="s">
        <v>1</v>
      </c>
      <c r="E25" s="104">
        <v>0</v>
      </c>
      <c r="F25" s="101" t="s">
        <v>0</v>
      </c>
      <c r="G25" s="102">
        <v>6</v>
      </c>
      <c r="H25" s="103" t="s">
        <v>1</v>
      </c>
      <c r="I25" s="69">
        <v>1</v>
      </c>
      <c r="J25" s="64" t="s">
        <v>0</v>
      </c>
      <c r="K25" s="68">
        <v>8</v>
      </c>
      <c r="L25" s="21">
        <f>V25*Price!$L$16</f>
        <v>653.33333333333326</v>
      </c>
      <c r="M25" s="259">
        <f>V25*Price!$M$16</f>
        <v>0</v>
      </c>
      <c r="N25" s="21">
        <f>V25*Price!$N$16</f>
        <v>665</v>
      </c>
      <c r="O25" s="21">
        <f>V25*Price!$O$16</f>
        <v>705.83333333333326</v>
      </c>
      <c r="P25" s="21">
        <f>V25*Price!$P$16</f>
        <v>875</v>
      </c>
      <c r="Q25" s="21">
        <f>V25*Price!$Q$16</f>
        <v>892.5</v>
      </c>
      <c r="R25" s="21">
        <f>V25*Price!$R$16</f>
        <v>1289.1666666666665</v>
      </c>
      <c r="U25" s="2">
        <f t="shared" si="0"/>
        <v>2.9166666666666665</v>
      </c>
      <c r="V25" s="2">
        <f t="shared" si="1"/>
        <v>5.833333333333333</v>
      </c>
      <c r="W25" s="3">
        <f t="shared" si="2"/>
        <v>1.6666666666666665</v>
      </c>
      <c r="X25" s="2">
        <f t="shared" si="3"/>
        <v>3.5</v>
      </c>
      <c r="Z25" s="7">
        <f>U25*Price!$O$7</f>
        <v>341.25</v>
      </c>
      <c r="AA25" s="2">
        <f>(V25*Price!$C$15)*2</f>
        <v>378.52499999999998</v>
      </c>
      <c r="AB25" s="1">
        <f>(W25*Price!$C$7)*2</f>
        <v>10.815</v>
      </c>
      <c r="AC25" s="1">
        <f>X25*Price!$C$7</f>
        <v>11.35575</v>
      </c>
      <c r="AD25" s="2">
        <f>X25*Price!$F$7</f>
        <v>87.060749999999999</v>
      </c>
      <c r="AE25" s="1">
        <f>Price!$E$15</f>
        <v>40.015500000000003</v>
      </c>
      <c r="AF25" s="7">
        <f t="shared" si="4"/>
        <v>527.77199999999993</v>
      </c>
    </row>
    <row r="26" spans="1:32" x14ac:dyDescent="0.25">
      <c r="A26" s="204">
        <v>3</v>
      </c>
      <c r="B26" s="105" t="s">
        <v>0</v>
      </c>
      <c r="C26" s="106">
        <v>6</v>
      </c>
      <c r="D26" s="107" t="s">
        <v>1</v>
      </c>
      <c r="E26" s="108">
        <v>0</v>
      </c>
      <c r="F26" s="105" t="s">
        <v>0</v>
      </c>
      <c r="G26" s="106">
        <v>6</v>
      </c>
      <c r="H26" s="107" t="s">
        <v>1</v>
      </c>
      <c r="I26" s="160">
        <v>1</v>
      </c>
      <c r="J26" s="157" t="s">
        <v>0</v>
      </c>
      <c r="K26" s="247">
        <v>10</v>
      </c>
      <c r="L26" s="155">
        <f>V26*Price!$L$16</f>
        <v>718.66666666666674</v>
      </c>
      <c r="M26" s="1618">
        <f>V26*Price!$M$16</f>
        <v>0</v>
      </c>
      <c r="N26" s="155">
        <f>V26*Price!$N$16</f>
        <v>731.5</v>
      </c>
      <c r="O26" s="155">
        <f>V26*Price!$O$16</f>
        <v>776.41666666666674</v>
      </c>
      <c r="P26" s="155">
        <f>V26*Price!$P$16</f>
        <v>962.5</v>
      </c>
      <c r="Q26" s="155">
        <f>V26*Price!$Q$16</f>
        <v>981.75</v>
      </c>
      <c r="R26" s="155">
        <f>V26*Price!$R$16</f>
        <v>1418.0833333333335</v>
      </c>
      <c r="U26" s="2">
        <f t="shared" si="0"/>
        <v>3.2083333333333335</v>
      </c>
      <c r="V26" s="2">
        <f t="shared" si="1"/>
        <v>6.416666666666667</v>
      </c>
      <c r="W26" s="3">
        <f t="shared" si="2"/>
        <v>1.8333333333333335</v>
      </c>
      <c r="X26" s="2">
        <f t="shared" si="3"/>
        <v>3.5</v>
      </c>
      <c r="Z26" s="7">
        <f>U26*Price!$O$7</f>
        <v>375.375</v>
      </c>
      <c r="AA26" s="2">
        <f>(V26*Price!$C$15)*2</f>
        <v>416.3775</v>
      </c>
      <c r="AB26" s="1">
        <f>(W26*Price!$C$7)*2</f>
        <v>11.896500000000001</v>
      </c>
      <c r="AC26" s="1">
        <f>X26*Price!$C$7</f>
        <v>11.35575</v>
      </c>
      <c r="AD26" s="2">
        <f>X26*Price!$F$7</f>
        <v>87.060749999999999</v>
      </c>
      <c r="AE26" s="1">
        <f>Price!$E$15</f>
        <v>40.015500000000003</v>
      </c>
      <c r="AF26" s="7">
        <f t="shared" si="4"/>
        <v>566.70600000000002</v>
      </c>
    </row>
    <row r="27" spans="1:32" x14ac:dyDescent="0.25">
      <c r="A27" s="203">
        <v>3</v>
      </c>
      <c r="B27" s="101" t="s">
        <v>0</v>
      </c>
      <c r="C27" s="102">
        <v>6</v>
      </c>
      <c r="D27" s="103" t="s">
        <v>1</v>
      </c>
      <c r="E27" s="104">
        <v>0</v>
      </c>
      <c r="F27" s="101" t="s">
        <v>0</v>
      </c>
      <c r="G27" s="102">
        <v>6</v>
      </c>
      <c r="H27" s="103" t="s">
        <v>1</v>
      </c>
      <c r="I27" s="69">
        <v>2</v>
      </c>
      <c r="J27" s="64" t="s">
        <v>0</v>
      </c>
      <c r="K27" s="68">
        <v>0</v>
      </c>
      <c r="L27" s="21">
        <f>V27*Price!$L$16</f>
        <v>784</v>
      </c>
      <c r="M27" s="259">
        <f>V27*Price!$M$16</f>
        <v>0</v>
      </c>
      <c r="N27" s="21">
        <f>V27*Price!$N$16</f>
        <v>798</v>
      </c>
      <c r="O27" s="21">
        <f>V27*Price!$O$16</f>
        <v>847</v>
      </c>
      <c r="P27" s="21">
        <f>V27*Price!$P$16</f>
        <v>1050</v>
      </c>
      <c r="Q27" s="21">
        <f>V27*Price!$Q$16</f>
        <v>1071</v>
      </c>
      <c r="R27" s="21">
        <f>V27*Price!$R$16</f>
        <v>1547</v>
      </c>
      <c r="U27" s="2">
        <f t="shared" si="0"/>
        <v>3.5</v>
      </c>
      <c r="V27" s="2">
        <f t="shared" si="1"/>
        <v>7</v>
      </c>
      <c r="W27" s="3">
        <f t="shared" si="2"/>
        <v>2</v>
      </c>
      <c r="X27" s="2">
        <f t="shared" si="3"/>
        <v>3.5</v>
      </c>
      <c r="Z27" s="7">
        <f>U27*Price!$O$7</f>
        <v>409.5</v>
      </c>
      <c r="AA27" s="2">
        <f>(V27*Price!$C$15)*2</f>
        <v>454.23</v>
      </c>
      <c r="AB27" s="1">
        <f>(W27*Price!$C$7)*2</f>
        <v>12.978</v>
      </c>
      <c r="AC27" s="1">
        <f>X27*Price!$C$7</f>
        <v>11.35575</v>
      </c>
      <c r="AD27" s="2">
        <f>X27*Price!$F$7</f>
        <v>87.060749999999999</v>
      </c>
      <c r="AE27" s="1">
        <f>Price!$E$15</f>
        <v>40.015500000000003</v>
      </c>
      <c r="AF27" s="7">
        <f t="shared" si="4"/>
        <v>605.64</v>
      </c>
    </row>
    <row r="28" spans="1:32" x14ac:dyDescent="0.25">
      <c r="A28" s="149">
        <v>4</v>
      </c>
      <c r="B28" s="150" t="s">
        <v>0</v>
      </c>
      <c r="C28" s="151">
        <v>0</v>
      </c>
      <c r="D28" s="152" t="s">
        <v>1</v>
      </c>
      <c r="E28" s="153">
        <v>0</v>
      </c>
      <c r="F28" s="150" t="s">
        <v>0</v>
      </c>
      <c r="G28" s="151">
        <v>6</v>
      </c>
      <c r="H28" s="152" t="s">
        <v>1</v>
      </c>
      <c r="I28" s="153">
        <v>1</v>
      </c>
      <c r="J28" s="150" t="s">
        <v>0</v>
      </c>
      <c r="K28" s="199">
        <v>8</v>
      </c>
      <c r="L28" s="155">
        <f>V28*Price!$L$16</f>
        <v>746.66666666666663</v>
      </c>
      <c r="M28" s="1618">
        <f>V28*Price!$M$16</f>
        <v>0</v>
      </c>
      <c r="N28" s="155">
        <f>V28*Price!$N$16</f>
        <v>759.99999999999989</v>
      </c>
      <c r="O28" s="155">
        <f>V28*Price!$O$16</f>
        <v>806.66666666666663</v>
      </c>
      <c r="P28" s="155">
        <f>V28*Price!$P$16</f>
        <v>999.99999999999989</v>
      </c>
      <c r="Q28" s="155">
        <f>V28*Price!$Q$16</f>
        <v>1019.9999999999999</v>
      </c>
      <c r="R28" s="155">
        <f>V28*Price!$R$16</f>
        <v>1473.3333333333333</v>
      </c>
      <c r="U28" s="2">
        <f t="shared" si="0"/>
        <v>3.333333333333333</v>
      </c>
      <c r="V28" s="2">
        <f t="shared" si="1"/>
        <v>6.6666666666666661</v>
      </c>
      <c r="W28" s="3">
        <f t="shared" si="2"/>
        <v>1.6666666666666665</v>
      </c>
      <c r="X28" s="2">
        <f t="shared" si="3"/>
        <v>4</v>
      </c>
      <c r="Z28" s="7">
        <f>U28*Price!$O$7</f>
        <v>389.99999999999994</v>
      </c>
      <c r="AA28" s="2">
        <f>(V28*Price!$C$15)*2</f>
        <v>432.59999999999997</v>
      </c>
      <c r="AB28" s="1">
        <f>(W28*Price!$C$7)*2</f>
        <v>10.815</v>
      </c>
      <c r="AC28" s="1">
        <f>X28*Price!$C$7</f>
        <v>12.978</v>
      </c>
      <c r="AD28" s="2">
        <f>X28*Price!$F$7</f>
        <v>99.498000000000005</v>
      </c>
      <c r="AE28" s="1">
        <f>Price!$E$15</f>
        <v>40.015500000000003</v>
      </c>
      <c r="AF28" s="7">
        <f t="shared" si="4"/>
        <v>595.90649999999994</v>
      </c>
    </row>
    <row r="29" spans="1:32" x14ac:dyDescent="0.25">
      <c r="A29" s="203">
        <v>4</v>
      </c>
      <c r="B29" s="101" t="s">
        <v>0</v>
      </c>
      <c r="C29" s="102">
        <v>0</v>
      </c>
      <c r="D29" s="103" t="s">
        <v>1</v>
      </c>
      <c r="E29" s="104">
        <v>0</v>
      </c>
      <c r="F29" s="101" t="s">
        <v>0</v>
      </c>
      <c r="G29" s="102">
        <v>6</v>
      </c>
      <c r="H29" s="103" t="s">
        <v>1</v>
      </c>
      <c r="I29" s="69">
        <v>2</v>
      </c>
      <c r="J29" s="64" t="s">
        <v>0</v>
      </c>
      <c r="K29" s="68">
        <v>0</v>
      </c>
      <c r="L29" s="21">
        <f>V29*Price!$L$16</f>
        <v>896</v>
      </c>
      <c r="M29" s="259">
        <f>V29*Price!$M$16</f>
        <v>0</v>
      </c>
      <c r="N29" s="21">
        <f>V29*Price!$N$16</f>
        <v>912</v>
      </c>
      <c r="O29" s="21">
        <f>V29*Price!$O$16</f>
        <v>968</v>
      </c>
      <c r="P29" s="21">
        <f>V29*Price!$P$16</f>
        <v>1200</v>
      </c>
      <c r="Q29" s="21">
        <f>V29*Price!$Q$16</f>
        <v>1224</v>
      </c>
      <c r="R29" s="21">
        <f>V29*Price!$R$16</f>
        <v>1768</v>
      </c>
      <c r="U29" s="2">
        <f t="shared" si="0"/>
        <v>4</v>
      </c>
      <c r="V29" s="2">
        <f t="shared" si="1"/>
        <v>8</v>
      </c>
      <c r="W29" s="3">
        <f t="shared" si="2"/>
        <v>2</v>
      </c>
      <c r="X29" s="2">
        <f t="shared" si="3"/>
        <v>4</v>
      </c>
      <c r="Z29" s="7">
        <f>U29*Price!$O$7</f>
        <v>468</v>
      </c>
      <c r="AA29" s="2">
        <f>(V29*Price!$C$15)*2</f>
        <v>519.12</v>
      </c>
      <c r="AB29" s="1">
        <f>(W29*Price!$C$7)*2</f>
        <v>12.978</v>
      </c>
      <c r="AC29" s="1">
        <f>X29*Price!$C$7</f>
        <v>12.978</v>
      </c>
      <c r="AD29" s="2">
        <f>X29*Price!$F$7</f>
        <v>99.498000000000005</v>
      </c>
      <c r="AE29" s="1">
        <f>Price!$E$15</f>
        <v>40.015500000000003</v>
      </c>
      <c r="AF29" s="7">
        <f t="shared" si="4"/>
        <v>684.58949999999993</v>
      </c>
    </row>
    <row r="30" spans="1:32" x14ac:dyDescent="0.25">
      <c r="A30" s="203">
        <v>4</v>
      </c>
      <c r="B30" s="101" t="s">
        <v>0</v>
      </c>
      <c r="C30" s="102">
        <v>0</v>
      </c>
      <c r="D30" s="103" t="s">
        <v>1</v>
      </c>
      <c r="E30" s="104">
        <v>0</v>
      </c>
      <c r="F30" s="101" t="s">
        <v>0</v>
      </c>
      <c r="G30" s="102">
        <v>6</v>
      </c>
      <c r="H30" s="103" t="s">
        <v>1</v>
      </c>
      <c r="I30" s="153">
        <v>2</v>
      </c>
      <c r="J30" s="150" t="s">
        <v>0</v>
      </c>
      <c r="K30" s="199">
        <v>2</v>
      </c>
      <c r="L30" s="155">
        <f>V30*Price!$L$16</f>
        <v>970.66666666666663</v>
      </c>
      <c r="M30" s="1618">
        <f>V30*Price!$M$16</f>
        <v>0</v>
      </c>
      <c r="N30" s="155">
        <f>V30*Price!$N$16</f>
        <v>987.99999999999989</v>
      </c>
      <c r="O30" s="155">
        <f>V30*Price!$O$16</f>
        <v>1048.6666666666665</v>
      </c>
      <c r="P30" s="155">
        <f>V30*Price!$P$16</f>
        <v>1300</v>
      </c>
      <c r="Q30" s="155">
        <f>V30*Price!$Q$16</f>
        <v>1326</v>
      </c>
      <c r="R30" s="155">
        <f>V30*Price!$R$16</f>
        <v>1915.3333333333333</v>
      </c>
      <c r="U30" s="2">
        <f t="shared" si="0"/>
        <v>4.333333333333333</v>
      </c>
      <c r="V30" s="2">
        <f t="shared" si="1"/>
        <v>8.6666666666666661</v>
      </c>
      <c r="W30" s="3">
        <f t="shared" si="2"/>
        <v>2.1666666666666665</v>
      </c>
      <c r="X30" s="2">
        <f t="shared" si="3"/>
        <v>4</v>
      </c>
      <c r="Z30" s="7">
        <f>U30*Price!$O$7</f>
        <v>506.99999999999994</v>
      </c>
      <c r="AA30" s="2">
        <f>(V30*Price!$C$15)*2</f>
        <v>562.38</v>
      </c>
      <c r="AB30" s="1">
        <f>(W30*Price!$C$7)*2</f>
        <v>14.059499999999998</v>
      </c>
      <c r="AC30" s="1">
        <f>X30*Price!$C$7</f>
        <v>12.978</v>
      </c>
      <c r="AD30" s="2">
        <f>X30*Price!$F$7</f>
        <v>99.498000000000005</v>
      </c>
      <c r="AE30" s="1">
        <f>Price!$E$15</f>
        <v>40.015500000000003</v>
      </c>
      <c r="AF30" s="7">
        <f t="shared" si="4"/>
        <v>728.93099999999993</v>
      </c>
    </row>
    <row r="31" spans="1:32" x14ac:dyDescent="0.25">
      <c r="A31" s="203">
        <v>4</v>
      </c>
      <c r="B31" s="101" t="s">
        <v>0</v>
      </c>
      <c r="C31" s="102">
        <v>0</v>
      </c>
      <c r="D31" s="103" t="s">
        <v>1</v>
      </c>
      <c r="E31" s="104">
        <v>0</v>
      </c>
      <c r="F31" s="101" t="s">
        <v>0</v>
      </c>
      <c r="G31" s="102">
        <v>6</v>
      </c>
      <c r="H31" s="103" t="s">
        <v>1</v>
      </c>
      <c r="I31" s="69">
        <v>2</v>
      </c>
      <c r="J31" s="64" t="s">
        <v>0</v>
      </c>
      <c r="K31" s="68">
        <v>4</v>
      </c>
      <c r="L31" s="58">
        <f>V31*Price!$L$16</f>
        <v>1045.3333333333335</v>
      </c>
      <c r="M31" s="1619">
        <f>V31*Price!$M$16</f>
        <v>0</v>
      </c>
      <c r="N31" s="58">
        <f>V31*Price!$N$16</f>
        <v>1064</v>
      </c>
      <c r="O31" s="58">
        <f>V31*Price!$O$16</f>
        <v>1129.3333333333335</v>
      </c>
      <c r="P31" s="58">
        <f>V31*Price!$P$16</f>
        <v>1400</v>
      </c>
      <c r="Q31" s="58">
        <f>V31*Price!$Q$16</f>
        <v>1428</v>
      </c>
      <c r="R31" s="58">
        <f>V31*Price!$R$16</f>
        <v>2062.666666666667</v>
      </c>
      <c r="U31" s="2">
        <f>((A31+(C31/12))*(E31+G31/12))*(I31+K31/12)</f>
        <v>4.666666666666667</v>
      </c>
      <c r="V31" s="2">
        <f>((I31+(K31/12))*(A31+C31/12))</f>
        <v>9.3333333333333339</v>
      </c>
      <c r="W31" s="3">
        <f t="shared" si="2"/>
        <v>2.3333333333333335</v>
      </c>
      <c r="X31" s="2">
        <f t="shared" si="3"/>
        <v>4</v>
      </c>
      <c r="Z31" s="7">
        <f>U31*Price!$O$7</f>
        <v>546</v>
      </c>
      <c r="AA31" s="2">
        <f>(V31*Price!$C$15)*2</f>
        <v>605.6400000000001</v>
      </c>
      <c r="AB31" s="1">
        <f>(W31*Price!$C$7)*2</f>
        <v>15.141</v>
      </c>
      <c r="AC31" s="1">
        <f>X31*Price!$C$7</f>
        <v>12.978</v>
      </c>
      <c r="AD31" s="2">
        <f>X31*Price!$F$7</f>
        <v>99.498000000000005</v>
      </c>
      <c r="AE31" s="1">
        <f>Price!$E$15</f>
        <v>40.015500000000003</v>
      </c>
      <c r="AF31" s="7">
        <f t="shared" si="4"/>
        <v>773.27250000000004</v>
      </c>
    </row>
    <row r="32" spans="1:32" x14ac:dyDescent="0.25">
      <c r="A32" s="1845" t="s">
        <v>29</v>
      </c>
      <c r="B32" s="1846"/>
      <c r="C32" s="1846"/>
      <c r="D32" s="1846"/>
      <c r="E32" s="1846"/>
      <c r="F32" s="1846"/>
      <c r="G32" s="1846"/>
      <c r="H32" s="1846"/>
      <c r="I32" s="1846"/>
      <c r="J32" s="1846"/>
      <c r="K32" s="1846"/>
      <c r="L32" s="235"/>
      <c r="M32" s="236"/>
      <c r="N32" s="236"/>
      <c r="O32" s="237"/>
      <c r="P32" s="236"/>
      <c r="Q32" s="240"/>
      <c r="R32" s="241"/>
      <c r="V32" s="2"/>
    </row>
    <row r="33" spans="1:22" x14ac:dyDescent="0.25">
      <c r="A33" s="149">
        <v>2</v>
      </c>
      <c r="B33" s="150" t="s">
        <v>0</v>
      </c>
      <c r="C33" s="151">
        <v>0</v>
      </c>
      <c r="D33" s="152" t="s">
        <v>1</v>
      </c>
      <c r="E33" s="153">
        <v>0</v>
      </c>
      <c r="F33" s="150" t="s">
        <v>0</v>
      </c>
      <c r="G33" s="151">
        <v>8</v>
      </c>
      <c r="H33" s="152" t="s">
        <v>1</v>
      </c>
      <c r="I33" s="153">
        <v>3</v>
      </c>
      <c r="J33" s="150" t="s">
        <v>0</v>
      </c>
      <c r="K33" s="199">
        <v>0</v>
      </c>
      <c r="L33" s="155">
        <f>V33*Price!$L$17</f>
        <v>894</v>
      </c>
      <c r="M33" s="1618">
        <f>V33*Price!$M$17</f>
        <v>0</v>
      </c>
      <c r="N33" s="155">
        <f>V33*Price!$N$17</f>
        <v>846</v>
      </c>
      <c r="O33" s="155">
        <f>V33*Price!$O$17</f>
        <v>924</v>
      </c>
      <c r="P33" s="155">
        <f>V33*Price!$P$17</f>
        <v>1158</v>
      </c>
      <c r="Q33" s="148">
        <f>V33*Price!$Q$17</f>
        <v>1176</v>
      </c>
      <c r="R33" s="148">
        <f>V33*Price!$R$17</f>
        <v>1674</v>
      </c>
      <c r="V33" s="2">
        <f t="shared" ref="V33:V49" si="5">((I33+(K33/12))*(A33+C33/12))</f>
        <v>6</v>
      </c>
    </row>
    <row r="34" spans="1:22" x14ac:dyDescent="0.25">
      <c r="A34" s="71">
        <v>2</v>
      </c>
      <c r="B34" s="64" t="s">
        <v>0</v>
      </c>
      <c r="C34" s="67">
        <v>6</v>
      </c>
      <c r="D34" s="70" t="s">
        <v>1</v>
      </c>
      <c r="E34" s="69">
        <v>0</v>
      </c>
      <c r="F34" s="64" t="s">
        <v>0</v>
      </c>
      <c r="G34" s="67">
        <v>8</v>
      </c>
      <c r="H34" s="70" t="s">
        <v>1</v>
      </c>
      <c r="I34" s="69">
        <v>1</v>
      </c>
      <c r="J34" s="64" t="s">
        <v>0</v>
      </c>
      <c r="K34" s="68">
        <v>8</v>
      </c>
      <c r="L34" s="21">
        <f>V34*Price!$L$17</f>
        <v>620.83333333333326</v>
      </c>
      <c r="M34" s="259">
        <f>V34*Price!$M$17</f>
        <v>0</v>
      </c>
      <c r="N34" s="21">
        <f>V34*Price!$N$17</f>
        <v>587.49999999999989</v>
      </c>
      <c r="O34" s="21">
        <f>V34*Price!$O$17</f>
        <v>641.66666666666663</v>
      </c>
      <c r="P34" s="21">
        <f>V34*Price!$P$17</f>
        <v>804.16666666666652</v>
      </c>
      <c r="Q34" s="59">
        <f>V34*Price!$Q$17</f>
        <v>816.66666666666652</v>
      </c>
      <c r="R34" s="59">
        <f>V34*Price!$R$17</f>
        <v>1162.4999999999998</v>
      </c>
      <c r="V34" s="2">
        <f t="shared" si="5"/>
        <v>4.1666666666666661</v>
      </c>
    </row>
    <row r="35" spans="1:22" x14ac:dyDescent="0.25">
      <c r="A35" s="203">
        <v>2</v>
      </c>
      <c r="B35" s="101" t="s">
        <v>0</v>
      </c>
      <c r="C35" s="102">
        <v>6</v>
      </c>
      <c r="D35" s="103" t="s">
        <v>1</v>
      </c>
      <c r="E35" s="104">
        <v>0</v>
      </c>
      <c r="F35" s="101" t="s">
        <v>0</v>
      </c>
      <c r="G35" s="102">
        <v>8</v>
      </c>
      <c r="H35" s="103" t="s">
        <v>1</v>
      </c>
      <c r="I35" s="153">
        <v>2</v>
      </c>
      <c r="J35" s="150" t="s">
        <v>0</v>
      </c>
      <c r="K35" s="199">
        <v>0</v>
      </c>
      <c r="L35" s="155">
        <f>V35*Price!$L$17</f>
        <v>745</v>
      </c>
      <c r="M35" s="1618">
        <f>V35*Price!$M$17</f>
        <v>0</v>
      </c>
      <c r="N35" s="155">
        <f>V35*Price!$N$17</f>
        <v>705</v>
      </c>
      <c r="O35" s="155">
        <f>V35*Price!$O$17</f>
        <v>770</v>
      </c>
      <c r="P35" s="155">
        <f>V35*Price!$P$17</f>
        <v>965</v>
      </c>
      <c r="Q35" s="148">
        <f>V35*Price!$Q$17</f>
        <v>980</v>
      </c>
      <c r="R35" s="148">
        <f>V35*Price!$R$17</f>
        <v>1395</v>
      </c>
      <c r="V35" s="2">
        <f t="shared" si="5"/>
        <v>5</v>
      </c>
    </row>
    <row r="36" spans="1:22" x14ac:dyDescent="0.25">
      <c r="A36" s="203">
        <v>2</v>
      </c>
      <c r="B36" s="101" t="s">
        <v>0</v>
      </c>
      <c r="C36" s="102">
        <v>6</v>
      </c>
      <c r="D36" s="103" t="s">
        <v>1</v>
      </c>
      <c r="E36" s="104">
        <v>0</v>
      </c>
      <c r="F36" s="101" t="s">
        <v>0</v>
      </c>
      <c r="G36" s="102">
        <v>8</v>
      </c>
      <c r="H36" s="103" t="s">
        <v>1</v>
      </c>
      <c r="I36" s="69">
        <v>3</v>
      </c>
      <c r="J36" s="64" t="s">
        <v>0</v>
      </c>
      <c r="K36" s="68">
        <v>0</v>
      </c>
      <c r="L36" s="21">
        <f>V36*Price!$L$17</f>
        <v>1117.5</v>
      </c>
      <c r="M36" s="259">
        <f>V36*Price!$M$17</f>
        <v>0</v>
      </c>
      <c r="N36" s="21">
        <f>V36*Price!$N$17</f>
        <v>1057.5</v>
      </c>
      <c r="O36" s="21">
        <f>V36*Price!$O$17</f>
        <v>1155</v>
      </c>
      <c r="P36" s="21">
        <f>V36*Price!$P$17</f>
        <v>1447.5</v>
      </c>
      <c r="Q36" s="59">
        <f>V36*Price!$Q$17</f>
        <v>1470</v>
      </c>
      <c r="R36" s="59">
        <f>V36*Price!$R$17</f>
        <v>2092.5</v>
      </c>
      <c r="V36" s="2">
        <f t="shared" si="5"/>
        <v>7.5</v>
      </c>
    </row>
    <row r="37" spans="1:22" x14ac:dyDescent="0.25">
      <c r="A37" s="149">
        <v>3</v>
      </c>
      <c r="B37" s="150" t="s">
        <v>0</v>
      </c>
      <c r="C37" s="151">
        <v>0</v>
      </c>
      <c r="D37" s="152" t="s">
        <v>1</v>
      </c>
      <c r="E37" s="153">
        <v>0</v>
      </c>
      <c r="F37" s="150" t="s">
        <v>0</v>
      </c>
      <c r="G37" s="151">
        <v>8</v>
      </c>
      <c r="H37" s="152" t="s">
        <v>1</v>
      </c>
      <c r="I37" s="153">
        <v>1</v>
      </c>
      <c r="J37" s="150" t="s">
        <v>0</v>
      </c>
      <c r="K37" s="248">
        <v>10</v>
      </c>
      <c r="L37" s="155">
        <f>V37*Price!$L$17</f>
        <v>819.5</v>
      </c>
      <c r="M37" s="1618">
        <f>V37*Price!$M$17</f>
        <v>0</v>
      </c>
      <c r="N37" s="155">
        <f>V37*Price!$N$17</f>
        <v>775.5</v>
      </c>
      <c r="O37" s="155">
        <f>V37*Price!$O$17</f>
        <v>847</v>
      </c>
      <c r="P37" s="155">
        <f>V37*Price!$P$17</f>
        <v>1061.5</v>
      </c>
      <c r="Q37" s="148">
        <f>V37*Price!$Q$17</f>
        <v>1078</v>
      </c>
      <c r="R37" s="148">
        <f>V37*Price!$R$17</f>
        <v>1534.5</v>
      </c>
      <c r="V37" s="2">
        <f t="shared" si="5"/>
        <v>5.5</v>
      </c>
    </row>
    <row r="38" spans="1:22" x14ac:dyDescent="0.25">
      <c r="A38" s="203">
        <v>3</v>
      </c>
      <c r="B38" s="101" t="s">
        <v>0</v>
      </c>
      <c r="C38" s="102">
        <v>0</v>
      </c>
      <c r="D38" s="103" t="s">
        <v>1</v>
      </c>
      <c r="E38" s="104">
        <v>0</v>
      </c>
      <c r="F38" s="101" t="s">
        <v>0</v>
      </c>
      <c r="G38" s="102">
        <v>8</v>
      </c>
      <c r="H38" s="103" t="s">
        <v>1</v>
      </c>
      <c r="I38" s="69">
        <v>2</v>
      </c>
      <c r="J38" s="64" t="s">
        <v>0</v>
      </c>
      <c r="K38" s="68">
        <v>0</v>
      </c>
      <c r="L38" s="21">
        <f>V38*Price!$L$17</f>
        <v>894</v>
      </c>
      <c r="M38" s="259">
        <f>V38*Price!$M$17</f>
        <v>0</v>
      </c>
      <c r="N38" s="21">
        <f>V38*Price!$N$17</f>
        <v>846</v>
      </c>
      <c r="O38" s="21">
        <f>V38*Price!$O$17</f>
        <v>924</v>
      </c>
      <c r="P38" s="21">
        <f>V38*Price!$P$17</f>
        <v>1158</v>
      </c>
      <c r="Q38" s="59">
        <f>V38*Price!$Q$17</f>
        <v>1176</v>
      </c>
      <c r="R38" s="59">
        <f>V38*Price!$R$17</f>
        <v>1674</v>
      </c>
      <c r="V38" s="2">
        <f t="shared" si="5"/>
        <v>6</v>
      </c>
    </row>
    <row r="39" spans="1:22" x14ac:dyDescent="0.25">
      <c r="A39" s="203">
        <v>3</v>
      </c>
      <c r="B39" s="101" t="s">
        <v>0</v>
      </c>
      <c r="C39" s="102">
        <v>0</v>
      </c>
      <c r="D39" s="103" t="s">
        <v>1</v>
      </c>
      <c r="E39" s="104">
        <v>0</v>
      </c>
      <c r="F39" s="101" t="s">
        <v>0</v>
      </c>
      <c r="G39" s="102">
        <v>8</v>
      </c>
      <c r="H39" s="103" t="s">
        <v>1</v>
      </c>
      <c r="I39" s="153">
        <v>2</v>
      </c>
      <c r="J39" s="150" t="s">
        <v>0</v>
      </c>
      <c r="K39" s="199">
        <v>4</v>
      </c>
      <c r="L39" s="155">
        <f>V39*Price!$L$17</f>
        <v>1043</v>
      </c>
      <c r="M39" s="1618">
        <f>V39*Price!$M$17</f>
        <v>0</v>
      </c>
      <c r="N39" s="155">
        <f>V39*Price!$N$17</f>
        <v>987</v>
      </c>
      <c r="O39" s="155">
        <f>V39*Price!$O$17</f>
        <v>1078</v>
      </c>
      <c r="P39" s="155">
        <f>V39*Price!$P$17</f>
        <v>1351</v>
      </c>
      <c r="Q39" s="148">
        <f>V39*Price!$Q$17</f>
        <v>1372</v>
      </c>
      <c r="R39" s="148">
        <f>V39*Price!$R$17</f>
        <v>1953</v>
      </c>
      <c r="V39" s="2">
        <f t="shared" si="5"/>
        <v>7</v>
      </c>
    </row>
    <row r="40" spans="1:22" x14ac:dyDescent="0.25">
      <c r="A40" s="203">
        <v>3</v>
      </c>
      <c r="B40" s="101" t="s">
        <v>0</v>
      </c>
      <c r="C40" s="102">
        <v>0</v>
      </c>
      <c r="D40" s="103" t="s">
        <v>1</v>
      </c>
      <c r="E40" s="104">
        <v>0</v>
      </c>
      <c r="F40" s="101" t="s">
        <v>0</v>
      </c>
      <c r="G40" s="102">
        <v>8</v>
      </c>
      <c r="H40" s="103" t="s">
        <v>1</v>
      </c>
      <c r="I40" s="69">
        <v>2</v>
      </c>
      <c r="J40" s="64" t="s">
        <v>0</v>
      </c>
      <c r="K40" s="68">
        <v>6</v>
      </c>
      <c r="L40" s="21">
        <f>V40*Price!$L$17</f>
        <v>1117.5</v>
      </c>
      <c r="M40" s="259">
        <f>V40*Price!$M$17</f>
        <v>0</v>
      </c>
      <c r="N40" s="21">
        <f>V40*Price!$N$17</f>
        <v>1057.5</v>
      </c>
      <c r="O40" s="21">
        <f>V40*Price!$O$17</f>
        <v>1155</v>
      </c>
      <c r="P40" s="21">
        <f>V40*Price!$P$17</f>
        <v>1447.5</v>
      </c>
      <c r="Q40" s="59">
        <f>V40*Price!$Q$17</f>
        <v>1470</v>
      </c>
      <c r="R40" s="59">
        <f>V40*Price!$R$17</f>
        <v>2092.5</v>
      </c>
      <c r="V40" s="2">
        <f t="shared" si="5"/>
        <v>7.5</v>
      </c>
    </row>
    <row r="41" spans="1:22" x14ac:dyDescent="0.25">
      <c r="A41" s="203">
        <v>3</v>
      </c>
      <c r="B41" s="101" t="s">
        <v>0</v>
      </c>
      <c r="C41" s="102">
        <v>0</v>
      </c>
      <c r="D41" s="103" t="s">
        <v>1</v>
      </c>
      <c r="E41" s="104">
        <v>0</v>
      </c>
      <c r="F41" s="101" t="s">
        <v>0</v>
      </c>
      <c r="G41" s="102">
        <v>8</v>
      </c>
      <c r="H41" s="103" t="s">
        <v>1</v>
      </c>
      <c r="I41" s="153">
        <v>3</v>
      </c>
      <c r="J41" s="150" t="s">
        <v>0</v>
      </c>
      <c r="K41" s="199">
        <v>0</v>
      </c>
      <c r="L41" s="155">
        <f>V41*Price!$L$17</f>
        <v>1341</v>
      </c>
      <c r="M41" s="1618">
        <f>V41*Price!$M$17</f>
        <v>0</v>
      </c>
      <c r="N41" s="155">
        <f>V41*Price!$N$17</f>
        <v>1269</v>
      </c>
      <c r="O41" s="155">
        <f>V41*Price!$O$17</f>
        <v>1386</v>
      </c>
      <c r="P41" s="155">
        <f>V41*Price!$P$17</f>
        <v>1737</v>
      </c>
      <c r="Q41" s="148">
        <f>V41*Price!$Q$17</f>
        <v>1764</v>
      </c>
      <c r="R41" s="148">
        <f>V41*Price!$R$17</f>
        <v>2511</v>
      </c>
      <c r="V41" s="2">
        <f t="shared" si="5"/>
        <v>9</v>
      </c>
    </row>
    <row r="42" spans="1:22" x14ac:dyDescent="0.25">
      <c r="A42" s="92">
        <v>3</v>
      </c>
      <c r="B42" s="93" t="s">
        <v>0</v>
      </c>
      <c r="C42" s="73">
        <v>6</v>
      </c>
      <c r="D42" s="75" t="s">
        <v>1</v>
      </c>
      <c r="E42" s="74">
        <v>0</v>
      </c>
      <c r="F42" s="93" t="s">
        <v>0</v>
      </c>
      <c r="G42" s="73">
        <v>8</v>
      </c>
      <c r="H42" s="75" t="s">
        <v>1</v>
      </c>
      <c r="I42" s="74">
        <v>1</v>
      </c>
      <c r="J42" s="93" t="s">
        <v>0</v>
      </c>
      <c r="K42" s="202">
        <v>10</v>
      </c>
      <c r="L42" s="21">
        <f>V42*Price!$L$17</f>
        <v>956.08333333333337</v>
      </c>
      <c r="M42" s="259">
        <f>V42*Price!$M$17</f>
        <v>0</v>
      </c>
      <c r="N42" s="21">
        <f>V42*Price!$N$17</f>
        <v>904.75</v>
      </c>
      <c r="O42" s="21">
        <f>V42*Price!$O$17</f>
        <v>988.16666666666674</v>
      </c>
      <c r="P42" s="21">
        <f>V42*Price!$P$17</f>
        <v>1238.4166666666667</v>
      </c>
      <c r="Q42" s="59">
        <f>V42*Price!$Q$17</f>
        <v>1257.6666666666667</v>
      </c>
      <c r="R42" s="59">
        <f>V42*Price!$R$17</f>
        <v>1790.25</v>
      </c>
      <c r="V42" s="2">
        <f t="shared" si="5"/>
        <v>6.416666666666667</v>
      </c>
    </row>
    <row r="43" spans="1:22" x14ac:dyDescent="0.25">
      <c r="A43" s="203">
        <v>3</v>
      </c>
      <c r="B43" s="101" t="s">
        <v>0</v>
      </c>
      <c r="C43" s="102">
        <v>6</v>
      </c>
      <c r="D43" s="103" t="s">
        <v>1</v>
      </c>
      <c r="E43" s="104">
        <v>0</v>
      </c>
      <c r="F43" s="101" t="s">
        <v>0</v>
      </c>
      <c r="G43" s="102">
        <v>8</v>
      </c>
      <c r="H43" s="103" t="s">
        <v>1</v>
      </c>
      <c r="I43" s="153">
        <v>2</v>
      </c>
      <c r="J43" s="150" t="s">
        <v>0</v>
      </c>
      <c r="K43" s="199">
        <v>0</v>
      </c>
      <c r="L43" s="155">
        <f>V43*Price!$L$17</f>
        <v>1043</v>
      </c>
      <c r="M43" s="1618">
        <f>V43*Price!$M$17</f>
        <v>0</v>
      </c>
      <c r="N43" s="155">
        <f>V43*Price!$N$17</f>
        <v>987</v>
      </c>
      <c r="O43" s="155">
        <f>V43*Price!$O$17</f>
        <v>1078</v>
      </c>
      <c r="P43" s="155">
        <f>V43*Price!$P$17</f>
        <v>1351</v>
      </c>
      <c r="Q43" s="148">
        <f>V43*Price!$Q$17</f>
        <v>1372</v>
      </c>
      <c r="R43" s="148">
        <f>V43*Price!$R$17</f>
        <v>1953</v>
      </c>
      <c r="V43" s="2">
        <f t="shared" si="5"/>
        <v>7</v>
      </c>
    </row>
    <row r="44" spans="1:22" x14ac:dyDescent="0.25">
      <c r="A44" s="203">
        <v>3</v>
      </c>
      <c r="B44" s="101" t="s">
        <v>0</v>
      </c>
      <c r="C44" s="102">
        <v>6</v>
      </c>
      <c r="D44" s="103" t="s">
        <v>1</v>
      </c>
      <c r="E44" s="104">
        <v>0</v>
      </c>
      <c r="F44" s="101" t="s">
        <v>0</v>
      </c>
      <c r="G44" s="102">
        <v>8</v>
      </c>
      <c r="H44" s="103" t="s">
        <v>1</v>
      </c>
      <c r="I44" s="69">
        <v>2</v>
      </c>
      <c r="J44" s="64" t="s">
        <v>0</v>
      </c>
      <c r="K44" s="68">
        <v>2</v>
      </c>
      <c r="L44" s="21">
        <f>V44*Price!$L$17</f>
        <v>1129.9166666666665</v>
      </c>
      <c r="M44" s="259">
        <f>V44*Price!$M$17</f>
        <v>0</v>
      </c>
      <c r="N44" s="21">
        <f>V44*Price!$N$17</f>
        <v>1069.25</v>
      </c>
      <c r="O44" s="21">
        <f>V44*Price!$O$17</f>
        <v>1167.8333333333333</v>
      </c>
      <c r="P44" s="21">
        <f>V44*Price!$P$17</f>
        <v>1463.5833333333333</v>
      </c>
      <c r="Q44" s="59">
        <f>V44*Price!$Q$17</f>
        <v>1486.3333333333333</v>
      </c>
      <c r="R44" s="59">
        <f>V44*Price!$R$17</f>
        <v>2115.75</v>
      </c>
      <c r="V44" s="2">
        <f t="shared" si="5"/>
        <v>7.583333333333333</v>
      </c>
    </row>
    <row r="45" spans="1:22" x14ac:dyDescent="0.25">
      <c r="A45" s="203">
        <v>3</v>
      </c>
      <c r="B45" s="101" t="s">
        <v>0</v>
      </c>
      <c r="C45" s="102">
        <v>6</v>
      </c>
      <c r="D45" s="103" t="s">
        <v>1</v>
      </c>
      <c r="E45" s="104">
        <v>0</v>
      </c>
      <c r="F45" s="101" t="s">
        <v>0</v>
      </c>
      <c r="G45" s="102">
        <v>8</v>
      </c>
      <c r="H45" s="103" t="s">
        <v>1</v>
      </c>
      <c r="I45" s="153">
        <v>2</v>
      </c>
      <c r="J45" s="150" t="s">
        <v>0</v>
      </c>
      <c r="K45" s="199">
        <v>4</v>
      </c>
      <c r="L45" s="155">
        <f>V45*Price!$L$17</f>
        <v>1216.8333333333335</v>
      </c>
      <c r="M45" s="1618">
        <f>V45*Price!$M$17</f>
        <v>0</v>
      </c>
      <c r="N45" s="155">
        <f>V45*Price!$N$17</f>
        <v>1151.5000000000002</v>
      </c>
      <c r="O45" s="155">
        <f>V45*Price!$O$17</f>
        <v>1257.6666666666667</v>
      </c>
      <c r="P45" s="155">
        <f>V45*Price!$P$17</f>
        <v>1576.166666666667</v>
      </c>
      <c r="Q45" s="148">
        <f>V45*Price!$Q$17</f>
        <v>1600.666666666667</v>
      </c>
      <c r="R45" s="148">
        <f>V45*Price!$R$17</f>
        <v>2278.5000000000005</v>
      </c>
      <c r="V45" s="2">
        <f t="shared" si="5"/>
        <v>8.1666666666666679</v>
      </c>
    </row>
    <row r="46" spans="1:22" x14ac:dyDescent="0.25">
      <c r="A46" s="71">
        <v>4</v>
      </c>
      <c r="B46" s="64" t="s">
        <v>0</v>
      </c>
      <c r="C46" s="67">
        <v>0</v>
      </c>
      <c r="D46" s="70" t="s">
        <v>1</v>
      </c>
      <c r="E46" s="69">
        <v>0</v>
      </c>
      <c r="F46" s="64" t="s">
        <v>0</v>
      </c>
      <c r="G46" s="67">
        <v>8</v>
      </c>
      <c r="H46" s="70" t="s">
        <v>1</v>
      </c>
      <c r="I46" s="69">
        <v>2</v>
      </c>
      <c r="J46" s="64" t="s">
        <v>0</v>
      </c>
      <c r="K46" s="68">
        <v>0</v>
      </c>
      <c r="L46" s="21">
        <f>V46*Price!$L$17</f>
        <v>1192</v>
      </c>
      <c r="M46" s="259">
        <f>V46*Price!$M$17</f>
        <v>0</v>
      </c>
      <c r="N46" s="21">
        <f>V46*Price!$N$17</f>
        <v>1128</v>
      </c>
      <c r="O46" s="21">
        <f>V46*Price!$O$17</f>
        <v>1232</v>
      </c>
      <c r="P46" s="21">
        <f>V46*Price!$P$17</f>
        <v>1544</v>
      </c>
      <c r="Q46" s="59">
        <f>V46*Price!$Q$17</f>
        <v>1568</v>
      </c>
      <c r="R46" s="59">
        <f>V46*Price!$R$17</f>
        <v>2232</v>
      </c>
      <c r="V46" s="2">
        <f t="shared" si="5"/>
        <v>8</v>
      </c>
    </row>
    <row r="47" spans="1:22" x14ac:dyDescent="0.25">
      <c r="A47" s="203">
        <v>4</v>
      </c>
      <c r="B47" s="101" t="s">
        <v>0</v>
      </c>
      <c r="C47" s="102">
        <v>0</v>
      </c>
      <c r="D47" s="103" t="s">
        <v>1</v>
      </c>
      <c r="E47" s="104">
        <v>0</v>
      </c>
      <c r="F47" s="101" t="s">
        <v>0</v>
      </c>
      <c r="G47" s="102">
        <v>8</v>
      </c>
      <c r="H47" s="103" t="s">
        <v>1</v>
      </c>
      <c r="I47" s="153">
        <v>2</v>
      </c>
      <c r="J47" s="150" t="s">
        <v>0</v>
      </c>
      <c r="K47" s="199">
        <v>4</v>
      </c>
      <c r="L47" s="155">
        <f>V47*Price!$L$17</f>
        <v>1390.6666666666667</v>
      </c>
      <c r="M47" s="1618">
        <f>V47*Price!$M$17</f>
        <v>0</v>
      </c>
      <c r="N47" s="155">
        <f>V47*Price!$N$17</f>
        <v>1316</v>
      </c>
      <c r="O47" s="155">
        <f>V47*Price!$O$17</f>
        <v>1437.3333333333335</v>
      </c>
      <c r="P47" s="155">
        <f>V47*Price!$P$17</f>
        <v>1801.3333333333335</v>
      </c>
      <c r="Q47" s="148">
        <f>V47*Price!$Q$17</f>
        <v>1829.3333333333335</v>
      </c>
      <c r="R47" s="148">
        <f>V47*Price!$R$17</f>
        <v>2604</v>
      </c>
      <c r="V47" s="2">
        <f t="shared" si="5"/>
        <v>9.3333333333333339</v>
      </c>
    </row>
    <row r="48" spans="1:22" x14ac:dyDescent="0.25">
      <c r="A48" s="71">
        <v>4</v>
      </c>
      <c r="B48" s="64" t="s">
        <v>0</v>
      </c>
      <c r="C48" s="67">
        <v>6</v>
      </c>
      <c r="D48" s="70" t="s">
        <v>1</v>
      </c>
      <c r="E48" s="69">
        <v>0</v>
      </c>
      <c r="F48" s="64" t="s">
        <v>0</v>
      </c>
      <c r="G48" s="67">
        <v>8</v>
      </c>
      <c r="H48" s="70" t="s">
        <v>1</v>
      </c>
      <c r="I48" s="69">
        <v>2</v>
      </c>
      <c r="J48" s="64" t="s">
        <v>0</v>
      </c>
      <c r="K48" s="68">
        <v>0</v>
      </c>
      <c r="L48" s="21">
        <f>V48*Price!$L$17</f>
        <v>1341</v>
      </c>
      <c r="M48" s="259">
        <f>V48*Price!$M$17</f>
        <v>0</v>
      </c>
      <c r="N48" s="21">
        <f>V48*Price!$N$17</f>
        <v>1269</v>
      </c>
      <c r="O48" s="21">
        <f>V48*Price!$O$17</f>
        <v>1386</v>
      </c>
      <c r="P48" s="21">
        <f>V48*Price!$P$17</f>
        <v>1737</v>
      </c>
      <c r="Q48" s="59">
        <f>V48*Price!$Q$17</f>
        <v>1764</v>
      </c>
      <c r="R48" s="59">
        <f>V48*Price!$R$17</f>
        <v>2511</v>
      </c>
      <c r="V48" s="2">
        <f t="shared" si="5"/>
        <v>9</v>
      </c>
    </row>
    <row r="49" spans="1:22" x14ac:dyDescent="0.25">
      <c r="A49" s="203">
        <v>4</v>
      </c>
      <c r="B49" s="101" t="s">
        <v>0</v>
      </c>
      <c r="C49" s="102">
        <v>6</v>
      </c>
      <c r="D49" s="103" t="s">
        <v>1</v>
      </c>
      <c r="E49" s="104">
        <v>0</v>
      </c>
      <c r="F49" s="101" t="s">
        <v>0</v>
      </c>
      <c r="G49" s="102">
        <v>8</v>
      </c>
      <c r="H49" s="103" t="s">
        <v>1</v>
      </c>
      <c r="I49" s="153">
        <v>2</v>
      </c>
      <c r="J49" s="150" t="s">
        <v>0</v>
      </c>
      <c r="K49" s="199">
        <v>4</v>
      </c>
      <c r="L49" s="155">
        <f>V49*Price!$L$17</f>
        <v>1564.5</v>
      </c>
      <c r="M49" s="1618">
        <f>V49*Price!$M$17</f>
        <v>0</v>
      </c>
      <c r="N49" s="155">
        <f>V49*Price!$N$17</f>
        <v>1480.5</v>
      </c>
      <c r="O49" s="155">
        <f>V49*Price!$O$17</f>
        <v>1617</v>
      </c>
      <c r="P49" s="155">
        <f>V49*Price!$P$17</f>
        <v>2026.5</v>
      </c>
      <c r="Q49" s="148">
        <f>V49*Price!$Q$17</f>
        <v>2058</v>
      </c>
      <c r="R49" s="148">
        <f>V49*Price!$R$17</f>
        <v>2929.5</v>
      </c>
      <c r="V49" s="2">
        <f t="shared" si="5"/>
        <v>10.5</v>
      </c>
    </row>
    <row r="50" spans="1:22" ht="10.5" customHeight="1" x14ac:dyDescent="0.25"/>
    <row r="51" spans="1:22" ht="12" customHeight="1" x14ac:dyDescent="0.25">
      <c r="L51" s="1858"/>
      <c r="M51" s="1858"/>
      <c r="N51" s="1858"/>
      <c r="O51" s="1502"/>
      <c r="P51" s="1507"/>
    </row>
    <row r="52" spans="1:22" ht="12" customHeight="1" x14ac:dyDescent="0.25">
      <c r="L52" s="1858"/>
      <c r="M52" s="1858"/>
      <c r="N52" s="1858"/>
      <c r="O52" s="1502"/>
      <c r="P52" s="11"/>
    </row>
    <row r="53" spans="1:22" ht="12" customHeight="1" x14ac:dyDescent="0.25">
      <c r="L53" s="1858"/>
      <c r="M53" s="1858"/>
      <c r="N53" s="1858"/>
      <c r="O53" s="1502"/>
      <c r="P53" s="11"/>
    </row>
    <row r="54" spans="1:22" ht="12" customHeight="1" x14ac:dyDescent="0.25">
      <c r="L54" s="1858"/>
      <c r="M54" s="1859"/>
      <c r="N54" s="1859"/>
      <c r="O54" s="1501"/>
      <c r="P54" s="11"/>
    </row>
  </sheetData>
  <mergeCells count="18">
    <mergeCell ref="L52:N52"/>
    <mergeCell ref="L53:N53"/>
    <mergeCell ref="L54:N54"/>
    <mergeCell ref="L51:N51"/>
    <mergeCell ref="Q3:Q5"/>
    <mergeCell ref="R3:R5"/>
    <mergeCell ref="A7:K7"/>
    <mergeCell ref="A32:K32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</mergeCells>
  <printOptions horizontalCentered="1" verticalCentered="1"/>
  <pageMargins left="0.75" right="0.25" top="0.25" bottom="0.25" header="0.3" footer="0.3"/>
  <pageSetup scale="88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087D9-F6AC-476E-8C80-D16A9A5FC0CB}">
  <dimension ref="B1:L54"/>
  <sheetViews>
    <sheetView workbookViewId="0"/>
  </sheetViews>
  <sheetFormatPr defaultColWidth="12.42578125" defaultRowHeight="15" x14ac:dyDescent="0.2"/>
  <cols>
    <col min="1" max="1" width="13.7109375" style="965" customWidth="1"/>
    <col min="2" max="2" width="20.140625" style="965" customWidth="1"/>
    <col min="3" max="3" width="4.7109375" style="965" customWidth="1"/>
    <col min="4" max="4" width="22.7109375" style="965" customWidth="1"/>
    <col min="5" max="5" width="7.28515625" style="965" customWidth="1"/>
    <col min="6" max="6" width="20.140625" style="965" customWidth="1"/>
    <col min="7" max="11" width="17.5703125" style="965" customWidth="1"/>
    <col min="12" max="12" width="17.5703125" style="965" bestFit="1" customWidth="1"/>
    <col min="13" max="16384" width="12.42578125" style="965"/>
  </cols>
  <sheetData>
    <row r="1" spans="2:12" ht="20.100000000000001" customHeight="1" x14ac:dyDescent="0.2">
      <c r="D1" s="346"/>
      <c r="E1" s="346"/>
      <c r="F1" s="346"/>
      <c r="G1" s="346"/>
      <c r="H1" s="346"/>
    </row>
    <row r="2" spans="2:12" ht="20.100000000000001" customHeight="1" x14ac:dyDescent="0.2"/>
    <row r="3" spans="2:12" ht="20.100000000000001" customHeight="1" x14ac:dyDescent="0.2"/>
    <row r="4" spans="2:12" ht="20.100000000000001" customHeight="1" x14ac:dyDescent="0.2"/>
    <row r="5" spans="2:12" ht="20.100000000000001" customHeight="1" x14ac:dyDescent="0.35">
      <c r="B5" s="973" t="s">
        <v>441</v>
      </c>
      <c r="C5" s="973"/>
    </row>
    <row r="7" spans="2:12" ht="20.100000000000001" customHeight="1" x14ac:dyDescent="0.25">
      <c r="B7" s="979" t="s">
        <v>133</v>
      </c>
      <c r="C7" s="966"/>
      <c r="D7" s="966"/>
      <c r="E7" s="966"/>
      <c r="F7" s="978">
        <v>1</v>
      </c>
      <c r="G7" s="978">
        <v>2</v>
      </c>
      <c r="H7" s="978">
        <v>3</v>
      </c>
      <c r="I7" s="978">
        <v>4</v>
      </c>
      <c r="J7" s="978">
        <v>4.5</v>
      </c>
      <c r="K7" s="978">
        <v>5</v>
      </c>
      <c r="L7" s="978">
        <v>6</v>
      </c>
    </row>
    <row r="8" spans="2:12" ht="20.100000000000001" customHeight="1" x14ac:dyDescent="0.35">
      <c r="E8" s="970"/>
      <c r="F8" s="977"/>
      <c r="G8" s="977"/>
      <c r="H8" s="977"/>
      <c r="I8" s="977"/>
      <c r="J8" s="977"/>
      <c r="K8" s="977"/>
      <c r="L8" s="977"/>
    </row>
    <row r="9" spans="2:12" ht="20.100000000000001" customHeight="1" x14ac:dyDescent="0.35">
      <c r="B9" s="970" t="s">
        <v>235</v>
      </c>
      <c r="C9" s="966"/>
      <c r="D9" s="969" t="s">
        <v>457</v>
      </c>
      <c r="E9" s="970"/>
      <c r="F9" s="976" t="e">
        <f>#REF!</f>
        <v>#REF!</v>
      </c>
      <c r="G9" s="976" t="e">
        <f>#REF!</f>
        <v>#REF!</v>
      </c>
      <c r="H9" s="976" t="e">
        <f>#REF!</f>
        <v>#REF!</v>
      </c>
      <c r="I9" s="976" t="e">
        <f>#REF!</f>
        <v>#REF!</v>
      </c>
      <c r="J9" s="976" t="e">
        <f>#REF!</f>
        <v>#REF!</v>
      </c>
      <c r="K9" s="976" t="e">
        <f>#REF!</f>
        <v>#REF!</v>
      </c>
      <c r="L9" s="976" t="e">
        <f>#REF!</f>
        <v>#REF!</v>
      </c>
    </row>
    <row r="10" spans="2:12" ht="20.100000000000001" customHeight="1" x14ac:dyDescent="0.35">
      <c r="B10" s="970" t="s">
        <v>456</v>
      </c>
      <c r="C10" s="966"/>
      <c r="D10" s="969" t="s">
        <v>732</v>
      </c>
      <c r="E10" s="970"/>
      <c r="F10" s="976" t="e">
        <f>#REF!</f>
        <v>#REF!</v>
      </c>
      <c r="G10" s="976" t="e">
        <f>#REF!</f>
        <v>#REF!</v>
      </c>
      <c r="H10" s="976" t="e">
        <f>#REF!</f>
        <v>#REF!</v>
      </c>
      <c r="I10" s="976" t="e">
        <f>#REF!</f>
        <v>#REF!</v>
      </c>
      <c r="J10" s="976" t="e">
        <f>#REF!</f>
        <v>#REF!</v>
      </c>
      <c r="K10" s="976" t="e">
        <f>#REF!</f>
        <v>#REF!</v>
      </c>
      <c r="L10" s="976" t="e">
        <f>#REF!</f>
        <v>#REF!</v>
      </c>
    </row>
    <row r="11" spans="2:12" ht="20.100000000000001" customHeight="1" x14ac:dyDescent="0.35">
      <c r="B11" s="970"/>
      <c r="C11" s="966"/>
      <c r="D11" s="969" t="s">
        <v>455</v>
      </c>
      <c r="E11" s="970"/>
      <c r="F11" s="971">
        <f t="shared" ref="F11:L11" si="0">$D$30</f>
        <v>0</v>
      </c>
      <c r="G11" s="971">
        <f t="shared" si="0"/>
        <v>0</v>
      </c>
      <c r="H11" s="971">
        <f t="shared" si="0"/>
        <v>0</v>
      </c>
      <c r="I11" s="971">
        <f t="shared" si="0"/>
        <v>0</v>
      </c>
      <c r="J11" s="971">
        <f t="shared" si="0"/>
        <v>0</v>
      </c>
      <c r="K11" s="971">
        <f t="shared" si="0"/>
        <v>0</v>
      </c>
      <c r="L11" s="971">
        <f t="shared" si="0"/>
        <v>0</v>
      </c>
    </row>
    <row r="12" spans="2:12" ht="20.100000000000001" customHeight="1" x14ac:dyDescent="0.35">
      <c r="B12" s="970"/>
      <c r="C12" s="966"/>
      <c r="D12" s="969" t="s">
        <v>732</v>
      </c>
      <c r="E12" s="970"/>
      <c r="F12" s="976" t="e">
        <f>#REF!</f>
        <v>#REF!</v>
      </c>
      <c r="G12" s="976" t="e">
        <f>#REF!</f>
        <v>#REF!</v>
      </c>
      <c r="H12" s="976" t="e">
        <f>#REF!</f>
        <v>#REF!</v>
      </c>
      <c r="I12" s="976" t="e">
        <f>#REF!</f>
        <v>#REF!</v>
      </c>
      <c r="J12" s="976" t="e">
        <f>#REF!</f>
        <v>#REF!</v>
      </c>
      <c r="K12" s="976" t="e">
        <f>#REF!</f>
        <v>#REF!</v>
      </c>
      <c r="L12" s="976" t="e">
        <f>#REF!</f>
        <v>#REF!</v>
      </c>
    </row>
    <row r="13" spans="2:12" ht="20.100000000000001" customHeight="1" x14ac:dyDescent="0.35">
      <c r="B13" s="970"/>
      <c r="C13" s="966"/>
      <c r="D13" s="969" t="s">
        <v>455</v>
      </c>
      <c r="E13" s="970"/>
      <c r="F13" s="971">
        <f t="shared" ref="F13:L13" si="1">$D$30</f>
        <v>0</v>
      </c>
      <c r="G13" s="971">
        <f t="shared" si="1"/>
        <v>0</v>
      </c>
      <c r="H13" s="971">
        <f t="shared" si="1"/>
        <v>0</v>
      </c>
      <c r="I13" s="971">
        <f t="shared" si="1"/>
        <v>0</v>
      </c>
      <c r="J13" s="971">
        <f t="shared" si="1"/>
        <v>0</v>
      </c>
      <c r="K13" s="971">
        <f t="shared" si="1"/>
        <v>0</v>
      </c>
      <c r="L13" s="971">
        <f t="shared" si="1"/>
        <v>0</v>
      </c>
    </row>
    <row r="14" spans="2:12" ht="20.100000000000001" customHeight="1" x14ac:dyDescent="0.35">
      <c r="B14" s="970"/>
      <c r="C14" s="966"/>
      <c r="D14" s="969" t="s">
        <v>454</v>
      </c>
      <c r="E14" s="970"/>
      <c r="F14" s="971">
        <f t="shared" ref="F14:L14" si="2">$I$23</f>
        <v>0</v>
      </c>
      <c r="G14" s="971">
        <f t="shared" si="2"/>
        <v>0</v>
      </c>
      <c r="H14" s="971">
        <f t="shared" si="2"/>
        <v>0</v>
      </c>
      <c r="I14" s="971">
        <f t="shared" si="2"/>
        <v>0</v>
      </c>
      <c r="J14" s="971">
        <f t="shared" si="2"/>
        <v>0</v>
      </c>
      <c r="K14" s="971">
        <f t="shared" si="2"/>
        <v>0</v>
      </c>
      <c r="L14" s="971">
        <f t="shared" si="2"/>
        <v>0</v>
      </c>
    </row>
    <row r="15" spans="2:12" ht="20.100000000000001" customHeight="1" x14ac:dyDescent="0.35">
      <c r="B15" s="970"/>
      <c r="C15" s="966"/>
      <c r="D15" s="969" t="s">
        <v>453</v>
      </c>
      <c r="E15" s="970"/>
      <c r="F15" s="971" t="e">
        <f t="shared" ref="F15:L15" si="3">$I$26</f>
        <v>#REF!</v>
      </c>
      <c r="G15" s="971" t="e">
        <f t="shared" si="3"/>
        <v>#REF!</v>
      </c>
      <c r="H15" s="971" t="e">
        <f t="shared" si="3"/>
        <v>#REF!</v>
      </c>
      <c r="I15" s="971" t="e">
        <f t="shared" si="3"/>
        <v>#REF!</v>
      </c>
      <c r="J15" s="971" t="e">
        <f t="shared" si="3"/>
        <v>#REF!</v>
      </c>
      <c r="K15" s="971" t="e">
        <f t="shared" si="3"/>
        <v>#REF!</v>
      </c>
      <c r="L15" s="971" t="e">
        <f t="shared" si="3"/>
        <v>#REF!</v>
      </c>
    </row>
    <row r="16" spans="2:12" ht="20.100000000000001" customHeight="1" x14ac:dyDescent="0.35">
      <c r="B16" s="970"/>
      <c r="C16" s="966"/>
      <c r="D16" s="969"/>
      <c r="E16" s="970"/>
      <c r="F16" s="975"/>
      <c r="G16" s="975"/>
      <c r="H16" s="975"/>
      <c r="I16" s="975"/>
      <c r="J16" s="975"/>
      <c r="K16" s="975"/>
      <c r="L16" s="975"/>
    </row>
    <row r="17" spans="2:12" ht="20.100000000000001" customHeight="1" thickBot="1" x14ac:dyDescent="0.4">
      <c r="B17" s="970"/>
      <c r="C17" s="966"/>
      <c r="D17" s="966" t="s">
        <v>158</v>
      </c>
      <c r="E17" s="970"/>
      <c r="F17" s="976" t="e">
        <f t="shared" ref="F17:L17" si="4">SUM(F9:F16)</f>
        <v>#REF!</v>
      </c>
      <c r="G17" s="976" t="e">
        <f t="shared" si="4"/>
        <v>#REF!</v>
      </c>
      <c r="H17" s="976" t="e">
        <f t="shared" si="4"/>
        <v>#REF!</v>
      </c>
      <c r="I17" s="976" t="e">
        <f t="shared" si="4"/>
        <v>#REF!</v>
      </c>
      <c r="J17" s="976" t="e">
        <f t="shared" si="4"/>
        <v>#REF!</v>
      </c>
      <c r="K17" s="976" t="e">
        <f t="shared" si="4"/>
        <v>#REF!</v>
      </c>
      <c r="L17" s="1456" t="e">
        <f t="shared" si="4"/>
        <v>#REF!</v>
      </c>
    </row>
    <row r="18" spans="2:12" ht="20.100000000000001" customHeight="1" thickTop="1" x14ac:dyDescent="0.35">
      <c r="B18" s="970"/>
      <c r="C18" s="966"/>
      <c r="D18" s="966"/>
      <c r="E18" s="970"/>
      <c r="F18" s="974"/>
      <c r="G18" s="974"/>
      <c r="H18" s="974"/>
      <c r="I18" s="974"/>
      <c r="J18" s="974"/>
      <c r="K18" s="974"/>
    </row>
    <row r="19" spans="2:12" ht="20.100000000000001" customHeight="1" x14ac:dyDescent="0.35">
      <c r="B19" s="970"/>
      <c r="C19" s="966"/>
      <c r="D19" s="969"/>
      <c r="E19" s="970"/>
      <c r="F19" s="970"/>
      <c r="G19" s="970"/>
      <c r="H19" s="970"/>
      <c r="I19" s="970"/>
      <c r="J19" s="970"/>
      <c r="K19" s="970"/>
    </row>
    <row r="20" spans="2:12" ht="20.100000000000001" customHeight="1" x14ac:dyDescent="0.35">
      <c r="B20" s="970"/>
      <c r="C20" s="966"/>
      <c r="D20" s="966"/>
      <c r="E20" s="970"/>
      <c r="F20" s="970"/>
      <c r="G20" s="970"/>
      <c r="H20" s="970"/>
      <c r="I20" s="970"/>
      <c r="J20" s="970"/>
      <c r="K20" s="970"/>
    </row>
    <row r="21" spans="2:12" ht="20.100000000000001" customHeight="1" x14ac:dyDescent="0.35">
      <c r="B21" s="970"/>
      <c r="C21" s="966"/>
      <c r="D21" s="966" t="s">
        <v>2</v>
      </c>
      <c r="E21" s="970"/>
      <c r="F21" s="970"/>
      <c r="G21" s="970"/>
      <c r="H21" s="970"/>
      <c r="I21" s="970"/>
      <c r="J21" s="970"/>
      <c r="K21" s="970"/>
    </row>
    <row r="22" spans="2:12" ht="20.100000000000001" customHeight="1" x14ac:dyDescent="0.35">
      <c r="B22" s="970"/>
      <c r="C22" s="966"/>
      <c r="F22" s="967" t="s">
        <v>452</v>
      </c>
      <c r="G22" s="967" t="s">
        <v>165</v>
      </c>
      <c r="H22" s="967" t="s">
        <v>164</v>
      </c>
      <c r="I22" s="967" t="s">
        <v>163</v>
      </c>
      <c r="J22" s="967"/>
    </row>
    <row r="23" spans="2:12" ht="20.100000000000001" customHeight="1" x14ac:dyDescent="0.35">
      <c r="B23" s="973" t="s">
        <v>451</v>
      </c>
      <c r="C23" s="966"/>
      <c r="F23" s="967" t="s">
        <v>450</v>
      </c>
      <c r="G23" s="967">
        <f>2-0</f>
        <v>2</v>
      </c>
      <c r="H23" s="967" t="e">
        <f>#REF!</f>
        <v>#REF!</v>
      </c>
      <c r="I23" s="967">
        <v>0</v>
      </c>
      <c r="J23" s="967"/>
    </row>
    <row r="24" spans="2:12" ht="20.100000000000001" customHeight="1" x14ac:dyDescent="0.3">
      <c r="B24" s="969" t="s">
        <v>449</v>
      </c>
      <c r="C24" s="966"/>
      <c r="F24" s="969"/>
      <c r="G24" s="969"/>
      <c r="H24" s="967"/>
      <c r="I24" s="967"/>
      <c r="J24" s="967"/>
    </row>
    <row r="25" spans="2:12" ht="20.100000000000001" customHeight="1" x14ac:dyDescent="0.3">
      <c r="B25" s="969" t="s">
        <v>448</v>
      </c>
      <c r="C25" s="966"/>
      <c r="F25" s="967" t="s">
        <v>428</v>
      </c>
    </row>
    <row r="26" spans="2:12" ht="20.100000000000001" customHeight="1" x14ac:dyDescent="0.3">
      <c r="B26" s="969" t="s">
        <v>447</v>
      </c>
      <c r="C26" s="966"/>
      <c r="F26" s="967" t="s">
        <v>446</v>
      </c>
      <c r="G26" s="967">
        <v>2</v>
      </c>
      <c r="H26" s="972" t="e">
        <f>#REF!</f>
        <v>#REF!</v>
      </c>
      <c r="I26" s="967" t="e">
        <f>H26*G26</f>
        <v>#REF!</v>
      </c>
      <c r="J26" s="967"/>
    </row>
    <row r="27" spans="2:12" ht="20.100000000000001" customHeight="1" x14ac:dyDescent="0.35">
      <c r="B27" s="969" t="s">
        <v>445</v>
      </c>
      <c r="C27" s="966"/>
      <c r="D27" s="966"/>
      <c r="E27" s="970"/>
      <c r="F27" s="971"/>
      <c r="G27" s="971"/>
      <c r="H27" s="971"/>
      <c r="I27" s="970"/>
      <c r="J27" s="970"/>
      <c r="K27" s="970"/>
    </row>
    <row r="28" spans="2:12" ht="20.100000000000001" customHeight="1" x14ac:dyDescent="0.35">
      <c r="B28" s="969" t="s">
        <v>444</v>
      </c>
      <c r="C28" s="966"/>
      <c r="D28" s="966"/>
      <c r="E28" s="970"/>
      <c r="F28" s="971"/>
      <c r="G28" s="971"/>
      <c r="H28" s="971"/>
      <c r="I28" s="970"/>
      <c r="J28" s="970"/>
      <c r="K28" s="970"/>
    </row>
    <row r="29" spans="2:12" ht="20.100000000000001" customHeight="1" x14ac:dyDescent="0.3">
      <c r="B29" s="969" t="s">
        <v>443</v>
      </c>
      <c r="C29" s="966"/>
      <c r="D29" s="968"/>
      <c r="E29" s="966"/>
      <c r="F29" s="966"/>
      <c r="G29" s="966"/>
      <c r="H29" s="966"/>
      <c r="I29" s="966"/>
      <c r="J29" s="966"/>
      <c r="K29" s="966"/>
    </row>
    <row r="30" spans="2:12" ht="20.100000000000001" customHeight="1" x14ac:dyDescent="0.3">
      <c r="B30" s="967" t="s">
        <v>442</v>
      </c>
      <c r="C30" s="966"/>
      <c r="D30" s="966">
        <v>0</v>
      </c>
      <c r="E30" s="966"/>
      <c r="F30" s="966"/>
      <c r="G30" s="966"/>
      <c r="H30" s="966"/>
      <c r="I30" s="966"/>
      <c r="J30" s="966"/>
      <c r="K30" s="966"/>
    </row>
    <row r="31" spans="2:12" ht="20.100000000000001" customHeight="1" x14ac:dyDescent="0.25">
      <c r="B31" s="966"/>
      <c r="C31" s="966"/>
      <c r="D31" s="966"/>
      <c r="E31" s="966"/>
      <c r="F31" s="966"/>
      <c r="G31" s="966"/>
      <c r="H31" s="966"/>
      <c r="I31" s="966"/>
      <c r="J31" s="966"/>
      <c r="K31" s="966"/>
    </row>
    <row r="32" spans="2:12" ht="20.100000000000001" customHeight="1" x14ac:dyDescent="0.25">
      <c r="B32" s="966"/>
      <c r="C32" s="966"/>
      <c r="D32" s="966"/>
      <c r="E32" s="966"/>
      <c r="F32" s="966"/>
      <c r="G32" s="966"/>
      <c r="H32" s="966"/>
      <c r="I32" s="966"/>
      <c r="J32" s="966"/>
      <c r="K32" s="966"/>
    </row>
    <row r="33" spans="2:11" ht="20.100000000000001" customHeight="1" x14ac:dyDescent="0.25">
      <c r="B33" s="966"/>
      <c r="C33" s="966"/>
      <c r="D33" s="966"/>
      <c r="E33" s="966"/>
      <c r="F33" s="966"/>
      <c r="G33" s="966"/>
      <c r="H33" s="966"/>
      <c r="I33" s="966"/>
      <c r="J33" s="966"/>
      <c r="K33" s="966"/>
    </row>
    <row r="34" spans="2:11" ht="20.100000000000001" customHeight="1" x14ac:dyDescent="0.25">
      <c r="B34" s="966"/>
      <c r="C34" s="966"/>
      <c r="D34" s="966"/>
      <c r="E34" s="966"/>
      <c r="F34" s="966"/>
      <c r="G34" s="966"/>
      <c r="H34" s="966"/>
      <c r="I34" s="966"/>
      <c r="J34" s="966"/>
      <c r="K34" s="966"/>
    </row>
    <row r="35" spans="2:11" ht="18" x14ac:dyDescent="0.25">
      <c r="B35" s="966"/>
      <c r="C35" s="966"/>
      <c r="D35" s="966"/>
      <c r="E35" s="966"/>
      <c r="F35" s="966"/>
      <c r="G35" s="966"/>
      <c r="H35" s="966"/>
      <c r="I35" s="966"/>
      <c r="J35" s="966"/>
      <c r="K35" s="966"/>
    </row>
    <row r="36" spans="2:11" ht="18" x14ac:dyDescent="0.25">
      <c r="B36" s="966"/>
      <c r="C36" s="966"/>
      <c r="D36" s="966"/>
      <c r="E36" s="966"/>
      <c r="F36" s="966"/>
      <c r="G36" s="966"/>
      <c r="H36" s="966"/>
      <c r="I36" s="966"/>
      <c r="J36" s="966"/>
      <c r="K36" s="966"/>
    </row>
    <row r="37" spans="2:11" ht="18" x14ac:dyDescent="0.25">
      <c r="B37" s="966"/>
      <c r="C37" s="966"/>
      <c r="D37" s="966"/>
      <c r="E37" s="966"/>
      <c r="F37" s="966"/>
      <c r="G37" s="966"/>
      <c r="H37" s="966"/>
      <c r="I37" s="966"/>
      <c r="J37" s="966"/>
      <c r="K37" s="966"/>
    </row>
    <row r="38" spans="2:11" ht="18" x14ac:dyDescent="0.25">
      <c r="B38" s="966"/>
      <c r="C38" s="966"/>
      <c r="D38" s="966"/>
      <c r="E38" s="966"/>
      <c r="F38" s="966"/>
      <c r="G38" s="966"/>
      <c r="H38" s="966"/>
      <c r="I38" s="966"/>
      <c r="J38" s="966"/>
      <c r="K38" s="966"/>
    </row>
    <row r="39" spans="2:11" ht="18" x14ac:dyDescent="0.25">
      <c r="B39" s="966"/>
      <c r="C39" s="966"/>
      <c r="D39" s="966"/>
      <c r="E39" s="966"/>
      <c r="F39" s="966"/>
      <c r="G39" s="966"/>
      <c r="H39" s="966"/>
      <c r="I39" s="966"/>
      <c r="J39" s="966"/>
      <c r="K39" s="966"/>
    </row>
    <row r="40" spans="2:11" ht="18" x14ac:dyDescent="0.25">
      <c r="B40" s="966"/>
      <c r="C40" s="966"/>
      <c r="D40" s="966"/>
      <c r="E40" s="966"/>
      <c r="F40" s="966"/>
      <c r="G40" s="966"/>
      <c r="H40" s="966"/>
      <c r="I40" s="966"/>
      <c r="J40" s="966"/>
      <c r="K40" s="966"/>
    </row>
    <row r="41" spans="2:11" ht="18" x14ac:dyDescent="0.25">
      <c r="B41" s="966"/>
      <c r="C41" s="966"/>
      <c r="D41" s="966"/>
      <c r="E41" s="966"/>
      <c r="F41" s="966"/>
      <c r="G41" s="966"/>
      <c r="H41" s="966"/>
      <c r="I41" s="966"/>
      <c r="J41" s="966"/>
      <c r="K41" s="966"/>
    </row>
    <row r="42" spans="2:11" ht="18" x14ac:dyDescent="0.25">
      <c r="B42" s="966"/>
      <c r="C42" s="966"/>
      <c r="D42" s="966"/>
      <c r="E42" s="966"/>
      <c r="F42" s="966"/>
      <c r="G42" s="966"/>
      <c r="H42" s="966"/>
      <c r="I42" s="966"/>
      <c r="J42" s="966"/>
      <c r="K42" s="966"/>
    </row>
    <row r="43" spans="2:11" ht="18" x14ac:dyDescent="0.25">
      <c r="B43" s="966"/>
      <c r="C43" s="966"/>
      <c r="D43" s="966"/>
      <c r="E43" s="966"/>
      <c r="F43" s="966"/>
      <c r="G43" s="966"/>
      <c r="H43" s="966"/>
      <c r="I43" s="966"/>
      <c r="J43" s="966"/>
      <c r="K43" s="966"/>
    </row>
    <row r="44" spans="2:11" ht="18" x14ac:dyDescent="0.25">
      <c r="B44" s="966"/>
      <c r="C44" s="966"/>
      <c r="D44" s="966"/>
      <c r="E44" s="966"/>
      <c r="F44" s="966"/>
      <c r="G44" s="966"/>
      <c r="H44" s="966"/>
      <c r="I44" s="966"/>
      <c r="J44" s="966"/>
      <c r="K44" s="966"/>
    </row>
    <row r="45" spans="2:11" ht="18" x14ac:dyDescent="0.25">
      <c r="B45" s="966"/>
      <c r="C45" s="966"/>
      <c r="D45" s="966"/>
      <c r="E45" s="966"/>
      <c r="F45" s="966"/>
      <c r="G45" s="966"/>
      <c r="H45" s="966"/>
      <c r="I45" s="966"/>
      <c r="J45" s="966"/>
      <c r="K45" s="966"/>
    </row>
    <row r="46" spans="2:11" ht="18" x14ac:dyDescent="0.25">
      <c r="B46" s="966"/>
      <c r="C46" s="966"/>
      <c r="D46" s="966"/>
      <c r="E46" s="966"/>
      <c r="F46" s="966"/>
      <c r="G46" s="966"/>
      <c r="H46" s="966"/>
      <c r="I46" s="966"/>
      <c r="J46" s="966"/>
      <c r="K46" s="966"/>
    </row>
    <row r="47" spans="2:11" ht="18" x14ac:dyDescent="0.25">
      <c r="B47" s="966"/>
      <c r="C47" s="966"/>
      <c r="D47" s="966"/>
      <c r="E47" s="966"/>
      <c r="F47" s="966"/>
      <c r="G47" s="966"/>
      <c r="H47" s="966"/>
      <c r="I47" s="966"/>
      <c r="J47" s="966"/>
      <c r="K47" s="966"/>
    </row>
    <row r="48" spans="2:11" ht="18" x14ac:dyDescent="0.25">
      <c r="B48" s="966"/>
      <c r="C48" s="966"/>
      <c r="D48" s="966"/>
      <c r="E48" s="966"/>
      <c r="F48" s="966"/>
      <c r="G48" s="966"/>
      <c r="H48" s="966"/>
      <c r="I48" s="966"/>
      <c r="J48" s="966"/>
      <c r="K48" s="966"/>
    </row>
    <row r="49" spans="2:11" ht="18" x14ac:dyDescent="0.25">
      <c r="B49" s="966"/>
      <c r="C49" s="966"/>
      <c r="D49" s="966"/>
      <c r="E49" s="966"/>
      <c r="F49" s="966"/>
      <c r="G49" s="966"/>
      <c r="H49" s="966"/>
      <c r="I49" s="966"/>
      <c r="J49" s="966"/>
      <c r="K49" s="966"/>
    </row>
    <row r="50" spans="2:11" ht="18" x14ac:dyDescent="0.25">
      <c r="B50" s="966"/>
      <c r="C50" s="966"/>
      <c r="D50" s="966"/>
      <c r="E50" s="966"/>
      <c r="F50" s="966"/>
      <c r="G50" s="966"/>
      <c r="H50" s="966"/>
      <c r="I50" s="966"/>
      <c r="J50" s="966"/>
      <c r="K50" s="966"/>
    </row>
    <row r="51" spans="2:11" ht="18" x14ac:dyDescent="0.25">
      <c r="B51" s="966"/>
      <c r="C51" s="966"/>
      <c r="D51" s="966"/>
      <c r="E51" s="966"/>
      <c r="F51" s="966"/>
      <c r="G51" s="966"/>
      <c r="H51" s="966"/>
      <c r="I51" s="966"/>
      <c r="J51" s="966"/>
      <c r="K51" s="966"/>
    </row>
    <row r="52" spans="2:11" ht="18" x14ac:dyDescent="0.25">
      <c r="B52" s="966"/>
      <c r="C52" s="966"/>
      <c r="D52" s="966"/>
      <c r="E52" s="966"/>
      <c r="F52" s="966"/>
      <c r="G52" s="966"/>
      <c r="H52" s="966"/>
      <c r="I52" s="966"/>
      <c r="J52" s="966"/>
      <c r="K52" s="966"/>
    </row>
    <row r="53" spans="2:11" ht="18" x14ac:dyDescent="0.25">
      <c r="B53" s="966"/>
      <c r="C53" s="966"/>
      <c r="D53" s="966"/>
      <c r="E53" s="966"/>
      <c r="F53" s="966"/>
      <c r="G53" s="966"/>
      <c r="H53" s="966"/>
      <c r="I53" s="966"/>
      <c r="J53" s="966"/>
      <c r="K53" s="966"/>
    </row>
    <row r="54" spans="2:11" ht="18" x14ac:dyDescent="0.25">
      <c r="B54" s="966"/>
      <c r="C54" s="966"/>
      <c r="D54" s="966"/>
      <c r="E54" s="966"/>
      <c r="F54" s="966"/>
      <c r="G54" s="966"/>
      <c r="H54" s="966"/>
      <c r="I54" s="966"/>
      <c r="J54" s="966"/>
      <c r="K54" s="966"/>
    </row>
  </sheetData>
  <pageMargins left="0.5" right="0.5" top="0.5" bottom="0.5" header="0" footer="0"/>
  <pageSetup scale="50" orientation="portrait" r:id="rId1"/>
  <headerFooter alignWithMargins="0"/>
  <colBreaks count="1" manualBreakCount="1">
    <brk id="12" min="2" max="3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B6E7D-976A-4F71-81DA-51118936A255}">
  <dimension ref="A1:K87"/>
  <sheetViews>
    <sheetView workbookViewId="0"/>
  </sheetViews>
  <sheetFormatPr defaultColWidth="12.42578125" defaultRowHeight="15" x14ac:dyDescent="0.2"/>
  <cols>
    <col min="1" max="1" width="20.140625" style="980" customWidth="1"/>
    <col min="2" max="2" width="4.7109375" style="980" customWidth="1"/>
    <col min="3" max="3" width="20.140625" style="980" customWidth="1"/>
    <col min="4" max="4" width="13.7109375" style="980" customWidth="1"/>
    <col min="5" max="5" width="17.5703125" style="980" customWidth="1"/>
    <col min="6" max="6" width="21.85546875" style="980" customWidth="1"/>
    <col min="7" max="10" width="17.5703125" style="980" customWidth="1"/>
    <col min="11" max="16384" width="12.42578125" style="980"/>
  </cols>
  <sheetData>
    <row r="1" spans="1:11" ht="23.25" x14ac:dyDescent="0.35">
      <c r="A1" s="996" t="s">
        <v>439</v>
      </c>
      <c r="B1" s="996"/>
      <c r="D1" s="346"/>
      <c r="E1" s="346"/>
      <c r="F1" s="346"/>
      <c r="G1" s="346"/>
      <c r="H1" s="346"/>
      <c r="I1" s="346"/>
    </row>
    <row r="3" spans="1:11" ht="20.100000000000001" customHeight="1" x14ac:dyDescent="0.25">
      <c r="A3" s="995" t="s">
        <v>133</v>
      </c>
      <c r="B3" s="984"/>
      <c r="C3" s="984"/>
      <c r="E3" s="994">
        <v>1</v>
      </c>
      <c r="F3" s="994">
        <v>2</v>
      </c>
      <c r="G3" s="994">
        <v>3</v>
      </c>
      <c r="H3" s="994">
        <v>4</v>
      </c>
      <c r="I3" s="994">
        <v>4.5</v>
      </c>
      <c r="J3" s="994">
        <v>5</v>
      </c>
      <c r="K3" s="994">
        <v>6</v>
      </c>
    </row>
    <row r="4" spans="1:11" ht="20.100000000000001" customHeight="1" x14ac:dyDescent="0.2">
      <c r="E4" s="993"/>
      <c r="F4" s="993"/>
      <c r="G4" s="993"/>
      <c r="H4" s="993"/>
      <c r="I4" s="993"/>
      <c r="J4" s="993"/>
      <c r="K4" s="993"/>
    </row>
    <row r="5" spans="1:11" ht="20.100000000000001" customHeight="1" x14ac:dyDescent="0.35">
      <c r="A5" s="981" t="s">
        <v>216</v>
      </c>
      <c r="B5" s="984"/>
      <c r="C5" s="984" t="s">
        <v>67</v>
      </c>
      <c r="D5" s="984"/>
      <c r="E5" s="991" t="e">
        <f>#REF!</f>
        <v>#REF!</v>
      </c>
      <c r="F5" s="991" t="e">
        <f>#REF!</f>
        <v>#REF!</v>
      </c>
      <c r="G5" s="991" t="e">
        <f>#REF!</f>
        <v>#REF!</v>
      </c>
      <c r="H5" s="991" t="e">
        <f>#REF!</f>
        <v>#REF!</v>
      </c>
      <c r="I5" s="991" t="e">
        <f>#REF!</f>
        <v>#REF!</v>
      </c>
      <c r="J5" s="991" t="e">
        <f>#REF!</f>
        <v>#REF!</v>
      </c>
      <c r="K5" s="991" t="e">
        <f>#REF!</f>
        <v>#REF!</v>
      </c>
    </row>
    <row r="6" spans="1:11" ht="20.100000000000001" customHeight="1" x14ac:dyDescent="0.35">
      <c r="A6" s="981" t="s">
        <v>209</v>
      </c>
      <c r="B6" s="984"/>
      <c r="C6" s="984" t="s">
        <v>464</v>
      </c>
      <c r="D6" s="984"/>
      <c r="E6" s="991" t="e">
        <f t="shared" ref="E6:K6" si="0">$H$44</f>
        <v>#REF!</v>
      </c>
      <c r="F6" s="991" t="e">
        <f t="shared" si="0"/>
        <v>#REF!</v>
      </c>
      <c r="G6" s="991" t="e">
        <f t="shared" si="0"/>
        <v>#REF!</v>
      </c>
      <c r="H6" s="991" t="e">
        <f t="shared" si="0"/>
        <v>#REF!</v>
      </c>
      <c r="I6" s="991" t="e">
        <f t="shared" si="0"/>
        <v>#REF!</v>
      </c>
      <c r="J6" s="991" t="e">
        <f t="shared" si="0"/>
        <v>#REF!</v>
      </c>
      <c r="K6" s="991" t="e">
        <f t="shared" si="0"/>
        <v>#REF!</v>
      </c>
    </row>
    <row r="7" spans="1:11" ht="20.100000000000001" customHeight="1" x14ac:dyDescent="0.35">
      <c r="A7" s="981"/>
      <c r="B7" s="984"/>
      <c r="C7" s="984" t="s">
        <v>170</v>
      </c>
      <c r="D7" s="984"/>
      <c r="E7" s="991" t="e">
        <f>#REF!</f>
        <v>#REF!</v>
      </c>
      <c r="F7" s="991" t="e">
        <f>#REF!</f>
        <v>#REF!</v>
      </c>
      <c r="G7" s="991" t="e">
        <f>#REF!</f>
        <v>#REF!</v>
      </c>
      <c r="H7" s="991" t="e">
        <f>#REF!</f>
        <v>#REF!</v>
      </c>
      <c r="I7" s="991" t="e">
        <f>#REF!</f>
        <v>#REF!</v>
      </c>
      <c r="J7" s="991" t="e">
        <f>#REF!</f>
        <v>#REF!</v>
      </c>
      <c r="K7" s="991" t="e">
        <f>#REF!</f>
        <v>#REF!</v>
      </c>
    </row>
    <row r="8" spans="1:11" ht="20.100000000000001" customHeight="1" x14ac:dyDescent="0.35">
      <c r="A8" s="981"/>
      <c r="B8" s="984"/>
      <c r="C8" s="984"/>
      <c r="D8" s="984"/>
      <c r="E8" s="1438"/>
      <c r="F8" s="1438"/>
      <c r="G8" s="1438"/>
      <c r="H8" s="1438"/>
      <c r="I8" s="1438"/>
      <c r="J8" s="1438"/>
      <c r="K8" s="1438"/>
    </row>
    <row r="9" spans="1:11" ht="20.100000000000001" customHeight="1" thickBot="1" x14ac:dyDescent="0.4">
      <c r="A9" s="981"/>
      <c r="B9" s="984"/>
      <c r="C9" s="984" t="s">
        <v>158</v>
      </c>
      <c r="D9" s="984"/>
      <c r="E9" s="991" t="e">
        <f t="shared" ref="E9:K9" si="1">SUM(E5:E8)</f>
        <v>#REF!</v>
      </c>
      <c r="F9" s="991" t="e">
        <f t="shared" si="1"/>
        <v>#REF!</v>
      </c>
      <c r="G9" s="991" t="e">
        <f t="shared" si="1"/>
        <v>#REF!</v>
      </c>
      <c r="H9" s="991" t="e">
        <f t="shared" si="1"/>
        <v>#REF!</v>
      </c>
      <c r="I9" s="991" t="e">
        <f t="shared" si="1"/>
        <v>#REF!</v>
      </c>
      <c r="J9" s="991" t="e">
        <f t="shared" si="1"/>
        <v>#REF!</v>
      </c>
      <c r="K9" s="991" t="e">
        <f t="shared" si="1"/>
        <v>#REF!</v>
      </c>
    </row>
    <row r="10" spans="1:11" ht="20.100000000000001" customHeight="1" thickTop="1" x14ac:dyDescent="0.35">
      <c r="A10" s="981"/>
      <c r="B10" s="984"/>
      <c r="C10" s="984"/>
      <c r="D10" s="984"/>
      <c r="E10" s="1439"/>
      <c r="F10" s="1439"/>
      <c r="G10" s="1439"/>
      <c r="H10" s="1439"/>
      <c r="I10" s="1439"/>
      <c r="J10" s="1439"/>
      <c r="K10" s="1439"/>
    </row>
    <row r="11" spans="1:11" ht="20.100000000000001" customHeight="1" x14ac:dyDescent="0.35">
      <c r="A11" s="981"/>
      <c r="B11" s="984"/>
      <c r="C11" s="984"/>
      <c r="D11" s="984"/>
      <c r="E11" s="991"/>
      <c r="F11" s="991"/>
      <c r="G11" s="991"/>
      <c r="H11" s="991"/>
      <c r="I11" s="991"/>
      <c r="J11" s="991"/>
      <c r="K11" s="991"/>
    </row>
    <row r="12" spans="1:11" ht="20.100000000000001" customHeight="1" x14ac:dyDescent="0.35">
      <c r="A12" s="981"/>
      <c r="B12" s="984"/>
      <c r="C12" s="984"/>
      <c r="D12" s="984"/>
      <c r="E12" s="991"/>
      <c r="F12" s="991"/>
      <c r="G12" s="991"/>
      <c r="H12" s="991"/>
      <c r="I12" s="991"/>
      <c r="J12" s="991"/>
      <c r="K12" s="991"/>
    </row>
    <row r="13" spans="1:11" ht="20.100000000000001" customHeight="1" x14ac:dyDescent="0.35">
      <c r="A13" s="981"/>
      <c r="B13" s="984"/>
      <c r="C13" s="984"/>
      <c r="D13" s="984"/>
      <c r="E13" s="991"/>
      <c r="F13" s="991"/>
      <c r="G13" s="991"/>
      <c r="H13" s="991"/>
      <c r="I13" s="991"/>
      <c r="J13" s="991"/>
      <c r="K13" s="991"/>
    </row>
    <row r="14" spans="1:11" ht="20.100000000000001" customHeight="1" x14ac:dyDescent="0.35">
      <c r="A14" s="981"/>
      <c r="B14" s="984"/>
      <c r="C14" s="984"/>
      <c r="D14" s="984"/>
      <c r="E14" s="991"/>
      <c r="F14" s="991"/>
      <c r="G14" s="991"/>
      <c r="H14" s="991"/>
      <c r="I14" s="991"/>
      <c r="J14" s="991"/>
      <c r="K14" s="991"/>
    </row>
    <row r="15" spans="1:11" ht="20.100000000000001" customHeight="1" x14ac:dyDescent="0.35">
      <c r="A15" s="981" t="s">
        <v>466</v>
      </c>
      <c r="B15" s="984"/>
      <c r="C15" s="984" t="s">
        <v>67</v>
      </c>
      <c r="D15" s="984"/>
      <c r="E15" s="991" t="e">
        <f>#REF!</f>
        <v>#REF!</v>
      </c>
      <c r="F15" s="991" t="e">
        <f>#REF!</f>
        <v>#REF!</v>
      </c>
      <c r="G15" s="991" t="e">
        <f>#REF!</f>
        <v>#REF!</v>
      </c>
      <c r="H15" s="991" t="e">
        <f>#REF!</f>
        <v>#REF!</v>
      </c>
      <c r="I15" s="991" t="e">
        <f>#REF!</f>
        <v>#REF!</v>
      </c>
      <c r="J15" s="991" t="e">
        <f>#REF!</f>
        <v>#REF!</v>
      </c>
      <c r="K15" s="991" t="e">
        <f>#REF!</f>
        <v>#REF!</v>
      </c>
    </row>
    <row r="16" spans="1:11" ht="20.100000000000001" customHeight="1" x14ac:dyDescent="0.35">
      <c r="A16" s="981" t="s">
        <v>174</v>
      </c>
      <c r="B16" s="984"/>
      <c r="C16" s="984" t="s">
        <v>464</v>
      </c>
      <c r="D16" s="984"/>
      <c r="E16" s="991" t="e">
        <f t="shared" ref="E16:K16" si="2">$H$45</f>
        <v>#REF!</v>
      </c>
      <c r="F16" s="991" t="e">
        <f t="shared" si="2"/>
        <v>#REF!</v>
      </c>
      <c r="G16" s="991" t="e">
        <f t="shared" si="2"/>
        <v>#REF!</v>
      </c>
      <c r="H16" s="991" t="e">
        <f t="shared" si="2"/>
        <v>#REF!</v>
      </c>
      <c r="I16" s="991" t="e">
        <f t="shared" si="2"/>
        <v>#REF!</v>
      </c>
      <c r="J16" s="991" t="e">
        <f t="shared" si="2"/>
        <v>#REF!</v>
      </c>
      <c r="K16" s="991" t="e">
        <f t="shared" si="2"/>
        <v>#REF!</v>
      </c>
    </row>
    <row r="17" spans="1:11" ht="20.100000000000001" customHeight="1" x14ac:dyDescent="0.35">
      <c r="A17" s="981"/>
      <c r="B17" s="984"/>
      <c r="C17" s="984" t="s">
        <v>170</v>
      </c>
      <c r="D17" s="984"/>
      <c r="E17" s="991" t="e">
        <f>#REF!</f>
        <v>#REF!</v>
      </c>
      <c r="F17" s="991" t="e">
        <f>#REF!</f>
        <v>#REF!</v>
      </c>
      <c r="G17" s="991" t="e">
        <f>#REF!</f>
        <v>#REF!</v>
      </c>
      <c r="H17" s="991" t="e">
        <f>#REF!</f>
        <v>#REF!</v>
      </c>
      <c r="I17" s="991" t="e">
        <f>#REF!</f>
        <v>#REF!</v>
      </c>
      <c r="J17" s="991" t="e">
        <f>#REF!</f>
        <v>#REF!</v>
      </c>
      <c r="K17" s="991" t="e">
        <f>#REF!</f>
        <v>#REF!</v>
      </c>
    </row>
    <row r="18" spans="1:11" ht="20.100000000000001" customHeight="1" x14ac:dyDescent="0.35">
      <c r="A18" s="981"/>
      <c r="B18" s="984"/>
      <c r="C18" s="984"/>
      <c r="D18" s="984"/>
      <c r="E18" s="1438"/>
      <c r="F18" s="1438"/>
      <c r="G18" s="1438"/>
      <c r="H18" s="1438"/>
      <c r="I18" s="1438"/>
      <c r="J18" s="1438"/>
      <c r="K18" s="1438"/>
    </row>
    <row r="19" spans="1:11" ht="20.100000000000001" customHeight="1" thickBot="1" x14ac:dyDescent="0.4">
      <c r="A19" s="981"/>
      <c r="B19" s="984"/>
      <c r="C19" s="984" t="s">
        <v>158</v>
      </c>
      <c r="D19" s="984"/>
      <c r="E19" s="991" t="e">
        <f>SUM(E15:E17)</f>
        <v>#REF!</v>
      </c>
      <c r="F19" s="991" t="e">
        <f>SUM(F15:F17)</f>
        <v>#REF!</v>
      </c>
      <c r="G19" s="991" t="e">
        <f>SUM(G15:G17)</f>
        <v>#REF!</v>
      </c>
      <c r="H19" s="991" t="e">
        <f>SUM(H15:H17)</f>
        <v>#REF!</v>
      </c>
      <c r="I19" s="991" t="e">
        <f>SUM(I15:I18)</f>
        <v>#REF!</v>
      </c>
      <c r="J19" s="991" t="e">
        <f>SUM(J15:J17)</f>
        <v>#REF!</v>
      </c>
      <c r="K19" s="991" t="e">
        <f>SUM(K15:K17)</f>
        <v>#REF!</v>
      </c>
    </row>
    <row r="20" spans="1:11" ht="20.100000000000001" customHeight="1" thickTop="1" x14ac:dyDescent="0.35">
      <c r="A20" s="981"/>
      <c r="B20" s="984"/>
      <c r="C20" s="984"/>
      <c r="D20" s="984"/>
      <c r="E20" s="1440"/>
      <c r="F20" s="1440"/>
      <c r="G20" s="1440"/>
      <c r="H20" s="1440"/>
      <c r="I20" s="1440"/>
      <c r="J20" s="1440"/>
      <c r="K20" s="1440"/>
    </row>
    <row r="21" spans="1:11" ht="20.100000000000001" customHeight="1" x14ac:dyDescent="0.35">
      <c r="A21" s="981"/>
      <c r="B21" s="984"/>
      <c r="C21" s="984"/>
      <c r="D21" s="984"/>
      <c r="E21" s="1441"/>
      <c r="F21" s="1441"/>
      <c r="G21" s="1441"/>
      <c r="H21" s="1441"/>
      <c r="I21" s="1441"/>
      <c r="J21" s="1441"/>
      <c r="K21" s="1441"/>
    </row>
    <row r="22" spans="1:11" ht="20.100000000000001" customHeight="1" x14ac:dyDescent="0.35">
      <c r="A22" s="981"/>
      <c r="B22" s="984"/>
      <c r="C22" s="992"/>
      <c r="D22" s="984"/>
      <c r="E22" s="1441"/>
      <c r="F22" s="1441"/>
      <c r="G22" s="1441"/>
      <c r="H22" s="1441"/>
      <c r="I22" s="1441"/>
      <c r="J22" s="1441"/>
      <c r="K22" s="1441"/>
    </row>
    <row r="23" spans="1:11" ht="20.100000000000001" customHeight="1" x14ac:dyDescent="0.35">
      <c r="A23" s="981"/>
      <c r="B23" s="984"/>
      <c r="C23" s="984"/>
      <c r="D23" s="984"/>
      <c r="E23" s="1441"/>
      <c r="F23" s="1441"/>
      <c r="G23" s="1441"/>
      <c r="H23" s="1441"/>
      <c r="I23" s="1441"/>
      <c r="J23" s="1441"/>
      <c r="K23" s="1441"/>
    </row>
    <row r="24" spans="1:11" ht="20.100000000000001" customHeight="1" x14ac:dyDescent="0.35">
      <c r="A24" s="981"/>
      <c r="B24" s="984"/>
      <c r="C24" s="984"/>
      <c r="D24" s="986"/>
      <c r="E24" s="991"/>
      <c r="F24" s="991"/>
      <c r="G24" s="1441"/>
      <c r="H24" s="1441"/>
      <c r="I24" s="1441"/>
      <c r="J24" s="1441"/>
      <c r="K24" s="1441"/>
    </row>
    <row r="25" spans="1:11" ht="20.100000000000001" customHeight="1" x14ac:dyDescent="0.35">
      <c r="A25" s="981" t="s">
        <v>215</v>
      </c>
      <c r="B25" s="984"/>
      <c r="C25" s="984" t="s">
        <v>67</v>
      </c>
      <c r="D25" s="986"/>
      <c r="E25" s="991" t="e">
        <f>#REF!</f>
        <v>#REF!</v>
      </c>
      <c r="F25" s="991" t="e">
        <f>#REF!</f>
        <v>#REF!</v>
      </c>
      <c r="G25" s="991" t="e">
        <f>#REF!</f>
        <v>#REF!</v>
      </c>
      <c r="H25" s="991" t="e">
        <f>#REF!</f>
        <v>#REF!</v>
      </c>
      <c r="I25" s="991" t="e">
        <f>#REF!</f>
        <v>#REF!</v>
      </c>
      <c r="J25" s="991" t="e">
        <f>#REF!</f>
        <v>#REF!</v>
      </c>
      <c r="K25" s="991" t="e">
        <f>#REF!</f>
        <v>#REF!</v>
      </c>
    </row>
    <row r="26" spans="1:11" ht="20.100000000000001" customHeight="1" x14ac:dyDescent="0.35">
      <c r="A26" s="981" t="s">
        <v>178</v>
      </c>
      <c r="B26" s="984"/>
      <c r="C26" s="984" t="s">
        <v>464</v>
      </c>
      <c r="D26" s="986" t="s">
        <v>2</v>
      </c>
      <c r="E26" s="991" t="e">
        <f t="shared" ref="E26:K26" si="3">$H$46</f>
        <v>#REF!</v>
      </c>
      <c r="F26" s="991" t="e">
        <f t="shared" si="3"/>
        <v>#REF!</v>
      </c>
      <c r="G26" s="991" t="e">
        <f t="shared" si="3"/>
        <v>#REF!</v>
      </c>
      <c r="H26" s="991" t="e">
        <f t="shared" si="3"/>
        <v>#REF!</v>
      </c>
      <c r="I26" s="991" t="e">
        <f t="shared" si="3"/>
        <v>#REF!</v>
      </c>
      <c r="J26" s="991" t="e">
        <f t="shared" si="3"/>
        <v>#REF!</v>
      </c>
      <c r="K26" s="991" t="e">
        <f t="shared" si="3"/>
        <v>#REF!</v>
      </c>
    </row>
    <row r="27" spans="1:11" ht="20.100000000000001" customHeight="1" x14ac:dyDescent="0.35">
      <c r="A27" s="981"/>
      <c r="B27" s="984"/>
      <c r="C27" s="984" t="s">
        <v>170</v>
      </c>
      <c r="D27" s="985"/>
      <c r="E27" s="991" t="e">
        <f>#REF!</f>
        <v>#REF!</v>
      </c>
      <c r="F27" s="991" t="e">
        <f>#REF!</f>
        <v>#REF!</v>
      </c>
      <c r="G27" s="991" t="e">
        <f>#REF!</f>
        <v>#REF!</v>
      </c>
      <c r="H27" s="991" t="e">
        <f>#REF!</f>
        <v>#REF!</v>
      </c>
      <c r="I27" s="991" t="e">
        <f>#REF!</f>
        <v>#REF!</v>
      </c>
      <c r="J27" s="991" t="e">
        <f>#REF!</f>
        <v>#REF!</v>
      </c>
      <c r="K27" s="991" t="e">
        <f>#REF!</f>
        <v>#REF!</v>
      </c>
    </row>
    <row r="28" spans="1:11" ht="23.25" x14ac:dyDescent="0.35">
      <c r="A28" s="981"/>
      <c r="B28" s="984"/>
      <c r="C28" s="984"/>
      <c r="D28" s="984"/>
      <c r="E28" s="1438"/>
      <c r="F28" s="1438"/>
      <c r="G28" s="1438"/>
      <c r="H28" s="1438"/>
      <c r="I28" s="1438"/>
      <c r="J28" s="1438"/>
      <c r="K28" s="1438"/>
    </row>
    <row r="29" spans="1:11" ht="24" thickBot="1" x14ac:dyDescent="0.4">
      <c r="A29" s="981"/>
      <c r="B29" s="984"/>
      <c r="C29" s="984" t="s">
        <v>158</v>
      </c>
      <c r="D29" s="984"/>
      <c r="E29" s="991" t="e">
        <f>SUM(E25:E27)</f>
        <v>#REF!</v>
      </c>
      <c r="F29" s="991" t="e">
        <f>SUM(F25:F27)</f>
        <v>#REF!</v>
      </c>
      <c r="G29" s="991" t="e">
        <f>SUM(G25:G27)</f>
        <v>#REF!</v>
      </c>
      <c r="H29" s="991" t="e">
        <f>SUM(H25:H27)</f>
        <v>#REF!</v>
      </c>
      <c r="I29" s="991" t="e">
        <f>SUM(I25:I28)</f>
        <v>#REF!</v>
      </c>
      <c r="J29" s="991" t="e">
        <f>SUM(J25:J27)</f>
        <v>#REF!</v>
      </c>
      <c r="K29" s="991" t="e">
        <f>SUM(K25:K27)</f>
        <v>#REF!</v>
      </c>
    </row>
    <row r="30" spans="1:11" ht="24" thickTop="1" x14ac:dyDescent="0.35">
      <c r="A30" s="981"/>
      <c r="B30" s="984"/>
      <c r="C30" s="984"/>
      <c r="D30" s="984"/>
      <c r="E30" s="1439"/>
      <c r="F30" s="1439"/>
      <c r="G30" s="1439"/>
      <c r="H30" s="1439"/>
      <c r="I30" s="1439"/>
      <c r="J30" s="1439"/>
      <c r="K30" s="1439"/>
    </row>
    <row r="31" spans="1:11" ht="23.25" x14ac:dyDescent="0.35">
      <c r="A31" s="981"/>
      <c r="B31" s="984"/>
      <c r="C31" s="984"/>
      <c r="D31" s="984"/>
      <c r="E31" s="991"/>
      <c r="F31" s="991"/>
      <c r="G31" s="991"/>
      <c r="H31" s="991"/>
      <c r="I31" s="991"/>
      <c r="J31" s="991"/>
      <c r="K31" s="991"/>
    </row>
    <row r="32" spans="1:11" ht="23.25" x14ac:dyDescent="0.35">
      <c r="A32" s="981"/>
      <c r="B32" s="984"/>
      <c r="C32" s="984"/>
      <c r="D32" s="984"/>
      <c r="E32" s="991"/>
      <c r="F32" s="991"/>
      <c r="G32" s="991"/>
      <c r="H32" s="991"/>
      <c r="I32" s="991"/>
      <c r="J32" s="991"/>
      <c r="K32" s="991"/>
    </row>
    <row r="33" spans="1:11" ht="23.25" x14ac:dyDescent="0.35">
      <c r="A33" s="981"/>
      <c r="B33" s="984"/>
      <c r="C33" s="984"/>
      <c r="D33" s="984"/>
      <c r="E33" s="991"/>
      <c r="F33" s="991"/>
      <c r="G33" s="991"/>
      <c r="H33" s="991"/>
      <c r="I33" s="991"/>
      <c r="J33" s="991"/>
      <c r="K33" s="991"/>
    </row>
    <row r="34" spans="1:11" ht="23.25" x14ac:dyDescent="0.35">
      <c r="A34" s="981" t="s">
        <v>465</v>
      </c>
      <c r="B34" s="984"/>
      <c r="C34" s="984" t="s">
        <v>67</v>
      </c>
      <c r="D34" s="986"/>
      <c r="E34" s="991" t="e">
        <f>#REF!</f>
        <v>#REF!</v>
      </c>
      <c r="F34" s="991" t="e">
        <f>#REF!</f>
        <v>#REF!</v>
      </c>
      <c r="G34" s="991" t="e">
        <f>#REF!</f>
        <v>#REF!</v>
      </c>
      <c r="H34" s="991" t="e">
        <f>#REF!</f>
        <v>#REF!</v>
      </c>
      <c r="I34" s="991" t="e">
        <f>#REF!</f>
        <v>#REF!</v>
      </c>
      <c r="J34" s="991" t="e">
        <f>#REF!</f>
        <v>#REF!</v>
      </c>
      <c r="K34" s="991" t="e">
        <f>#REF!</f>
        <v>#REF!</v>
      </c>
    </row>
    <row r="35" spans="1:11" ht="23.25" x14ac:dyDescent="0.35">
      <c r="A35" s="981" t="s">
        <v>172</v>
      </c>
      <c r="B35" s="984"/>
      <c r="C35" s="984" t="s">
        <v>464</v>
      </c>
      <c r="D35" s="986"/>
      <c r="E35" s="991" t="e">
        <f t="shared" ref="E35:K35" si="4">$H$47</f>
        <v>#REF!</v>
      </c>
      <c r="F35" s="991" t="e">
        <f t="shared" si="4"/>
        <v>#REF!</v>
      </c>
      <c r="G35" s="991" t="e">
        <f t="shared" si="4"/>
        <v>#REF!</v>
      </c>
      <c r="H35" s="991" t="e">
        <f t="shared" si="4"/>
        <v>#REF!</v>
      </c>
      <c r="I35" s="991" t="e">
        <f t="shared" si="4"/>
        <v>#REF!</v>
      </c>
      <c r="J35" s="991" t="e">
        <f t="shared" si="4"/>
        <v>#REF!</v>
      </c>
      <c r="K35" s="991" t="e">
        <f t="shared" si="4"/>
        <v>#REF!</v>
      </c>
    </row>
    <row r="36" spans="1:11" ht="23.25" x14ac:dyDescent="0.35">
      <c r="A36" s="981"/>
      <c r="B36" s="984"/>
      <c r="C36" s="984" t="s">
        <v>170</v>
      </c>
      <c r="D36" s="985"/>
      <c r="E36" s="991" t="e">
        <f>#REF!</f>
        <v>#REF!</v>
      </c>
      <c r="F36" s="991" t="e">
        <f>#REF!</f>
        <v>#REF!</v>
      </c>
      <c r="G36" s="991" t="e">
        <f>#REF!</f>
        <v>#REF!</v>
      </c>
      <c r="H36" s="991" t="e">
        <f>#REF!</f>
        <v>#REF!</v>
      </c>
      <c r="I36" s="991" t="e">
        <f>#REF!</f>
        <v>#REF!</v>
      </c>
      <c r="J36" s="991" t="e">
        <f>#REF!</f>
        <v>#REF!</v>
      </c>
      <c r="K36" s="991" t="e">
        <f>#REF!</f>
        <v>#REF!</v>
      </c>
    </row>
    <row r="37" spans="1:11" ht="23.25" x14ac:dyDescent="0.35">
      <c r="A37" s="981"/>
      <c r="B37" s="984"/>
      <c r="C37" s="984"/>
      <c r="D37" s="984"/>
      <c r="E37" s="1438"/>
      <c r="F37" s="1438"/>
      <c r="G37" s="1438"/>
      <c r="H37" s="1438"/>
      <c r="I37" s="1438"/>
      <c r="J37" s="1438"/>
      <c r="K37" s="1438"/>
    </row>
    <row r="38" spans="1:11" ht="24" thickBot="1" x14ac:dyDescent="0.4">
      <c r="A38" s="981"/>
      <c r="B38" s="984"/>
      <c r="C38" s="984" t="s">
        <v>158</v>
      </c>
      <c r="D38" s="984"/>
      <c r="E38" s="991" t="e">
        <f>SUM(E34:E36)</f>
        <v>#REF!</v>
      </c>
      <c r="F38" s="991" t="e">
        <f>SUM(F34:F36)</f>
        <v>#REF!</v>
      </c>
      <c r="G38" s="991" t="e">
        <f>SUM(G34:G36)</f>
        <v>#REF!</v>
      </c>
      <c r="H38" s="991" t="e">
        <f>SUM(H34:H36)</f>
        <v>#REF!</v>
      </c>
      <c r="I38" s="991" t="e">
        <f>SUM(I34:I37)</f>
        <v>#REF!</v>
      </c>
      <c r="J38" s="991" t="e">
        <f>SUM(J34:J36)</f>
        <v>#REF!</v>
      </c>
      <c r="K38" s="990" t="e">
        <f>SUM(K34:K36)</f>
        <v>#REF!</v>
      </c>
    </row>
    <row r="39" spans="1:11" ht="24" thickTop="1" x14ac:dyDescent="0.35">
      <c r="A39" s="981"/>
      <c r="B39" s="984"/>
      <c r="C39" s="984"/>
      <c r="D39" s="984"/>
      <c r="E39" s="1439"/>
      <c r="F39" s="1439"/>
      <c r="G39" s="1439"/>
      <c r="H39" s="1439"/>
      <c r="I39" s="1439"/>
      <c r="J39" s="1439"/>
      <c r="K39" s="1442"/>
    </row>
    <row r="40" spans="1:11" ht="23.25" x14ac:dyDescent="0.35">
      <c r="A40" s="981"/>
      <c r="B40" s="984"/>
      <c r="C40" s="984"/>
      <c r="D40" s="984"/>
      <c r="H40" s="982"/>
      <c r="I40" s="982"/>
      <c r="J40" s="982"/>
    </row>
    <row r="41" spans="1:11" ht="23.25" x14ac:dyDescent="0.35">
      <c r="A41" s="981"/>
      <c r="B41" s="984"/>
      <c r="C41" s="984"/>
      <c r="D41" s="984"/>
      <c r="H41" s="982"/>
      <c r="I41" s="982"/>
      <c r="J41" s="982"/>
    </row>
    <row r="42" spans="1:11" ht="23.25" x14ac:dyDescent="0.35">
      <c r="A42" s="981"/>
      <c r="B42" s="984"/>
      <c r="C42" s="984"/>
      <c r="D42" s="984"/>
      <c r="H42" s="982"/>
      <c r="I42" s="982"/>
      <c r="J42" s="982"/>
    </row>
    <row r="43" spans="1:11" ht="23.25" x14ac:dyDescent="0.35">
      <c r="A43" s="981"/>
      <c r="B43" s="984"/>
      <c r="C43" s="984"/>
      <c r="D43" s="984"/>
      <c r="E43" s="982" t="s">
        <v>463</v>
      </c>
      <c r="F43" s="982"/>
      <c r="G43" s="985" t="s">
        <v>164</v>
      </c>
      <c r="H43" s="985" t="s">
        <v>163</v>
      </c>
      <c r="I43" s="985"/>
      <c r="J43" s="982" t="s">
        <v>2</v>
      </c>
    </row>
    <row r="44" spans="1:11" ht="23.25" x14ac:dyDescent="0.35">
      <c r="A44" s="981"/>
      <c r="B44" s="984"/>
      <c r="C44" s="989"/>
      <c r="D44" s="984"/>
      <c r="E44" s="985" t="s">
        <v>462</v>
      </c>
      <c r="F44" s="985">
        <v>43</v>
      </c>
      <c r="G44" s="1538" t="e">
        <f>#REF!</f>
        <v>#REF!</v>
      </c>
      <c r="H44" s="987" t="e">
        <f>F44*G44</f>
        <v>#REF!</v>
      </c>
      <c r="I44" s="987"/>
      <c r="J44" s="988"/>
    </row>
    <row r="45" spans="1:11" ht="23.25" x14ac:dyDescent="0.35">
      <c r="A45" s="981"/>
      <c r="B45" s="984"/>
      <c r="C45" s="989"/>
      <c r="D45" s="984"/>
      <c r="E45" s="985" t="s">
        <v>461</v>
      </c>
      <c r="F45" s="985">
        <v>51</v>
      </c>
      <c r="G45" s="1538" t="e">
        <f>#REF!</f>
        <v>#REF!</v>
      </c>
      <c r="H45" s="987" t="e">
        <f>F45*G45</f>
        <v>#REF!</v>
      </c>
      <c r="I45" s="987"/>
      <c r="J45" s="988"/>
    </row>
    <row r="46" spans="1:11" ht="23.25" x14ac:dyDescent="0.35">
      <c r="A46" s="981"/>
      <c r="B46" s="982"/>
      <c r="C46" s="982"/>
      <c r="D46" s="984"/>
      <c r="E46" s="985" t="s">
        <v>460</v>
      </c>
      <c r="F46" s="985">
        <v>43</v>
      </c>
      <c r="G46" s="1538" t="e">
        <f>#REF!</f>
        <v>#REF!</v>
      </c>
      <c r="H46" s="987" t="e">
        <f>F46*G46</f>
        <v>#REF!</v>
      </c>
      <c r="I46" s="987"/>
      <c r="J46" s="982"/>
    </row>
    <row r="47" spans="1:11" ht="23.25" x14ac:dyDescent="0.35">
      <c r="A47" s="981"/>
      <c r="B47" s="984"/>
      <c r="C47" s="986"/>
      <c r="D47" s="986"/>
      <c r="E47" s="985" t="s">
        <v>459</v>
      </c>
      <c r="F47" s="985">
        <v>51</v>
      </c>
      <c r="G47" s="1538" t="e">
        <f>#REF!</f>
        <v>#REF!</v>
      </c>
      <c r="H47" s="987" t="e">
        <f>F47*G47</f>
        <v>#REF!</v>
      </c>
      <c r="I47" s="987"/>
      <c r="J47" s="985"/>
    </row>
    <row r="48" spans="1:11" ht="23.25" x14ac:dyDescent="0.35">
      <c r="A48" s="981"/>
      <c r="B48" s="984"/>
      <c r="C48" s="986"/>
      <c r="D48" s="986"/>
      <c r="E48" s="985"/>
      <c r="F48" s="985"/>
      <c r="G48" s="985"/>
      <c r="H48" s="986"/>
      <c r="I48" s="986"/>
      <c r="J48" s="985"/>
    </row>
    <row r="49" spans="1:10" ht="23.25" x14ac:dyDescent="0.35">
      <c r="A49" s="981"/>
      <c r="B49" s="984"/>
      <c r="C49" s="986"/>
      <c r="D49" s="985"/>
      <c r="E49" s="985"/>
      <c r="F49" s="985"/>
      <c r="G49" s="985"/>
      <c r="H49" s="985"/>
      <c r="I49" s="985"/>
      <c r="J49" s="985"/>
    </row>
    <row r="50" spans="1:10" ht="23.25" x14ac:dyDescent="0.35">
      <c r="A50" s="981"/>
      <c r="B50" s="984"/>
      <c r="C50" s="986"/>
      <c r="D50" s="985"/>
      <c r="E50" s="985"/>
      <c r="F50" s="985"/>
      <c r="G50" s="985"/>
      <c r="H50" s="985"/>
      <c r="I50" s="985"/>
      <c r="J50" s="985"/>
    </row>
    <row r="51" spans="1:10" ht="23.25" x14ac:dyDescent="0.35">
      <c r="A51" s="981"/>
      <c r="B51" s="984"/>
      <c r="C51" s="986"/>
      <c r="D51" s="986"/>
      <c r="E51" s="985"/>
      <c r="F51" s="985"/>
      <c r="G51" s="985"/>
      <c r="H51" s="985"/>
      <c r="I51" s="985"/>
      <c r="J51" s="985"/>
    </row>
    <row r="52" spans="1:10" ht="23.25" x14ac:dyDescent="0.35">
      <c r="A52" s="981"/>
      <c r="B52" s="984"/>
      <c r="C52" s="984"/>
      <c r="D52" s="984"/>
      <c r="E52" s="985"/>
      <c r="F52" s="985"/>
      <c r="G52" s="985"/>
      <c r="H52" s="982"/>
      <c r="I52" s="982"/>
      <c r="J52" s="982"/>
    </row>
    <row r="53" spans="1:10" ht="23.25" x14ac:dyDescent="0.35">
      <c r="A53" s="981"/>
      <c r="B53" s="984"/>
      <c r="C53" s="984"/>
      <c r="D53" s="984"/>
      <c r="E53" s="985"/>
      <c r="F53" s="985"/>
      <c r="G53" s="985"/>
      <c r="H53" s="982"/>
      <c r="I53" s="982"/>
      <c r="J53" s="982"/>
    </row>
    <row r="54" spans="1:10" ht="23.25" x14ac:dyDescent="0.35">
      <c r="A54" s="981"/>
      <c r="B54" s="984"/>
      <c r="C54" s="984"/>
      <c r="D54" s="984"/>
      <c r="E54" s="985"/>
      <c r="F54" s="985"/>
      <c r="G54" s="985"/>
      <c r="H54" s="982"/>
      <c r="I54" s="982"/>
      <c r="J54" s="982"/>
    </row>
    <row r="55" spans="1:10" ht="23.25" x14ac:dyDescent="0.35">
      <c r="A55" s="981"/>
      <c r="B55" s="984"/>
      <c r="C55" s="984"/>
      <c r="D55" s="984"/>
      <c r="E55" s="982"/>
      <c r="F55" s="982"/>
      <c r="G55" s="982"/>
      <c r="H55" s="982"/>
      <c r="I55" s="982"/>
      <c r="J55" s="982"/>
    </row>
    <row r="56" spans="1:10" ht="23.25" x14ac:dyDescent="0.35">
      <c r="A56" s="981"/>
      <c r="B56" s="984"/>
      <c r="C56" s="984"/>
      <c r="D56" s="982"/>
      <c r="E56" s="982"/>
      <c r="F56" s="982"/>
      <c r="G56" s="982"/>
      <c r="H56" s="982"/>
      <c r="I56" s="982"/>
    </row>
    <row r="57" spans="1:10" ht="23.25" x14ac:dyDescent="0.35">
      <c r="A57" s="981"/>
      <c r="B57" s="984"/>
      <c r="C57" s="984"/>
      <c r="D57" s="984"/>
      <c r="E57" s="982"/>
      <c r="F57" s="982"/>
      <c r="G57" s="982"/>
      <c r="H57" s="982"/>
      <c r="I57" s="982"/>
      <c r="J57" s="982"/>
    </row>
    <row r="58" spans="1:10" ht="23.25" x14ac:dyDescent="0.35">
      <c r="A58" s="981"/>
      <c r="E58" s="982"/>
      <c r="F58" s="982"/>
      <c r="G58" s="982"/>
      <c r="H58" s="982"/>
      <c r="I58" s="982"/>
      <c r="J58" s="982"/>
    </row>
    <row r="59" spans="1:10" ht="23.25" x14ac:dyDescent="0.35">
      <c r="A59" s="981"/>
      <c r="E59" s="982"/>
      <c r="F59" s="982"/>
      <c r="G59" s="982"/>
      <c r="H59" s="982"/>
      <c r="I59" s="982"/>
      <c r="J59" s="982"/>
    </row>
    <row r="60" spans="1:10" ht="23.25" x14ac:dyDescent="0.35">
      <c r="A60" s="981"/>
      <c r="E60" s="982"/>
      <c r="F60" s="982"/>
      <c r="G60" s="982"/>
      <c r="H60" s="982"/>
      <c r="I60" s="982"/>
      <c r="J60" s="982"/>
    </row>
    <row r="61" spans="1:10" ht="23.25" x14ac:dyDescent="0.35">
      <c r="A61" s="981"/>
      <c r="E61" s="982"/>
      <c r="F61" s="982"/>
      <c r="G61" s="982"/>
      <c r="H61" s="982"/>
      <c r="I61" s="982"/>
      <c r="J61" s="982"/>
    </row>
    <row r="62" spans="1:10" ht="23.25" x14ac:dyDescent="0.35">
      <c r="A62" s="981"/>
      <c r="E62" s="982"/>
      <c r="F62" s="982"/>
      <c r="G62" s="982"/>
      <c r="H62" s="982"/>
      <c r="I62" s="982"/>
      <c r="J62" s="982"/>
    </row>
    <row r="63" spans="1:10" ht="23.25" x14ac:dyDescent="0.35">
      <c r="A63" s="981"/>
      <c r="E63" s="983" t="s">
        <v>229</v>
      </c>
      <c r="F63" s="982"/>
      <c r="G63" s="982"/>
      <c r="H63" s="982"/>
      <c r="I63" s="982"/>
      <c r="J63" s="982"/>
    </row>
    <row r="64" spans="1:10" ht="23.25" x14ac:dyDescent="0.35">
      <c r="A64" s="981"/>
      <c r="E64" s="982"/>
      <c r="F64" s="982"/>
      <c r="G64" s="982"/>
      <c r="H64" s="982"/>
      <c r="I64" s="982"/>
      <c r="J64" s="982"/>
    </row>
    <row r="65" spans="1:10" ht="23.25" x14ac:dyDescent="0.35">
      <c r="A65" s="981"/>
      <c r="E65" s="982"/>
      <c r="F65" s="982"/>
      <c r="G65" s="982"/>
      <c r="H65" s="982"/>
      <c r="I65" s="982"/>
      <c r="J65" s="982"/>
    </row>
    <row r="66" spans="1:10" ht="23.25" x14ac:dyDescent="0.35">
      <c r="A66" s="981"/>
      <c r="E66" s="982"/>
      <c r="F66" s="982"/>
      <c r="G66" s="982"/>
      <c r="H66" s="982"/>
      <c r="I66" s="982"/>
      <c r="J66" s="982" t="s">
        <v>458</v>
      </c>
    </row>
    <row r="67" spans="1:10" ht="23.25" x14ac:dyDescent="0.35">
      <c r="A67" s="981"/>
      <c r="E67" s="982"/>
      <c r="F67" s="982"/>
      <c r="G67" s="982"/>
      <c r="H67" s="982"/>
      <c r="I67" s="982"/>
      <c r="J67" s="982"/>
    </row>
    <row r="68" spans="1:10" ht="23.25" x14ac:dyDescent="0.35">
      <c r="A68" s="981"/>
      <c r="E68" s="982"/>
      <c r="F68" s="982"/>
      <c r="G68" s="982"/>
      <c r="H68" s="982"/>
      <c r="I68" s="982"/>
      <c r="J68" s="982"/>
    </row>
    <row r="69" spans="1:10" ht="23.25" x14ac:dyDescent="0.35">
      <c r="A69" s="981"/>
      <c r="E69" s="982"/>
      <c r="F69" s="982"/>
      <c r="G69" s="982"/>
      <c r="H69" s="982"/>
      <c r="I69" s="982"/>
      <c r="J69" s="982"/>
    </row>
    <row r="70" spans="1:10" ht="23.25" x14ac:dyDescent="0.35">
      <c r="A70" s="981"/>
      <c r="E70" s="982"/>
      <c r="F70" s="982"/>
      <c r="G70" s="982"/>
      <c r="H70" s="982"/>
      <c r="I70" s="982"/>
      <c r="J70" s="982"/>
    </row>
    <row r="71" spans="1:10" ht="23.25" x14ac:dyDescent="0.35">
      <c r="A71" s="981"/>
      <c r="E71" s="982"/>
      <c r="F71" s="982"/>
      <c r="G71" s="982"/>
      <c r="H71" s="982"/>
      <c r="I71" s="982"/>
      <c r="J71" s="982"/>
    </row>
    <row r="72" spans="1:10" ht="23.25" x14ac:dyDescent="0.35">
      <c r="A72" s="981"/>
      <c r="E72" s="982"/>
      <c r="F72" s="982"/>
      <c r="G72" s="982"/>
      <c r="H72" s="982"/>
      <c r="I72" s="982"/>
      <c r="J72" s="982"/>
    </row>
    <row r="73" spans="1:10" ht="23.25" x14ac:dyDescent="0.35">
      <c r="A73" s="981"/>
      <c r="E73" s="982"/>
      <c r="F73" s="982"/>
      <c r="G73" s="982"/>
      <c r="H73" s="982"/>
      <c r="I73" s="982"/>
      <c r="J73" s="982"/>
    </row>
    <row r="74" spans="1:10" ht="23.25" x14ac:dyDescent="0.35">
      <c r="A74" s="981"/>
      <c r="E74" s="982"/>
      <c r="F74" s="982"/>
      <c r="G74" s="982"/>
      <c r="H74" s="982"/>
      <c r="I74" s="982"/>
      <c r="J74" s="982"/>
    </row>
    <row r="75" spans="1:10" ht="23.25" x14ac:dyDescent="0.35">
      <c r="A75" s="981"/>
      <c r="E75" s="982"/>
      <c r="F75" s="982"/>
      <c r="G75" s="982"/>
      <c r="H75" s="982"/>
      <c r="I75" s="982"/>
      <c r="J75" s="982"/>
    </row>
    <row r="76" spans="1:10" ht="23.25" x14ac:dyDescent="0.35">
      <c r="A76" s="981"/>
      <c r="E76" s="982"/>
      <c r="F76" s="982"/>
      <c r="G76" s="982"/>
      <c r="H76" s="982"/>
      <c r="I76" s="982"/>
      <c r="J76" s="982"/>
    </row>
    <row r="77" spans="1:10" ht="23.25" x14ac:dyDescent="0.35">
      <c r="A77" s="981"/>
      <c r="E77" s="982"/>
      <c r="F77" s="982"/>
      <c r="G77" s="982"/>
      <c r="H77" s="982"/>
      <c r="I77" s="982"/>
      <c r="J77" s="982"/>
    </row>
    <row r="78" spans="1:10" ht="23.25" x14ac:dyDescent="0.35">
      <c r="A78" s="981"/>
      <c r="E78" s="982"/>
      <c r="F78" s="982"/>
      <c r="G78" s="982"/>
      <c r="H78" s="982"/>
      <c r="I78" s="982"/>
      <c r="J78" s="982"/>
    </row>
    <row r="79" spans="1:10" ht="23.25" x14ac:dyDescent="0.35">
      <c r="A79" s="981"/>
      <c r="E79" s="982"/>
      <c r="F79" s="982"/>
      <c r="G79" s="982"/>
      <c r="H79" s="982"/>
      <c r="I79" s="982"/>
      <c r="J79" s="982"/>
    </row>
    <row r="80" spans="1:10" ht="23.25" x14ac:dyDescent="0.35">
      <c r="A80" s="981"/>
      <c r="E80" s="982"/>
      <c r="F80" s="982"/>
      <c r="G80" s="982"/>
      <c r="H80" s="982"/>
      <c r="I80" s="982"/>
      <c r="J80" s="982"/>
    </row>
    <row r="81" spans="1:10" ht="23.25" x14ac:dyDescent="0.35">
      <c r="A81" s="981"/>
      <c r="E81" s="982"/>
      <c r="F81" s="982"/>
      <c r="G81" s="982"/>
      <c r="H81" s="982"/>
      <c r="I81" s="982"/>
      <c r="J81" s="982"/>
    </row>
    <row r="82" spans="1:10" ht="23.25" x14ac:dyDescent="0.35">
      <c r="A82" s="981"/>
    </row>
    <row r="83" spans="1:10" ht="23.25" x14ac:dyDescent="0.35">
      <c r="A83" s="981"/>
    </row>
    <row r="84" spans="1:10" ht="23.25" x14ac:dyDescent="0.35">
      <c r="A84" s="981"/>
    </row>
    <row r="85" spans="1:10" ht="23.25" x14ac:dyDescent="0.35">
      <c r="A85" s="981"/>
    </row>
    <row r="86" spans="1:10" ht="23.25" x14ac:dyDescent="0.35">
      <c r="A86" s="981"/>
    </row>
    <row r="87" spans="1:10" ht="23.25" x14ac:dyDescent="0.35">
      <c r="A87" s="981"/>
    </row>
  </sheetData>
  <pageMargins left="0.5" right="0.5" top="0.5" bottom="0.5" header="0" footer="0"/>
  <pageSetup scale="51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37BEE-DA6F-4330-9A58-24D5AB888EE9}">
  <dimension ref="A1:L97"/>
  <sheetViews>
    <sheetView workbookViewId="0"/>
  </sheetViews>
  <sheetFormatPr defaultColWidth="12.42578125" defaultRowHeight="15" x14ac:dyDescent="0.2"/>
  <cols>
    <col min="1" max="1" width="20.140625" style="997" customWidth="1"/>
    <col min="2" max="2" width="4.7109375" style="997" customWidth="1"/>
    <col min="3" max="3" width="20.140625" style="997" customWidth="1"/>
    <col min="4" max="4" width="13.7109375" style="997" customWidth="1"/>
    <col min="5" max="11" width="17.5703125" style="997" customWidth="1"/>
    <col min="12" max="16384" width="12.42578125" style="997"/>
  </cols>
  <sheetData>
    <row r="1" spans="1:12" ht="23.25" x14ac:dyDescent="0.35">
      <c r="A1" s="1016" t="s">
        <v>438</v>
      </c>
      <c r="B1" s="1016"/>
      <c r="D1" s="346"/>
      <c r="E1" s="346"/>
      <c r="F1" s="346"/>
      <c r="G1" s="346"/>
      <c r="H1" s="346"/>
      <c r="I1" s="346"/>
    </row>
    <row r="3" spans="1:12" ht="20.100000000000001" customHeight="1" x14ac:dyDescent="0.25">
      <c r="A3" s="1015" t="s">
        <v>133</v>
      </c>
      <c r="B3" s="1000"/>
      <c r="C3" s="1000"/>
      <c r="E3" s="1014">
        <v>1</v>
      </c>
      <c r="F3" s="1014">
        <v>2</v>
      </c>
      <c r="G3" s="1014">
        <v>3</v>
      </c>
      <c r="H3" s="1014">
        <v>4</v>
      </c>
      <c r="I3" s="1014">
        <v>4.5</v>
      </c>
      <c r="J3" s="1014">
        <v>5</v>
      </c>
      <c r="K3" s="1014">
        <v>6</v>
      </c>
    </row>
    <row r="4" spans="1:12" ht="20.100000000000001" customHeight="1" x14ac:dyDescent="0.2">
      <c r="E4" s="1013"/>
      <c r="F4" s="1013"/>
      <c r="G4" s="1013"/>
      <c r="H4" s="1013"/>
      <c r="I4" s="1013"/>
      <c r="J4" s="1013"/>
      <c r="K4" s="1013"/>
    </row>
    <row r="5" spans="1:12" ht="20.100000000000001" customHeight="1" x14ac:dyDescent="0.35">
      <c r="A5" s="998" t="s">
        <v>481</v>
      </c>
      <c r="B5" s="1000"/>
      <c r="C5" s="1000" t="s">
        <v>67</v>
      </c>
      <c r="D5" s="1000"/>
      <c r="E5" s="1008" t="e">
        <f>#REF!</f>
        <v>#REF!</v>
      </c>
      <c r="F5" s="1008" t="e">
        <f>#REF!</f>
        <v>#REF!</v>
      </c>
      <c r="G5" s="1008" t="e">
        <f>#REF!</f>
        <v>#REF!</v>
      </c>
      <c r="H5" s="1008" t="e">
        <f>#REF!</f>
        <v>#REF!</v>
      </c>
      <c r="I5" s="1008" t="e">
        <f>#REF!</f>
        <v>#REF!</v>
      </c>
      <c r="J5" s="1008" t="e">
        <f>#REF!</f>
        <v>#REF!</v>
      </c>
      <c r="K5" s="1008" t="e">
        <f>#REF!</f>
        <v>#REF!</v>
      </c>
    </row>
    <row r="6" spans="1:12" ht="20.100000000000001" customHeight="1" x14ac:dyDescent="0.35">
      <c r="A6" s="998" t="s">
        <v>480</v>
      </c>
      <c r="B6" s="1000"/>
      <c r="C6" s="1000" t="s">
        <v>254</v>
      </c>
      <c r="D6" s="1000"/>
      <c r="E6" s="1011" t="e">
        <f t="shared" ref="E6:K6" si="0">$K$44</f>
        <v>#REF!</v>
      </c>
      <c r="F6" s="1011" t="e">
        <f t="shared" si="0"/>
        <v>#REF!</v>
      </c>
      <c r="G6" s="1011" t="e">
        <f t="shared" si="0"/>
        <v>#REF!</v>
      </c>
      <c r="H6" s="1011" t="e">
        <f t="shared" si="0"/>
        <v>#REF!</v>
      </c>
      <c r="I6" s="1011" t="e">
        <f t="shared" si="0"/>
        <v>#REF!</v>
      </c>
      <c r="J6" s="1011" t="e">
        <f t="shared" si="0"/>
        <v>#REF!</v>
      </c>
      <c r="K6" s="1011" t="e">
        <f t="shared" si="0"/>
        <v>#REF!</v>
      </c>
    </row>
    <row r="7" spans="1:12" ht="20.100000000000001" customHeight="1" x14ac:dyDescent="0.35">
      <c r="A7" s="998"/>
      <c r="B7" s="1000"/>
      <c r="C7" s="1000" t="s">
        <v>472</v>
      </c>
      <c r="D7" s="1000"/>
      <c r="E7" s="1008">
        <f t="shared" ref="E7:K7" si="1">$K$50</f>
        <v>28.5</v>
      </c>
      <c r="F7" s="1008">
        <f t="shared" si="1"/>
        <v>28.5</v>
      </c>
      <c r="G7" s="1008">
        <f t="shared" si="1"/>
        <v>28.5</v>
      </c>
      <c r="H7" s="1008">
        <f t="shared" si="1"/>
        <v>28.5</v>
      </c>
      <c r="I7" s="1008">
        <f t="shared" si="1"/>
        <v>28.5</v>
      </c>
      <c r="J7" s="1008">
        <f t="shared" si="1"/>
        <v>28.5</v>
      </c>
      <c r="K7" s="1008">
        <f t="shared" si="1"/>
        <v>28.5</v>
      </c>
    </row>
    <row r="8" spans="1:12" ht="20.100000000000001" customHeight="1" x14ac:dyDescent="0.35">
      <c r="B8" s="1000"/>
      <c r="C8" s="1000" t="s">
        <v>258</v>
      </c>
      <c r="D8" s="1000"/>
      <c r="E8" s="1011" t="e">
        <f t="shared" ref="E8:K8" si="2">$K$59</f>
        <v>#REF!</v>
      </c>
      <c r="F8" s="1011" t="e">
        <f t="shared" si="2"/>
        <v>#REF!</v>
      </c>
      <c r="G8" s="1011" t="e">
        <f t="shared" si="2"/>
        <v>#REF!</v>
      </c>
      <c r="H8" s="1011" t="e">
        <f t="shared" si="2"/>
        <v>#REF!</v>
      </c>
      <c r="I8" s="1011" t="e">
        <f t="shared" si="2"/>
        <v>#REF!</v>
      </c>
      <c r="J8" s="1011" t="e">
        <f t="shared" si="2"/>
        <v>#REF!</v>
      </c>
      <c r="K8" s="1011" t="e">
        <f t="shared" si="2"/>
        <v>#REF!</v>
      </c>
      <c r="L8" s="997" t="e">
        <f>SUM(K6:K8)</f>
        <v>#REF!</v>
      </c>
    </row>
    <row r="9" spans="1:12" ht="20.100000000000001" customHeight="1" x14ac:dyDescent="0.35">
      <c r="A9" s="998"/>
      <c r="B9" s="1000"/>
      <c r="C9" s="1000" t="s">
        <v>170</v>
      </c>
      <c r="D9" s="1000"/>
      <c r="E9" s="1008" t="e">
        <f>#REF!</f>
        <v>#REF!</v>
      </c>
      <c r="F9" s="1008" t="e">
        <f>#REF!</f>
        <v>#REF!</v>
      </c>
      <c r="G9" s="1008" t="e">
        <f>#REF!</f>
        <v>#REF!</v>
      </c>
      <c r="H9" s="1008" t="e">
        <f>#REF!</f>
        <v>#REF!</v>
      </c>
      <c r="I9" s="1008" t="e">
        <f>#REF!</f>
        <v>#REF!</v>
      </c>
      <c r="J9" s="1008" t="e">
        <f>#REF!</f>
        <v>#REF!</v>
      </c>
      <c r="K9" s="1008" t="e">
        <f>#REF!</f>
        <v>#REF!</v>
      </c>
    </row>
    <row r="10" spans="1:12" ht="20.100000000000001" customHeight="1" x14ac:dyDescent="0.35">
      <c r="A10" s="998"/>
      <c r="B10" s="1000"/>
      <c r="C10" s="1000"/>
      <c r="D10" s="1000"/>
      <c r="E10" s="1009"/>
      <c r="F10" s="1009"/>
      <c r="G10" s="1009"/>
      <c r="H10" s="1009"/>
      <c r="I10" s="1009"/>
      <c r="J10" s="1009"/>
      <c r="K10" s="1009"/>
    </row>
    <row r="11" spans="1:12" ht="20.100000000000001" customHeight="1" thickBot="1" x14ac:dyDescent="0.4">
      <c r="A11" s="998"/>
      <c r="B11" s="1000"/>
      <c r="C11" s="1000" t="s">
        <v>158</v>
      </c>
      <c r="D11" s="1000"/>
      <c r="E11" s="1008" t="e">
        <f t="shared" ref="E11:K11" si="3">SUM(E5:E10)</f>
        <v>#REF!</v>
      </c>
      <c r="F11" s="1008" t="e">
        <f t="shared" si="3"/>
        <v>#REF!</v>
      </c>
      <c r="G11" s="1008" t="e">
        <f t="shared" si="3"/>
        <v>#REF!</v>
      </c>
      <c r="H11" s="1008" t="e">
        <f t="shared" si="3"/>
        <v>#REF!</v>
      </c>
      <c r="I11" s="1008" t="e">
        <f t="shared" si="3"/>
        <v>#REF!</v>
      </c>
      <c r="J11" s="1008" t="e">
        <f t="shared" si="3"/>
        <v>#REF!</v>
      </c>
      <c r="K11" s="1008" t="e">
        <f t="shared" si="3"/>
        <v>#REF!</v>
      </c>
    </row>
    <row r="12" spans="1:12" ht="20.100000000000001" customHeight="1" thickTop="1" x14ac:dyDescent="0.35">
      <c r="A12" s="998"/>
      <c r="B12" s="1000"/>
      <c r="C12" s="1000"/>
      <c r="D12" s="1000"/>
      <c r="E12" s="1007"/>
      <c r="F12" s="1007"/>
      <c r="G12" s="1007"/>
      <c r="H12" s="1007"/>
      <c r="I12" s="1007"/>
      <c r="J12" s="1007"/>
      <c r="K12" s="1007"/>
    </row>
    <row r="13" spans="1:12" ht="20.100000000000001" customHeight="1" x14ac:dyDescent="0.35">
      <c r="A13" s="998"/>
      <c r="B13" s="1000"/>
      <c r="C13" s="1000"/>
      <c r="D13" s="1000"/>
      <c r="E13" s="1011"/>
      <c r="F13" s="1011"/>
      <c r="G13" s="1011"/>
      <c r="H13" s="1011"/>
      <c r="I13" s="1011"/>
      <c r="J13" s="1011"/>
      <c r="K13" s="1011"/>
    </row>
    <row r="14" spans="1:12" ht="20.100000000000001" customHeight="1" x14ac:dyDescent="0.35">
      <c r="A14" s="998"/>
      <c r="B14" s="1000"/>
      <c r="C14" s="1000"/>
      <c r="D14" s="1000"/>
      <c r="E14" s="1011"/>
      <c r="F14" s="1011"/>
      <c r="G14" s="1011"/>
      <c r="H14" s="1011"/>
      <c r="I14" s="1011"/>
      <c r="J14" s="1011"/>
      <c r="K14" s="1011"/>
    </row>
    <row r="15" spans="1:12" ht="20.100000000000001" customHeight="1" x14ac:dyDescent="0.35">
      <c r="A15" s="998" t="s">
        <v>479</v>
      </c>
      <c r="B15" s="1000"/>
      <c r="C15" s="1000" t="s">
        <v>67</v>
      </c>
      <c r="D15" s="1000"/>
      <c r="E15" s="1008" t="e">
        <f>#REF!</f>
        <v>#REF!</v>
      </c>
      <c r="F15" s="1008" t="e">
        <f>#REF!</f>
        <v>#REF!</v>
      </c>
      <c r="G15" s="1008" t="e">
        <f>#REF!</f>
        <v>#REF!</v>
      </c>
      <c r="H15" s="1008" t="e">
        <f>#REF!</f>
        <v>#REF!</v>
      </c>
      <c r="I15" s="1008" t="e">
        <f>#REF!</f>
        <v>#REF!</v>
      </c>
      <c r="J15" s="1008" t="e">
        <f>#REF!</f>
        <v>#REF!</v>
      </c>
      <c r="K15" s="1008" t="e">
        <f>#REF!</f>
        <v>#REF!</v>
      </c>
    </row>
    <row r="16" spans="1:12" ht="20.100000000000001" customHeight="1" x14ac:dyDescent="0.35">
      <c r="A16" s="998" t="s">
        <v>433</v>
      </c>
      <c r="B16" s="1000"/>
      <c r="C16" s="1000" t="s">
        <v>254</v>
      </c>
      <c r="D16" s="1000"/>
      <c r="E16" s="1011" t="e">
        <f t="shared" ref="E16:K16" si="4">$K$45</f>
        <v>#REF!</v>
      </c>
      <c r="F16" s="1011" t="e">
        <f t="shared" si="4"/>
        <v>#REF!</v>
      </c>
      <c r="G16" s="1011" t="e">
        <f t="shared" si="4"/>
        <v>#REF!</v>
      </c>
      <c r="H16" s="1011" t="e">
        <f t="shared" si="4"/>
        <v>#REF!</v>
      </c>
      <c r="I16" s="1011" t="e">
        <f t="shared" si="4"/>
        <v>#REF!</v>
      </c>
      <c r="J16" s="1011" t="e">
        <f t="shared" si="4"/>
        <v>#REF!</v>
      </c>
      <c r="K16" s="1011" t="e">
        <f t="shared" si="4"/>
        <v>#REF!</v>
      </c>
    </row>
    <row r="17" spans="1:11" ht="20.100000000000001" customHeight="1" x14ac:dyDescent="0.35">
      <c r="A17" s="998"/>
      <c r="B17" s="1000"/>
      <c r="C17" s="1000" t="s">
        <v>472</v>
      </c>
      <c r="D17" s="1000"/>
      <c r="E17" s="1008" t="e">
        <f t="shared" ref="E17:K17" si="5">$K$51</f>
        <v>#REF!</v>
      </c>
      <c r="F17" s="1008" t="e">
        <f t="shared" si="5"/>
        <v>#REF!</v>
      </c>
      <c r="G17" s="1008" t="e">
        <f t="shared" si="5"/>
        <v>#REF!</v>
      </c>
      <c r="H17" s="1008" t="e">
        <f t="shared" si="5"/>
        <v>#REF!</v>
      </c>
      <c r="I17" s="1008" t="e">
        <f t="shared" si="5"/>
        <v>#REF!</v>
      </c>
      <c r="J17" s="1008" t="e">
        <f t="shared" si="5"/>
        <v>#REF!</v>
      </c>
      <c r="K17" s="1008" t="e">
        <f t="shared" si="5"/>
        <v>#REF!</v>
      </c>
    </row>
    <row r="18" spans="1:11" ht="20.100000000000001" customHeight="1" x14ac:dyDescent="0.35">
      <c r="A18" s="998" t="s">
        <v>2</v>
      </c>
      <c r="B18" s="1000"/>
      <c r="C18" s="1000" t="s">
        <v>258</v>
      </c>
      <c r="D18" s="1000"/>
      <c r="E18" s="1011" t="e">
        <f t="shared" ref="E18:K18" si="6">$K$59</f>
        <v>#REF!</v>
      </c>
      <c r="F18" s="1011" t="e">
        <f t="shared" si="6"/>
        <v>#REF!</v>
      </c>
      <c r="G18" s="1011" t="e">
        <f t="shared" si="6"/>
        <v>#REF!</v>
      </c>
      <c r="H18" s="1011" t="e">
        <f t="shared" si="6"/>
        <v>#REF!</v>
      </c>
      <c r="I18" s="1011" t="e">
        <f t="shared" si="6"/>
        <v>#REF!</v>
      </c>
      <c r="J18" s="1011" t="e">
        <f t="shared" si="6"/>
        <v>#REF!</v>
      </c>
      <c r="K18" s="1011" t="e">
        <f t="shared" si="6"/>
        <v>#REF!</v>
      </c>
    </row>
    <row r="19" spans="1:11" ht="20.100000000000001" customHeight="1" x14ac:dyDescent="0.35">
      <c r="A19" s="998"/>
      <c r="B19" s="1000"/>
      <c r="C19" s="1000" t="s">
        <v>170</v>
      </c>
      <c r="D19" s="1000"/>
      <c r="E19" s="1010" t="e">
        <f>#REF!</f>
        <v>#REF!</v>
      </c>
      <c r="F19" s="1010" t="e">
        <f>#REF!</f>
        <v>#REF!</v>
      </c>
      <c r="G19" s="1010" t="e">
        <f>#REF!</f>
        <v>#REF!</v>
      </c>
      <c r="H19" s="1010" t="e">
        <f>#REF!</f>
        <v>#REF!</v>
      </c>
      <c r="I19" s="1010" t="e">
        <f>#REF!</f>
        <v>#REF!</v>
      </c>
      <c r="J19" s="1010" t="e">
        <f>#REF!</f>
        <v>#REF!</v>
      </c>
      <c r="K19" s="1010" t="e">
        <f>#REF!</f>
        <v>#REF!</v>
      </c>
    </row>
    <row r="20" spans="1:11" ht="20.100000000000001" customHeight="1" x14ac:dyDescent="0.35">
      <c r="A20" s="998"/>
      <c r="B20" s="1000"/>
      <c r="C20" s="1000"/>
      <c r="D20" s="1000"/>
      <c r="E20" s="1009"/>
      <c r="F20" s="1009"/>
      <c r="G20" s="1009"/>
      <c r="H20" s="1009"/>
      <c r="I20" s="1009"/>
      <c r="J20" s="1009"/>
      <c r="K20" s="1009"/>
    </row>
    <row r="21" spans="1:11" ht="20.100000000000001" customHeight="1" thickBot="1" x14ac:dyDescent="0.4">
      <c r="A21" s="998"/>
      <c r="B21" s="1000"/>
      <c r="C21" s="1000" t="s">
        <v>158</v>
      </c>
      <c r="D21" s="1000"/>
      <c r="E21" s="1008" t="e">
        <f>SUM(E15:E19)</f>
        <v>#REF!</v>
      </c>
      <c r="F21" s="1008" t="e">
        <f>SUM(F15:F19)</f>
        <v>#REF!</v>
      </c>
      <c r="G21" s="1008" t="e">
        <f>SUM(G15:G19)</f>
        <v>#REF!</v>
      </c>
      <c r="H21" s="1008" t="e">
        <f>SUM(H15:H19)</f>
        <v>#REF!</v>
      </c>
      <c r="I21" s="1008" t="e">
        <f>SUM(I15:I20)</f>
        <v>#REF!</v>
      </c>
      <c r="J21" s="1008" t="e">
        <f>SUM(J15:J19)</f>
        <v>#REF!</v>
      </c>
      <c r="K21" s="1008" t="e">
        <f>SUM(K15:K19)</f>
        <v>#REF!</v>
      </c>
    </row>
    <row r="22" spans="1:11" ht="20.100000000000001" customHeight="1" thickTop="1" x14ac:dyDescent="0.35">
      <c r="A22" s="998"/>
      <c r="B22" s="1000"/>
      <c r="C22" s="1000"/>
      <c r="D22" s="1000"/>
      <c r="E22" s="1012"/>
      <c r="F22" s="1012"/>
      <c r="G22" s="1012"/>
      <c r="H22" s="1012"/>
      <c r="I22" s="1012"/>
      <c r="J22" s="1012"/>
      <c r="K22" s="1012"/>
    </row>
    <row r="23" spans="1:11" ht="20.100000000000001" customHeight="1" x14ac:dyDescent="0.35">
      <c r="A23" s="998"/>
      <c r="B23" s="1000"/>
      <c r="C23" s="1000"/>
      <c r="D23" s="1000"/>
      <c r="E23" s="998"/>
      <c r="F23" s="998"/>
      <c r="G23" s="998"/>
      <c r="H23" s="998"/>
      <c r="I23" s="998"/>
      <c r="J23" s="998"/>
      <c r="K23" s="998"/>
    </row>
    <row r="24" spans="1:11" ht="20.100000000000001" customHeight="1" x14ac:dyDescent="0.35">
      <c r="A24" s="998"/>
      <c r="B24" s="1000"/>
      <c r="C24" s="1000"/>
      <c r="D24" s="1003"/>
      <c r="E24" s="1011"/>
      <c r="F24" s="1011"/>
      <c r="G24" s="998"/>
      <c r="H24" s="998"/>
      <c r="I24" s="998"/>
      <c r="J24" s="998"/>
      <c r="K24" s="998"/>
    </row>
    <row r="25" spans="1:11" ht="20.100000000000001" customHeight="1" x14ac:dyDescent="0.35">
      <c r="A25" s="998" t="s">
        <v>478</v>
      </c>
      <c r="B25" s="1000"/>
      <c r="C25" s="1000" t="s">
        <v>67</v>
      </c>
      <c r="D25" s="1003"/>
      <c r="E25" s="1008" t="e">
        <f>#REF!</f>
        <v>#REF!</v>
      </c>
      <c r="F25" s="1008" t="e">
        <f>#REF!</f>
        <v>#REF!</v>
      </c>
      <c r="G25" s="1008" t="e">
        <f>#REF!</f>
        <v>#REF!</v>
      </c>
      <c r="H25" s="1008" t="e">
        <f>#REF!</f>
        <v>#REF!</v>
      </c>
      <c r="I25" s="1008" t="e">
        <f>#REF!</f>
        <v>#REF!</v>
      </c>
      <c r="J25" s="1008" t="e">
        <f>#REF!</f>
        <v>#REF!</v>
      </c>
      <c r="K25" s="1008" t="e">
        <f>#REF!</f>
        <v>#REF!</v>
      </c>
    </row>
    <row r="26" spans="1:11" ht="20.100000000000001" customHeight="1" x14ac:dyDescent="0.35">
      <c r="A26" s="998" t="s">
        <v>477</v>
      </c>
      <c r="B26" s="1000"/>
      <c r="C26" s="1000" t="s">
        <v>254</v>
      </c>
      <c r="D26" s="1003"/>
      <c r="E26" s="1011" t="e">
        <f t="shared" ref="E26:K26" si="7">$K$46</f>
        <v>#REF!</v>
      </c>
      <c r="F26" s="1011" t="e">
        <f t="shared" si="7"/>
        <v>#REF!</v>
      </c>
      <c r="G26" s="1011" t="e">
        <f t="shared" si="7"/>
        <v>#REF!</v>
      </c>
      <c r="H26" s="1011" t="e">
        <f t="shared" si="7"/>
        <v>#REF!</v>
      </c>
      <c r="I26" s="1011" t="e">
        <f t="shared" si="7"/>
        <v>#REF!</v>
      </c>
      <c r="J26" s="1011" t="e">
        <f t="shared" si="7"/>
        <v>#REF!</v>
      </c>
      <c r="K26" s="1011" t="e">
        <f t="shared" si="7"/>
        <v>#REF!</v>
      </c>
    </row>
    <row r="27" spans="1:11" ht="20.100000000000001" customHeight="1" x14ac:dyDescent="0.35">
      <c r="A27" s="998"/>
      <c r="B27" s="1000"/>
      <c r="C27" s="1000" t="s">
        <v>472</v>
      </c>
      <c r="D27" s="1003"/>
      <c r="E27" s="1008" t="e">
        <f t="shared" ref="E27:K27" si="8">$K$52</f>
        <v>#REF!</v>
      </c>
      <c r="F27" s="1008" t="e">
        <f t="shared" si="8"/>
        <v>#REF!</v>
      </c>
      <c r="G27" s="1008" t="e">
        <f t="shared" si="8"/>
        <v>#REF!</v>
      </c>
      <c r="H27" s="1008" t="e">
        <f t="shared" si="8"/>
        <v>#REF!</v>
      </c>
      <c r="I27" s="1008" t="e">
        <f t="shared" si="8"/>
        <v>#REF!</v>
      </c>
      <c r="J27" s="1008" t="e">
        <f t="shared" si="8"/>
        <v>#REF!</v>
      </c>
      <c r="K27" s="1008" t="e">
        <f t="shared" si="8"/>
        <v>#REF!</v>
      </c>
    </row>
    <row r="28" spans="1:11" ht="20.100000000000001" customHeight="1" x14ac:dyDescent="0.35">
      <c r="B28" s="1000"/>
      <c r="C28" s="1000" t="s">
        <v>258</v>
      </c>
      <c r="D28" s="1001"/>
      <c r="E28" s="1011" t="e">
        <f t="shared" ref="E28:K28" si="9">$K$63</f>
        <v>#REF!</v>
      </c>
      <c r="F28" s="1011" t="e">
        <f t="shared" si="9"/>
        <v>#REF!</v>
      </c>
      <c r="G28" s="1011" t="e">
        <f t="shared" si="9"/>
        <v>#REF!</v>
      </c>
      <c r="H28" s="1011" t="e">
        <f t="shared" si="9"/>
        <v>#REF!</v>
      </c>
      <c r="I28" s="1011" t="e">
        <f t="shared" si="9"/>
        <v>#REF!</v>
      </c>
      <c r="J28" s="1011" t="e">
        <f t="shared" si="9"/>
        <v>#REF!</v>
      </c>
      <c r="K28" s="1011" t="e">
        <f t="shared" si="9"/>
        <v>#REF!</v>
      </c>
    </row>
    <row r="29" spans="1:11" ht="20.100000000000001" customHeight="1" x14ac:dyDescent="0.35">
      <c r="A29" s="998" t="s">
        <v>2</v>
      </c>
      <c r="B29" s="1000"/>
      <c r="C29" s="1000" t="s">
        <v>170</v>
      </c>
      <c r="D29" s="1001"/>
      <c r="E29" s="1008" t="e">
        <f>#REF!</f>
        <v>#REF!</v>
      </c>
      <c r="F29" s="1008" t="e">
        <f>#REF!</f>
        <v>#REF!</v>
      </c>
      <c r="G29" s="1008" t="e">
        <f>#REF!</f>
        <v>#REF!</v>
      </c>
      <c r="H29" s="1008" t="e">
        <f>#REF!</f>
        <v>#REF!</v>
      </c>
      <c r="I29" s="1008" t="e">
        <f>#REF!</f>
        <v>#REF!</v>
      </c>
      <c r="J29" s="1008" t="e">
        <f>#REF!</f>
        <v>#REF!</v>
      </c>
      <c r="K29" s="1008" t="e">
        <f>#REF!</f>
        <v>#REF!</v>
      </c>
    </row>
    <row r="30" spans="1:11" ht="23.25" x14ac:dyDescent="0.35">
      <c r="A30" s="998"/>
      <c r="B30" s="1000"/>
      <c r="C30" s="1000"/>
      <c r="D30" s="1000"/>
      <c r="E30" s="1009"/>
      <c r="F30" s="1009"/>
      <c r="G30" s="1009"/>
      <c r="H30" s="1009"/>
      <c r="I30" s="1009"/>
      <c r="J30" s="1009"/>
      <c r="K30" s="1009"/>
    </row>
    <row r="31" spans="1:11" ht="24" thickBot="1" x14ac:dyDescent="0.4">
      <c r="A31" s="998"/>
      <c r="B31" s="1000"/>
      <c r="C31" s="1000" t="s">
        <v>158</v>
      </c>
      <c r="D31" s="1000"/>
      <c r="E31" s="1008" t="e">
        <f>SUM(E25:E29)</f>
        <v>#REF!</v>
      </c>
      <c r="F31" s="1008" t="e">
        <f>SUM(F25:F29)</f>
        <v>#REF!</v>
      </c>
      <c r="G31" s="1008" t="e">
        <f>SUM(G25:G29)</f>
        <v>#REF!</v>
      </c>
      <c r="H31" s="1008" t="e">
        <f>SUM(H25:H29)</f>
        <v>#REF!</v>
      </c>
      <c r="I31" s="1008" t="e">
        <f>SUM(I25:I30)</f>
        <v>#REF!</v>
      </c>
      <c r="J31" s="1008" t="e">
        <f>SUM(J25:J29)</f>
        <v>#REF!</v>
      </c>
      <c r="K31" s="1008" t="e">
        <f>SUM(K25:K29)</f>
        <v>#REF!</v>
      </c>
    </row>
    <row r="32" spans="1:11" ht="24" thickTop="1" x14ac:dyDescent="0.35">
      <c r="A32" s="998"/>
      <c r="B32" s="1000"/>
      <c r="C32" s="1000"/>
      <c r="D32" s="1000"/>
      <c r="E32" s="1007"/>
      <c r="F32" s="1007"/>
      <c r="G32" s="1007"/>
      <c r="H32" s="1007"/>
      <c r="I32" s="1007"/>
      <c r="J32" s="1007"/>
      <c r="K32" s="1007"/>
    </row>
    <row r="33" spans="1:11" ht="23.25" x14ac:dyDescent="0.35">
      <c r="A33" s="998"/>
      <c r="B33" s="1000"/>
      <c r="C33" s="1000"/>
      <c r="D33" s="1000"/>
      <c r="E33" s="1011"/>
      <c r="F33" s="1011"/>
      <c r="G33" s="1011"/>
      <c r="H33" s="1011"/>
      <c r="I33" s="1011"/>
      <c r="J33" s="1011"/>
      <c r="K33" s="1011"/>
    </row>
    <row r="34" spans="1:11" ht="23.25" x14ac:dyDescent="0.35">
      <c r="A34" s="998" t="s">
        <v>476</v>
      </c>
      <c r="B34" s="1000"/>
      <c r="C34" s="1000" t="s">
        <v>67</v>
      </c>
      <c r="D34" s="1003"/>
      <c r="E34" s="1008" t="e">
        <f>#REF!</f>
        <v>#REF!</v>
      </c>
      <c r="F34" s="1008" t="e">
        <f>#REF!</f>
        <v>#REF!</v>
      </c>
      <c r="G34" s="1008" t="e">
        <f>#REF!</f>
        <v>#REF!</v>
      </c>
      <c r="H34" s="1008" t="e">
        <f>#REF!</f>
        <v>#REF!</v>
      </c>
      <c r="I34" s="1008" t="e">
        <f>#REF!</f>
        <v>#REF!</v>
      </c>
      <c r="J34" s="1008" t="e">
        <f>#REF!</f>
        <v>#REF!</v>
      </c>
      <c r="K34" s="1008" t="e">
        <f>#REF!</f>
        <v>#REF!</v>
      </c>
    </row>
    <row r="35" spans="1:11" ht="23.25" x14ac:dyDescent="0.35">
      <c r="A35" s="998" t="s">
        <v>430</v>
      </c>
      <c r="B35" s="1000"/>
      <c r="C35" s="1000" t="s">
        <v>254</v>
      </c>
      <c r="D35" s="1003"/>
      <c r="E35" s="1011" t="e">
        <f t="shared" ref="E35:K35" si="10">$K$47</f>
        <v>#REF!</v>
      </c>
      <c r="F35" s="1011" t="e">
        <f t="shared" si="10"/>
        <v>#REF!</v>
      </c>
      <c r="G35" s="1011" t="e">
        <f t="shared" si="10"/>
        <v>#REF!</v>
      </c>
      <c r="H35" s="1011" t="e">
        <f t="shared" si="10"/>
        <v>#REF!</v>
      </c>
      <c r="I35" s="1011" t="e">
        <f t="shared" si="10"/>
        <v>#REF!</v>
      </c>
      <c r="J35" s="1011" t="e">
        <f t="shared" si="10"/>
        <v>#REF!</v>
      </c>
      <c r="K35" s="1011" t="e">
        <f t="shared" si="10"/>
        <v>#REF!</v>
      </c>
    </row>
    <row r="36" spans="1:11" ht="23.25" x14ac:dyDescent="0.35">
      <c r="A36" s="998"/>
      <c r="B36" s="1000"/>
      <c r="C36" s="1000" t="s">
        <v>472</v>
      </c>
      <c r="D36" s="1003"/>
      <c r="E36" s="1008" t="e">
        <f t="shared" ref="E36:K36" si="11">$K$53</f>
        <v>#REF!</v>
      </c>
      <c r="F36" s="1008" t="e">
        <f t="shared" si="11"/>
        <v>#REF!</v>
      </c>
      <c r="G36" s="1008" t="e">
        <f t="shared" si="11"/>
        <v>#REF!</v>
      </c>
      <c r="H36" s="1008" t="e">
        <f t="shared" si="11"/>
        <v>#REF!</v>
      </c>
      <c r="I36" s="1008" t="e">
        <f t="shared" si="11"/>
        <v>#REF!</v>
      </c>
      <c r="J36" s="1008" t="e">
        <f t="shared" si="11"/>
        <v>#REF!</v>
      </c>
      <c r="K36" s="1008" t="e">
        <f t="shared" si="11"/>
        <v>#REF!</v>
      </c>
    </row>
    <row r="37" spans="1:11" ht="23.25" x14ac:dyDescent="0.35">
      <c r="A37" s="998" t="s">
        <v>2</v>
      </c>
      <c r="B37" s="1000"/>
      <c r="C37" s="1000" t="s">
        <v>258</v>
      </c>
      <c r="D37" s="1001"/>
      <c r="E37" s="1011" t="e">
        <f t="shared" ref="E37:K37" si="12">$K$63</f>
        <v>#REF!</v>
      </c>
      <c r="F37" s="1011" t="e">
        <f t="shared" si="12"/>
        <v>#REF!</v>
      </c>
      <c r="G37" s="1011" t="e">
        <f t="shared" si="12"/>
        <v>#REF!</v>
      </c>
      <c r="H37" s="1011" t="e">
        <f t="shared" si="12"/>
        <v>#REF!</v>
      </c>
      <c r="I37" s="1011" t="e">
        <f t="shared" si="12"/>
        <v>#REF!</v>
      </c>
      <c r="J37" s="1011" t="e">
        <f t="shared" si="12"/>
        <v>#REF!</v>
      </c>
      <c r="K37" s="1011" t="e">
        <f t="shared" si="12"/>
        <v>#REF!</v>
      </c>
    </row>
    <row r="38" spans="1:11" ht="23.25" x14ac:dyDescent="0.35">
      <c r="A38" s="998"/>
      <c r="B38" s="1000"/>
      <c r="C38" s="1000" t="s">
        <v>170</v>
      </c>
      <c r="D38" s="1001"/>
      <c r="E38" s="1008" t="e">
        <f>#REF!</f>
        <v>#REF!</v>
      </c>
      <c r="F38" s="1008" t="e">
        <f>#REF!</f>
        <v>#REF!</v>
      </c>
      <c r="G38" s="1008" t="e">
        <f>#REF!</f>
        <v>#REF!</v>
      </c>
      <c r="H38" s="1008" t="e">
        <f>#REF!</f>
        <v>#REF!</v>
      </c>
      <c r="I38" s="1008" t="e">
        <f>#REF!</f>
        <v>#REF!</v>
      </c>
      <c r="J38" s="1008" t="e">
        <f>#REF!</f>
        <v>#REF!</v>
      </c>
      <c r="K38" s="1008" t="e">
        <f>#REF!</f>
        <v>#REF!</v>
      </c>
    </row>
    <row r="39" spans="1:11" ht="23.25" x14ac:dyDescent="0.35">
      <c r="A39" s="998"/>
      <c r="B39" s="1000"/>
      <c r="C39" s="1000"/>
      <c r="D39" s="1000"/>
      <c r="E39" s="1009"/>
      <c r="F39" s="1009"/>
      <c r="G39" s="1009"/>
      <c r="H39" s="1009"/>
      <c r="I39" s="1009"/>
      <c r="J39" s="1009"/>
      <c r="K39" s="1009"/>
    </row>
    <row r="40" spans="1:11" ht="24" thickBot="1" x14ac:dyDescent="0.4">
      <c r="A40" s="998"/>
      <c r="B40" s="1000"/>
      <c r="C40" s="1000" t="s">
        <v>158</v>
      </c>
      <c r="D40" s="1000"/>
      <c r="E40" s="1008" t="e">
        <f>SUM(E34:E38)</f>
        <v>#REF!</v>
      </c>
      <c r="F40" s="1008" t="e">
        <f>SUM(F34:F38)</f>
        <v>#REF!</v>
      </c>
      <c r="G40" s="1008" t="e">
        <f>SUM(G34:G38)</f>
        <v>#REF!</v>
      </c>
      <c r="H40" s="1008" t="e">
        <f>SUM(H34:H38)</f>
        <v>#REF!</v>
      </c>
      <c r="I40" s="1008" t="e">
        <f>SUM(I34:I39)</f>
        <v>#REF!</v>
      </c>
      <c r="J40" s="1008" t="e">
        <f>SUM(J34:J38)</f>
        <v>#REF!</v>
      </c>
      <c r="K40" s="1008" t="e">
        <f>SUM(K34:K38)</f>
        <v>#REF!</v>
      </c>
    </row>
    <row r="41" spans="1:11" ht="24" thickTop="1" x14ac:dyDescent="0.35">
      <c r="A41" s="998"/>
      <c r="B41" s="1000"/>
      <c r="C41" s="1000"/>
      <c r="D41" s="1000"/>
      <c r="E41" s="1007"/>
      <c r="F41" s="1007"/>
      <c r="G41" s="1007"/>
      <c r="H41" s="1007"/>
      <c r="I41" s="1007"/>
      <c r="J41" s="1007"/>
      <c r="K41" s="1007"/>
    </row>
    <row r="42" spans="1:11" ht="23.25" x14ac:dyDescent="0.35">
      <c r="A42" s="998"/>
      <c r="B42" s="1000"/>
      <c r="C42" s="1000"/>
      <c r="D42" s="1000"/>
      <c r="H42" s="999"/>
      <c r="I42" s="999"/>
      <c r="J42" s="999"/>
      <c r="K42" s="999"/>
    </row>
    <row r="43" spans="1:11" ht="23.25" x14ac:dyDescent="0.35">
      <c r="A43" s="998"/>
      <c r="B43" s="1000"/>
      <c r="E43" s="1001" t="s">
        <v>254</v>
      </c>
      <c r="F43" s="1001" t="s">
        <v>186</v>
      </c>
      <c r="G43" s="999" t="s">
        <v>2</v>
      </c>
      <c r="H43" s="1001" t="s">
        <v>165</v>
      </c>
      <c r="I43" s="1001"/>
      <c r="J43" s="1001" t="s">
        <v>164</v>
      </c>
      <c r="K43" s="1001" t="s">
        <v>158</v>
      </c>
    </row>
    <row r="44" spans="1:11" ht="23.25" x14ac:dyDescent="0.35">
      <c r="A44" s="998"/>
      <c r="B44" s="1000"/>
      <c r="E44" s="1001" t="s">
        <v>168</v>
      </c>
      <c r="F44" s="999" t="s">
        <v>475</v>
      </c>
      <c r="G44" s="1001" t="s">
        <v>474</v>
      </c>
      <c r="H44" s="1001">
        <v>2</v>
      </c>
      <c r="I44" s="1001"/>
      <c r="J44" s="1006" t="e">
        <f>#REF!</f>
        <v>#REF!</v>
      </c>
      <c r="K44" s="1001" t="e">
        <f>H44*J44</f>
        <v>#REF!</v>
      </c>
    </row>
    <row r="45" spans="1:11" ht="23.25" x14ac:dyDescent="0.35">
      <c r="A45" s="998"/>
      <c r="B45" s="1000"/>
      <c r="F45" s="999" t="s">
        <v>473</v>
      </c>
      <c r="G45" s="1001" t="s">
        <v>29</v>
      </c>
      <c r="H45" s="1001">
        <v>3</v>
      </c>
      <c r="I45" s="1001"/>
      <c r="J45" s="1006" t="e">
        <f>#REF!</f>
        <v>#REF!</v>
      </c>
      <c r="K45" s="1001" t="e">
        <f>H45*J45</f>
        <v>#REF!</v>
      </c>
    </row>
    <row r="46" spans="1:11" ht="23.25" x14ac:dyDescent="0.35">
      <c r="A46" s="998"/>
      <c r="B46" s="1000"/>
      <c r="E46" s="1001" t="s">
        <v>167</v>
      </c>
      <c r="F46" s="999" t="s">
        <v>475</v>
      </c>
      <c r="G46" s="1001" t="s">
        <v>474</v>
      </c>
      <c r="H46" s="1001">
        <v>2</v>
      </c>
      <c r="I46" s="1001"/>
      <c r="J46" s="1006" t="e">
        <f>#REF!</f>
        <v>#REF!</v>
      </c>
      <c r="K46" s="1001" t="e">
        <f>H46*J46</f>
        <v>#REF!</v>
      </c>
    </row>
    <row r="47" spans="1:11" ht="23.25" x14ac:dyDescent="0.35">
      <c r="A47" s="998"/>
      <c r="B47" s="1000"/>
      <c r="E47" s="1000"/>
      <c r="F47" s="999" t="s">
        <v>473</v>
      </c>
      <c r="G47" s="1001" t="s">
        <v>29</v>
      </c>
      <c r="H47" s="1001">
        <v>3</v>
      </c>
      <c r="I47" s="1001"/>
      <c r="J47" s="1006" t="e">
        <f>#REF!</f>
        <v>#REF!</v>
      </c>
      <c r="K47" s="1001" t="e">
        <f>H47*J47</f>
        <v>#REF!</v>
      </c>
    </row>
    <row r="48" spans="1:11" ht="23.25" x14ac:dyDescent="0.35">
      <c r="A48" s="998"/>
      <c r="B48" s="1000"/>
      <c r="E48" s="1000"/>
      <c r="F48" s="999"/>
      <c r="G48" s="1001"/>
      <c r="H48" s="1001"/>
      <c r="I48" s="1001"/>
      <c r="J48" s="1001"/>
      <c r="K48" s="1001"/>
    </row>
    <row r="49" spans="1:11" ht="23.25" x14ac:dyDescent="0.35">
      <c r="A49" s="998"/>
      <c r="B49" s="1000"/>
      <c r="E49" s="999" t="s">
        <v>472</v>
      </c>
      <c r="F49" s="1001" t="s">
        <v>186</v>
      </c>
      <c r="G49" s="1001"/>
      <c r="H49" s="1001" t="s">
        <v>165</v>
      </c>
      <c r="I49" s="1001"/>
      <c r="J49" s="1001" t="s">
        <v>164</v>
      </c>
      <c r="K49" s="1001" t="s">
        <v>158</v>
      </c>
    </row>
    <row r="50" spans="1:11" ht="23.25" x14ac:dyDescent="0.35">
      <c r="A50" s="998"/>
      <c r="B50" s="1000"/>
      <c r="D50" s="1001" t="s">
        <v>168</v>
      </c>
      <c r="E50" s="999" t="s">
        <v>471</v>
      </c>
      <c r="F50" s="1001" t="s">
        <v>470</v>
      </c>
      <c r="G50" s="1001">
        <v>1.5</v>
      </c>
      <c r="H50" s="1001">
        <v>19</v>
      </c>
      <c r="I50" s="1001"/>
      <c r="J50" s="1006" t="e">
        <f>#REF!</f>
        <v>#REF!</v>
      </c>
      <c r="K50" s="1005">
        <f>G50*H50</f>
        <v>28.5</v>
      </c>
    </row>
    <row r="51" spans="1:11" ht="23.25" x14ac:dyDescent="0.35">
      <c r="A51" s="998"/>
      <c r="B51" s="1000"/>
      <c r="F51" s="999" t="s">
        <v>469</v>
      </c>
      <c r="G51" s="1001" t="s">
        <v>468</v>
      </c>
      <c r="H51" s="1001">
        <v>1.75</v>
      </c>
      <c r="I51" s="1001"/>
      <c r="J51" s="1006" t="e">
        <f>#REF!</f>
        <v>#REF!</v>
      </c>
      <c r="K51" s="1005" t="e">
        <f>H51*J51</f>
        <v>#REF!</v>
      </c>
    </row>
    <row r="52" spans="1:11" ht="23.25" x14ac:dyDescent="0.35">
      <c r="A52" s="998"/>
      <c r="B52" s="1000"/>
      <c r="E52" s="1001" t="s">
        <v>167</v>
      </c>
      <c r="F52" s="999" t="s">
        <v>471</v>
      </c>
      <c r="G52" s="1001" t="s">
        <v>470</v>
      </c>
      <c r="H52" s="1001">
        <v>1.5</v>
      </c>
      <c r="I52" s="1001"/>
      <c r="J52" s="1006" t="e">
        <f>#REF!</f>
        <v>#REF!</v>
      </c>
      <c r="K52" s="1005" t="e">
        <f>H52*J52</f>
        <v>#REF!</v>
      </c>
    </row>
    <row r="53" spans="1:11" ht="23.25" x14ac:dyDescent="0.35">
      <c r="A53" s="998"/>
      <c r="B53" s="1000"/>
      <c r="E53" s="1000"/>
      <c r="F53" s="999" t="s">
        <v>469</v>
      </c>
      <c r="G53" s="1001" t="s">
        <v>468</v>
      </c>
      <c r="H53" s="1001">
        <v>1.75</v>
      </c>
      <c r="I53" s="1001"/>
      <c r="J53" s="1006" t="e">
        <f>#REF!</f>
        <v>#REF!</v>
      </c>
      <c r="K53" s="1005" t="e">
        <f>H53*J53</f>
        <v>#REF!</v>
      </c>
    </row>
    <row r="54" spans="1:11" ht="23.25" x14ac:dyDescent="0.35">
      <c r="A54" s="998"/>
      <c r="B54" s="1000"/>
      <c r="E54" s="1000"/>
      <c r="F54" s="1000"/>
    </row>
    <row r="55" spans="1:11" ht="23.25" x14ac:dyDescent="0.35">
      <c r="A55" s="998"/>
      <c r="B55" s="1000"/>
      <c r="E55" s="1004"/>
      <c r="F55" s="1000"/>
    </row>
    <row r="56" spans="1:11" ht="23.25" x14ac:dyDescent="0.35">
      <c r="A56" s="998"/>
      <c r="B56" s="999"/>
      <c r="E56" s="999"/>
      <c r="F56" s="1960" t="s">
        <v>272</v>
      </c>
      <c r="G56" s="1953"/>
      <c r="H56" s="1001" t="s">
        <v>165</v>
      </c>
      <c r="I56" s="1001"/>
      <c r="J56" s="1001" t="s">
        <v>164</v>
      </c>
      <c r="K56" s="1001" t="s">
        <v>158</v>
      </c>
    </row>
    <row r="57" spans="1:11" ht="23.25" x14ac:dyDescent="0.35">
      <c r="A57" s="998"/>
      <c r="B57" s="1000"/>
      <c r="E57" s="1003"/>
      <c r="F57" s="1003"/>
      <c r="G57" s="1001" t="s">
        <v>168</v>
      </c>
      <c r="H57" s="1001">
        <v>2</v>
      </c>
      <c r="I57" s="1001"/>
      <c r="J57" s="1001" t="e">
        <f>#REF!</f>
        <v>#REF!</v>
      </c>
      <c r="K57" s="1001" t="e">
        <f>SUM(H57*J57)</f>
        <v>#REF!</v>
      </c>
    </row>
    <row r="58" spans="1:11" ht="23.25" x14ac:dyDescent="0.35">
      <c r="A58" s="998"/>
      <c r="B58" s="1000"/>
      <c r="E58" s="1003"/>
      <c r="F58" s="1003"/>
      <c r="G58" s="1001" t="s">
        <v>162</v>
      </c>
      <c r="H58" s="1001">
        <v>2</v>
      </c>
      <c r="I58" s="1001"/>
      <c r="J58" s="1001" t="e">
        <f>#REF!</f>
        <v>#REF!</v>
      </c>
      <c r="K58" s="1001" t="e">
        <f>SUM(H58*J58)</f>
        <v>#REF!</v>
      </c>
    </row>
    <row r="59" spans="1:11" ht="23.25" x14ac:dyDescent="0.35">
      <c r="A59" s="998"/>
      <c r="B59" s="1000"/>
      <c r="E59" s="1003"/>
      <c r="F59" s="1001"/>
      <c r="G59" s="1001"/>
      <c r="H59" s="1001"/>
      <c r="I59" s="1001"/>
      <c r="J59" s="1001" t="s">
        <v>163</v>
      </c>
      <c r="K59" s="1001" t="e">
        <f>SUM(K57:K58)</f>
        <v>#REF!</v>
      </c>
    </row>
    <row r="60" spans="1:11" ht="23.25" x14ac:dyDescent="0.35">
      <c r="A60" s="998"/>
      <c r="B60" s="1000"/>
      <c r="E60" s="1003"/>
      <c r="F60" s="1960" t="s">
        <v>272</v>
      </c>
      <c r="G60" s="1953"/>
      <c r="H60" s="1001"/>
      <c r="I60" s="1001"/>
      <c r="J60" s="1001"/>
      <c r="K60" s="1001"/>
    </row>
    <row r="61" spans="1:11" ht="23.25" x14ac:dyDescent="0.35">
      <c r="A61" s="998"/>
      <c r="B61" s="1000"/>
      <c r="E61" s="1003"/>
      <c r="F61" s="1003"/>
      <c r="G61" s="1001" t="s">
        <v>467</v>
      </c>
      <c r="H61" s="1001">
        <v>2</v>
      </c>
      <c r="I61" s="1001"/>
      <c r="J61" s="1001" t="e">
        <f>#REF!</f>
        <v>#REF!</v>
      </c>
      <c r="K61" s="1001" t="e">
        <f>SUM(H61*J61)</f>
        <v>#REF!</v>
      </c>
    </row>
    <row r="62" spans="1:11" ht="23.25" x14ac:dyDescent="0.35">
      <c r="A62" s="998"/>
      <c r="B62" s="1000"/>
      <c r="E62" s="1000"/>
      <c r="F62" s="1000"/>
      <c r="G62" s="1001" t="s">
        <v>167</v>
      </c>
      <c r="H62" s="1001">
        <v>2</v>
      </c>
      <c r="I62" s="1001"/>
      <c r="J62" s="1001" t="e">
        <f>#REF!</f>
        <v>#REF!</v>
      </c>
      <c r="K62" s="1001" t="e">
        <f>SUM(H62*J62)</f>
        <v>#REF!</v>
      </c>
    </row>
    <row r="63" spans="1:11" ht="23.25" x14ac:dyDescent="0.35">
      <c r="A63" s="998"/>
      <c r="B63" s="1000"/>
      <c r="C63" s="1000"/>
      <c r="D63" s="1000"/>
      <c r="E63" s="1002"/>
      <c r="F63" s="1001"/>
      <c r="G63" s="1001"/>
      <c r="H63" s="999"/>
      <c r="I63" s="999"/>
      <c r="J63" s="999" t="s">
        <v>163</v>
      </c>
      <c r="K63" s="1001" t="e">
        <f>SUM(K61:K62)</f>
        <v>#REF!</v>
      </c>
    </row>
    <row r="64" spans="1:11" ht="23.25" x14ac:dyDescent="0.35">
      <c r="A64" s="998"/>
      <c r="B64" s="1000"/>
      <c r="C64" s="1000"/>
      <c r="D64" s="1000"/>
      <c r="E64" s="1001"/>
      <c r="F64" s="1001"/>
      <c r="G64" s="1001"/>
      <c r="H64" s="999"/>
      <c r="I64" s="999"/>
      <c r="J64" s="999"/>
      <c r="K64" s="999"/>
    </row>
    <row r="65" spans="1:11" ht="23.25" x14ac:dyDescent="0.35">
      <c r="A65" s="998"/>
      <c r="B65" s="1000"/>
      <c r="C65" s="1000"/>
      <c r="D65" s="1000"/>
      <c r="E65" s="999"/>
      <c r="F65" s="999"/>
      <c r="G65" s="999"/>
      <c r="H65" s="999"/>
      <c r="I65" s="999"/>
      <c r="J65" s="999"/>
      <c r="K65" s="999"/>
    </row>
    <row r="66" spans="1:11" ht="23.25" x14ac:dyDescent="0.35">
      <c r="A66" s="998"/>
      <c r="B66" s="1000"/>
      <c r="C66" s="1000"/>
      <c r="D66" s="1000"/>
      <c r="E66" s="999"/>
      <c r="F66" s="999"/>
      <c r="G66" s="999"/>
      <c r="H66" s="999"/>
      <c r="I66" s="999"/>
      <c r="J66" s="999"/>
      <c r="K66" s="999"/>
    </row>
    <row r="67" spans="1:11" ht="23.25" x14ac:dyDescent="0.35">
      <c r="A67" s="998"/>
      <c r="B67" s="1000"/>
      <c r="C67" s="1000"/>
      <c r="D67" s="1000"/>
      <c r="E67" s="999"/>
      <c r="F67" s="999"/>
      <c r="G67" s="999"/>
      <c r="H67" s="999"/>
      <c r="I67" s="999"/>
      <c r="J67" s="999"/>
      <c r="K67" s="999"/>
    </row>
    <row r="68" spans="1:11" ht="23.25" x14ac:dyDescent="0.35">
      <c r="A68" s="998"/>
      <c r="E68" s="999"/>
      <c r="F68" s="999"/>
      <c r="G68" s="999"/>
      <c r="H68" s="999"/>
      <c r="I68" s="999"/>
      <c r="J68" s="999"/>
      <c r="K68" s="999"/>
    </row>
    <row r="69" spans="1:11" ht="23.25" x14ac:dyDescent="0.35">
      <c r="A69" s="998"/>
      <c r="E69" s="999"/>
      <c r="F69" s="999"/>
      <c r="G69" s="999"/>
      <c r="H69" s="999"/>
      <c r="I69" s="999"/>
      <c r="J69" s="999"/>
      <c r="K69" s="999"/>
    </row>
    <row r="70" spans="1:11" ht="23.25" x14ac:dyDescent="0.35">
      <c r="A70" s="998"/>
      <c r="E70" s="999"/>
      <c r="F70" s="999"/>
      <c r="G70" s="999"/>
      <c r="H70" s="999"/>
      <c r="I70" s="999"/>
      <c r="J70" s="999"/>
      <c r="K70" s="999"/>
    </row>
    <row r="71" spans="1:11" ht="23.25" x14ac:dyDescent="0.35">
      <c r="A71" s="998"/>
      <c r="E71" s="999"/>
      <c r="F71" s="999"/>
      <c r="G71" s="999"/>
      <c r="H71" s="999"/>
      <c r="I71" s="999"/>
      <c r="J71" s="999"/>
      <c r="K71" s="999"/>
    </row>
    <row r="72" spans="1:11" ht="23.25" x14ac:dyDescent="0.35">
      <c r="A72" s="998"/>
      <c r="E72" s="999"/>
      <c r="F72" s="999"/>
      <c r="G72" s="999"/>
      <c r="H72" s="999"/>
      <c r="I72" s="999"/>
      <c r="J72" s="999"/>
      <c r="K72" s="999"/>
    </row>
    <row r="73" spans="1:11" ht="23.25" x14ac:dyDescent="0.35">
      <c r="A73" s="998"/>
      <c r="E73" s="999"/>
      <c r="F73" s="999"/>
      <c r="G73" s="999"/>
      <c r="H73" s="999"/>
      <c r="I73" s="999"/>
      <c r="J73" s="999"/>
      <c r="K73" s="999"/>
    </row>
    <row r="74" spans="1:11" ht="23.25" x14ac:dyDescent="0.35">
      <c r="A74" s="998"/>
      <c r="E74" s="999"/>
      <c r="F74" s="999"/>
      <c r="G74" s="999"/>
      <c r="H74" s="999"/>
      <c r="I74" s="999"/>
      <c r="J74" s="999"/>
      <c r="K74" s="999"/>
    </row>
    <row r="75" spans="1:11" ht="23.25" x14ac:dyDescent="0.35">
      <c r="A75" s="998"/>
      <c r="E75" s="999"/>
      <c r="F75" s="999"/>
      <c r="G75" s="999"/>
      <c r="H75" s="999"/>
      <c r="I75" s="999"/>
      <c r="J75" s="999"/>
      <c r="K75" s="999"/>
    </row>
    <row r="76" spans="1:11" ht="23.25" x14ac:dyDescent="0.35">
      <c r="A76" s="998"/>
      <c r="E76" s="999"/>
      <c r="F76" s="999"/>
      <c r="G76" s="999"/>
      <c r="H76" s="999"/>
      <c r="I76" s="999"/>
      <c r="J76" s="999"/>
      <c r="K76" s="999"/>
    </row>
    <row r="77" spans="1:11" ht="23.25" x14ac:dyDescent="0.35">
      <c r="A77" s="998"/>
      <c r="E77" s="999"/>
      <c r="F77" s="999"/>
      <c r="G77" s="999"/>
      <c r="H77" s="999"/>
      <c r="I77" s="999"/>
      <c r="J77" s="999"/>
      <c r="K77" s="999"/>
    </row>
    <row r="78" spans="1:11" ht="23.25" x14ac:dyDescent="0.35">
      <c r="A78" s="998"/>
      <c r="E78" s="999"/>
      <c r="F78" s="999"/>
      <c r="G78" s="999"/>
      <c r="H78" s="999"/>
      <c r="I78" s="999"/>
      <c r="J78" s="999"/>
      <c r="K78" s="999"/>
    </row>
    <row r="79" spans="1:11" ht="23.25" x14ac:dyDescent="0.35">
      <c r="A79" s="998"/>
      <c r="E79" s="999"/>
      <c r="F79" s="999"/>
      <c r="G79" s="999"/>
      <c r="H79" s="999"/>
      <c r="I79" s="999"/>
      <c r="J79" s="999"/>
      <c r="K79" s="999"/>
    </row>
    <row r="80" spans="1:11" ht="23.25" x14ac:dyDescent="0.35">
      <c r="A80" s="998"/>
      <c r="E80" s="999"/>
      <c r="F80" s="999"/>
      <c r="G80" s="999"/>
      <c r="H80" s="999"/>
      <c r="I80" s="999"/>
      <c r="J80" s="999"/>
      <c r="K80" s="999"/>
    </row>
    <row r="81" spans="1:11" ht="23.25" x14ac:dyDescent="0.35">
      <c r="A81" s="998"/>
      <c r="E81" s="999"/>
      <c r="F81" s="999"/>
      <c r="G81" s="999"/>
      <c r="H81" s="999"/>
      <c r="I81" s="999"/>
      <c r="J81" s="999"/>
      <c r="K81" s="999"/>
    </row>
    <row r="82" spans="1:11" ht="23.25" x14ac:dyDescent="0.35">
      <c r="A82" s="998"/>
      <c r="E82" s="999"/>
      <c r="F82" s="999"/>
      <c r="G82" s="999"/>
      <c r="H82" s="999"/>
      <c r="I82" s="999"/>
      <c r="J82" s="999"/>
      <c r="K82" s="999"/>
    </row>
    <row r="83" spans="1:11" ht="23.25" x14ac:dyDescent="0.35">
      <c r="A83" s="998"/>
      <c r="E83" s="999"/>
      <c r="F83" s="999"/>
      <c r="G83" s="999"/>
      <c r="H83" s="999"/>
      <c r="I83" s="999"/>
      <c r="J83" s="999"/>
      <c r="K83" s="999"/>
    </row>
    <row r="84" spans="1:11" ht="23.25" x14ac:dyDescent="0.35">
      <c r="A84" s="998"/>
      <c r="E84" s="999"/>
      <c r="F84" s="999"/>
      <c r="G84" s="999"/>
      <c r="H84" s="999"/>
      <c r="I84" s="999"/>
      <c r="J84" s="999"/>
      <c r="K84" s="999"/>
    </row>
    <row r="85" spans="1:11" ht="23.25" x14ac:dyDescent="0.35">
      <c r="A85" s="998"/>
      <c r="E85" s="999"/>
      <c r="F85" s="999"/>
      <c r="G85" s="999"/>
      <c r="H85" s="999"/>
      <c r="I85" s="999"/>
      <c r="J85" s="999"/>
      <c r="K85" s="999"/>
    </row>
    <row r="86" spans="1:11" ht="23.25" x14ac:dyDescent="0.35">
      <c r="A86" s="998"/>
      <c r="E86" s="999"/>
      <c r="F86" s="999"/>
      <c r="G86" s="999"/>
      <c r="H86" s="999"/>
      <c r="I86" s="999"/>
      <c r="J86" s="999"/>
      <c r="K86" s="999"/>
    </row>
    <row r="87" spans="1:11" ht="23.25" x14ac:dyDescent="0.35">
      <c r="A87" s="998"/>
      <c r="E87" s="999"/>
      <c r="F87" s="999"/>
      <c r="G87" s="999"/>
      <c r="H87" s="999"/>
      <c r="I87" s="999"/>
      <c r="J87" s="999"/>
      <c r="K87" s="999"/>
    </row>
    <row r="88" spans="1:11" ht="23.25" x14ac:dyDescent="0.35">
      <c r="A88" s="998"/>
      <c r="E88" s="999"/>
      <c r="F88" s="999"/>
      <c r="G88" s="999"/>
      <c r="H88" s="999"/>
      <c r="I88" s="999"/>
      <c r="J88" s="999"/>
      <c r="K88" s="999"/>
    </row>
    <row r="89" spans="1:11" ht="23.25" x14ac:dyDescent="0.35">
      <c r="A89" s="998"/>
      <c r="E89" s="999"/>
      <c r="F89" s="999"/>
      <c r="G89" s="999"/>
      <c r="H89" s="999"/>
      <c r="I89" s="999"/>
      <c r="J89" s="999"/>
      <c r="K89" s="999"/>
    </row>
    <row r="90" spans="1:11" ht="23.25" x14ac:dyDescent="0.35">
      <c r="A90" s="998"/>
      <c r="E90" s="999"/>
      <c r="F90" s="999"/>
      <c r="G90" s="999"/>
      <c r="H90" s="999"/>
      <c r="I90" s="999"/>
      <c r="J90" s="999"/>
      <c r="K90" s="999"/>
    </row>
    <row r="91" spans="1:11" ht="23.25" x14ac:dyDescent="0.35">
      <c r="A91" s="998"/>
      <c r="E91" s="999"/>
      <c r="F91" s="999"/>
      <c r="G91" s="999"/>
      <c r="H91" s="999"/>
      <c r="I91" s="999"/>
      <c r="J91" s="999"/>
      <c r="K91" s="999"/>
    </row>
    <row r="92" spans="1:11" ht="23.25" x14ac:dyDescent="0.35">
      <c r="A92" s="998"/>
    </row>
    <row r="93" spans="1:11" ht="23.25" x14ac:dyDescent="0.35">
      <c r="A93" s="998"/>
    </row>
    <row r="94" spans="1:11" ht="23.25" x14ac:dyDescent="0.35">
      <c r="A94" s="998"/>
    </row>
    <row r="95" spans="1:11" ht="23.25" x14ac:dyDescent="0.35">
      <c r="A95" s="998"/>
    </row>
    <row r="96" spans="1:11" ht="23.25" x14ac:dyDescent="0.35">
      <c r="A96" s="998"/>
    </row>
    <row r="97" spans="1:1" ht="23.25" x14ac:dyDescent="0.35">
      <c r="A97" s="998"/>
    </row>
  </sheetData>
  <mergeCells count="2">
    <mergeCell ref="F56:G56"/>
    <mergeCell ref="F60:G60"/>
  </mergeCells>
  <pageMargins left="0" right="0" top="0" bottom="0" header="0" footer="0"/>
  <pageSetup scale="51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9226B-BB95-460D-81B1-44EAA9429AD1}">
  <dimension ref="A1:K88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6384" width="12.42578125" style="1017"/>
  </cols>
  <sheetData>
    <row r="1" spans="1:11" ht="20.100000000000001" customHeight="1" x14ac:dyDescent="0.2"/>
    <row r="2" spans="1:11" ht="23.25" x14ac:dyDescent="0.35">
      <c r="A2" s="1038" t="s">
        <v>435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210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20.100000000000001" customHeight="1" x14ac:dyDescent="0.35">
      <c r="A7" s="1018" t="s">
        <v>209</v>
      </c>
      <c r="B7" s="1022"/>
      <c r="C7" s="1022" t="s">
        <v>258</v>
      </c>
      <c r="D7" s="1022"/>
      <c r="E7" s="1020" t="e">
        <f t="shared" ref="E7:K7" si="0">$H$48</f>
        <v>#REF!</v>
      </c>
      <c r="F7" s="1020" t="e">
        <f t="shared" si="0"/>
        <v>#REF!</v>
      </c>
      <c r="G7" s="1020" t="e">
        <f t="shared" si="0"/>
        <v>#REF!</v>
      </c>
      <c r="H7" s="1020" t="e">
        <f t="shared" si="0"/>
        <v>#REF!</v>
      </c>
      <c r="I7" s="1020" t="e">
        <f t="shared" si="0"/>
        <v>#REF!</v>
      </c>
      <c r="J7" s="1020" t="e">
        <f t="shared" si="0"/>
        <v>#REF!</v>
      </c>
      <c r="K7" s="1020" t="e">
        <f t="shared" si="0"/>
        <v>#REF!</v>
      </c>
    </row>
    <row r="8" spans="1:11" ht="20.100000000000001" customHeight="1" x14ac:dyDescent="0.35">
      <c r="A8" s="1018"/>
      <c r="B8" s="1022"/>
      <c r="C8" s="1022" t="s">
        <v>351</v>
      </c>
      <c r="D8" s="1022"/>
      <c r="E8" s="1020" t="e">
        <f t="shared" ref="E8:K8" si="1">$H$55</f>
        <v>#REF!</v>
      </c>
      <c r="F8" s="1020" t="e">
        <f t="shared" si="1"/>
        <v>#REF!</v>
      </c>
      <c r="G8" s="1020" t="e">
        <f t="shared" si="1"/>
        <v>#REF!</v>
      </c>
      <c r="H8" s="1020" t="e">
        <f t="shared" si="1"/>
        <v>#REF!</v>
      </c>
      <c r="I8" s="1020" t="e">
        <f t="shared" si="1"/>
        <v>#REF!</v>
      </c>
      <c r="J8" s="1020" t="e">
        <f t="shared" si="1"/>
        <v>#REF!</v>
      </c>
      <c r="K8" s="1020" t="e">
        <f t="shared" si="1"/>
        <v>#REF!</v>
      </c>
    </row>
    <row r="9" spans="1:11" ht="20.100000000000001" customHeight="1" x14ac:dyDescent="0.35">
      <c r="A9" s="1018"/>
      <c r="B9" s="1022"/>
      <c r="C9" s="1022" t="s">
        <v>170</v>
      </c>
      <c r="D9" s="1022"/>
      <c r="E9" s="1023" t="e">
        <f>#REF!</f>
        <v>#REF!</v>
      </c>
      <c r="F9" s="1023" t="e">
        <f>#REF!</f>
        <v>#REF!</v>
      </c>
      <c r="G9" s="1023" t="e">
        <f>#REF!</f>
        <v>#REF!</v>
      </c>
      <c r="H9" s="1023" t="e">
        <f>#REF!</f>
        <v>#REF!</v>
      </c>
      <c r="I9" s="1023" t="e">
        <f>#REF!</f>
        <v>#REF!</v>
      </c>
      <c r="J9" s="1023" t="e">
        <f>#REF!</f>
        <v>#REF!</v>
      </c>
      <c r="K9" s="1023" t="e">
        <f>#REF!</f>
        <v>#REF!</v>
      </c>
    </row>
    <row r="10" spans="1:11" ht="20.100000000000001" customHeight="1" x14ac:dyDescent="0.35">
      <c r="A10" s="1018"/>
      <c r="B10" s="1022"/>
      <c r="C10" s="1022"/>
      <c r="D10" s="1022"/>
      <c r="E10" s="1031"/>
      <c r="F10" s="1031"/>
      <c r="G10" s="1031"/>
      <c r="H10" s="1031"/>
      <c r="I10" s="1031"/>
      <c r="J10" s="1031"/>
      <c r="K10" s="1031"/>
    </row>
    <row r="11" spans="1:11" ht="20.100000000000001" customHeight="1" thickBot="1" x14ac:dyDescent="0.4">
      <c r="A11" s="1018"/>
      <c r="B11" s="1022"/>
      <c r="C11" s="1022" t="s">
        <v>158</v>
      </c>
      <c r="D11" s="1022"/>
      <c r="E11" s="1025" t="e">
        <f t="shared" ref="E11:K11" si="2">SUM(E6:E10)</f>
        <v>#REF!</v>
      </c>
      <c r="F11" s="1025" t="e">
        <f t="shared" si="2"/>
        <v>#REF!</v>
      </c>
      <c r="G11" s="1025" t="e">
        <f t="shared" si="2"/>
        <v>#REF!</v>
      </c>
      <c r="H11" s="1025" t="e">
        <f t="shared" si="2"/>
        <v>#REF!</v>
      </c>
      <c r="I11" s="1034" t="e">
        <f t="shared" si="2"/>
        <v>#REF!</v>
      </c>
      <c r="J11" s="1025" t="e">
        <f t="shared" si="2"/>
        <v>#REF!</v>
      </c>
      <c r="K11" s="1025" t="e">
        <f t="shared" si="2"/>
        <v>#REF!</v>
      </c>
    </row>
    <row r="12" spans="1:11" ht="20.100000000000001" customHeight="1" thickTop="1" x14ac:dyDescent="0.35">
      <c r="A12" s="1018"/>
      <c r="B12" s="1022"/>
      <c r="C12" s="1022"/>
      <c r="D12" s="1022"/>
      <c r="E12" s="1028"/>
      <c r="F12" s="1028"/>
      <c r="G12" s="1028"/>
      <c r="H12" s="1028"/>
      <c r="I12" s="1028"/>
      <c r="J12" s="1028"/>
      <c r="K12" s="1028"/>
    </row>
    <row r="13" spans="1:11" ht="20.100000000000001" customHeight="1" x14ac:dyDescent="0.35">
      <c r="A13" s="1018"/>
      <c r="B13" s="1022"/>
      <c r="C13" s="1022"/>
      <c r="D13" s="1022"/>
      <c r="E13" s="1025"/>
      <c r="F13" s="1025"/>
      <c r="G13" s="1025"/>
      <c r="H13" s="1025"/>
      <c r="I13" s="1025"/>
      <c r="J13" s="1025"/>
      <c r="K13" s="1025"/>
    </row>
    <row r="14" spans="1:11" ht="20.100000000000001" customHeight="1" x14ac:dyDescent="0.35">
      <c r="A14" s="1018"/>
      <c r="B14" s="1022"/>
      <c r="C14" s="1022"/>
      <c r="D14" s="1022"/>
      <c r="E14" s="1025"/>
      <c r="F14" s="1025"/>
      <c r="G14" s="1025"/>
      <c r="H14" s="1025"/>
      <c r="I14" s="1025"/>
      <c r="J14" s="1025"/>
      <c r="K14" s="1025"/>
    </row>
    <row r="15" spans="1:11" ht="20.100000000000001" customHeight="1" x14ac:dyDescent="0.35">
      <c r="A15" s="1018"/>
      <c r="B15" s="1022"/>
      <c r="C15" s="1022"/>
      <c r="D15" s="1022"/>
      <c r="E15" s="1025"/>
      <c r="F15" s="1025"/>
      <c r="G15" s="1025"/>
      <c r="H15" s="1025"/>
      <c r="I15" s="1025"/>
      <c r="J15" s="1025"/>
      <c r="K15" s="1025"/>
    </row>
    <row r="16" spans="1:11" ht="20.100000000000001" customHeight="1" x14ac:dyDescent="0.35">
      <c r="A16" s="1018"/>
      <c r="B16" s="1022"/>
      <c r="C16" s="1022"/>
      <c r="D16" s="1022"/>
      <c r="E16" s="1025"/>
      <c r="F16" s="1025"/>
      <c r="G16" s="1025"/>
      <c r="H16" s="1025"/>
      <c r="I16" s="1025"/>
      <c r="J16" s="1025"/>
      <c r="K16" s="1025"/>
    </row>
    <row r="17" spans="1:11" ht="20.100000000000001" customHeight="1" x14ac:dyDescent="0.35">
      <c r="A17" s="1018" t="s">
        <v>488</v>
      </c>
      <c r="B17" s="1022"/>
      <c r="C17" s="1022" t="s">
        <v>67</v>
      </c>
      <c r="D17" s="1022"/>
      <c r="E17" s="1023" t="e">
        <f>#REF!</f>
        <v>#REF!</v>
      </c>
      <c r="F17" s="1023" t="e">
        <f>#REF!</f>
        <v>#REF!</v>
      </c>
      <c r="G17" s="1023" t="e">
        <f>#REF!</f>
        <v>#REF!</v>
      </c>
      <c r="H17" s="1023" t="e">
        <f>#REF!</f>
        <v>#REF!</v>
      </c>
      <c r="I17" s="1023" t="e">
        <f>#REF!</f>
        <v>#REF!</v>
      </c>
      <c r="J17" s="1023" t="e">
        <f>#REF!</f>
        <v>#REF!</v>
      </c>
      <c r="K17" s="1023" t="e">
        <f>#REF!</f>
        <v>#REF!</v>
      </c>
    </row>
    <row r="18" spans="1:11" ht="20.100000000000001" customHeight="1" x14ac:dyDescent="0.35">
      <c r="A18" s="1018" t="s">
        <v>174</v>
      </c>
      <c r="B18" s="1022"/>
      <c r="C18" s="1022" t="s">
        <v>258</v>
      </c>
      <c r="D18" s="1022"/>
      <c r="E18" s="1020" t="e">
        <f t="shared" ref="E18:K18" si="3">$H$48</f>
        <v>#REF!</v>
      </c>
      <c r="F18" s="1020" t="e">
        <f t="shared" si="3"/>
        <v>#REF!</v>
      </c>
      <c r="G18" s="1020" t="e">
        <f t="shared" si="3"/>
        <v>#REF!</v>
      </c>
      <c r="H18" s="1020" t="e">
        <f t="shared" si="3"/>
        <v>#REF!</v>
      </c>
      <c r="I18" s="1020" t="e">
        <f t="shared" si="3"/>
        <v>#REF!</v>
      </c>
      <c r="J18" s="1020" t="e">
        <f t="shared" si="3"/>
        <v>#REF!</v>
      </c>
      <c r="K18" s="1020" t="e">
        <f t="shared" si="3"/>
        <v>#REF!</v>
      </c>
    </row>
    <row r="19" spans="1:11" ht="20.100000000000001" customHeight="1" x14ac:dyDescent="0.35">
      <c r="A19" s="1018"/>
      <c r="B19" s="1022"/>
      <c r="C19" s="1022" t="s">
        <v>351</v>
      </c>
      <c r="D19" s="1022"/>
      <c r="E19" s="1023" t="e">
        <f t="shared" ref="E19:K19" si="4">$H$56</f>
        <v>#REF!</v>
      </c>
      <c r="F19" s="1023" t="e">
        <f t="shared" si="4"/>
        <v>#REF!</v>
      </c>
      <c r="G19" s="1023" t="e">
        <f t="shared" si="4"/>
        <v>#REF!</v>
      </c>
      <c r="H19" s="1023" t="e">
        <f t="shared" si="4"/>
        <v>#REF!</v>
      </c>
      <c r="I19" s="1023" t="e">
        <f t="shared" si="4"/>
        <v>#REF!</v>
      </c>
      <c r="J19" s="1023" t="e">
        <f t="shared" si="4"/>
        <v>#REF!</v>
      </c>
      <c r="K19" s="1023" t="e">
        <f t="shared" si="4"/>
        <v>#REF!</v>
      </c>
    </row>
    <row r="20" spans="1:11" ht="20.100000000000001" customHeight="1" x14ac:dyDescent="0.35">
      <c r="A20" s="1018"/>
      <c r="B20" s="1022"/>
      <c r="C20" s="1022" t="s">
        <v>170</v>
      </c>
      <c r="D20" s="1022"/>
      <c r="E20" s="1023" t="e">
        <f>#REF!</f>
        <v>#REF!</v>
      </c>
      <c r="F20" s="1023" t="e">
        <f>#REF!</f>
        <v>#REF!</v>
      </c>
      <c r="G20" s="1023" t="e">
        <f>#REF!</f>
        <v>#REF!</v>
      </c>
      <c r="H20" s="1023" t="e">
        <f>#REF!</f>
        <v>#REF!</v>
      </c>
      <c r="I20" s="1023" t="e">
        <f>#REF!</f>
        <v>#REF!</v>
      </c>
      <c r="J20" s="1023" t="e">
        <f>#REF!</f>
        <v>#REF!</v>
      </c>
      <c r="K20" s="1023" t="e">
        <f>#REF!</f>
        <v>#REF!</v>
      </c>
    </row>
    <row r="21" spans="1:11" ht="20.100000000000001" customHeight="1" x14ac:dyDescent="0.35">
      <c r="A21" s="1018"/>
      <c r="B21" s="1022"/>
      <c r="C21" s="1022"/>
      <c r="D21" s="1022"/>
      <c r="E21" s="1031"/>
      <c r="F21" s="1031"/>
      <c r="G21" s="1031"/>
      <c r="H21" s="1031"/>
      <c r="I21" s="1031"/>
      <c r="J21" s="1031"/>
      <c r="K21" s="1031"/>
    </row>
    <row r="22" spans="1:11" ht="20.100000000000001" customHeight="1" thickBot="1" x14ac:dyDescent="0.4">
      <c r="A22" s="1018"/>
      <c r="B22" s="1022"/>
      <c r="C22" s="1022" t="s">
        <v>158</v>
      </c>
      <c r="D22" s="1022"/>
      <c r="E22" s="1030" t="e">
        <f t="shared" ref="E22:K22" si="5">SUM(E17:E21)</f>
        <v>#REF!</v>
      </c>
      <c r="F22" s="1030" t="e">
        <f t="shared" si="5"/>
        <v>#REF!</v>
      </c>
      <c r="G22" s="1030" t="e">
        <f t="shared" si="5"/>
        <v>#REF!</v>
      </c>
      <c r="H22" s="1030" t="e">
        <f t="shared" si="5"/>
        <v>#REF!</v>
      </c>
      <c r="I22" s="1030" t="e">
        <f t="shared" si="5"/>
        <v>#REF!</v>
      </c>
      <c r="J22" s="1030" t="e">
        <f t="shared" si="5"/>
        <v>#REF!</v>
      </c>
      <c r="K22" s="1030" t="e">
        <f t="shared" si="5"/>
        <v>#REF!</v>
      </c>
    </row>
    <row r="23" spans="1:11" ht="20.100000000000001" customHeight="1" thickTop="1" x14ac:dyDescent="0.35">
      <c r="A23" s="1018"/>
      <c r="B23" s="1022"/>
      <c r="C23" s="1022"/>
      <c r="D23" s="1022"/>
      <c r="E23" s="1033"/>
      <c r="F23" s="1033"/>
      <c r="G23" s="1033"/>
      <c r="H23" s="1033"/>
      <c r="I23" s="1033"/>
      <c r="J23" s="1033"/>
      <c r="K23" s="1033"/>
    </row>
    <row r="24" spans="1:11" ht="20.100000000000001" customHeight="1" x14ac:dyDescent="0.35">
      <c r="A24" s="1018"/>
      <c r="B24" s="1022"/>
      <c r="C24" s="1022"/>
      <c r="D24" s="1022"/>
      <c r="E24" s="1018"/>
      <c r="F24" s="1018"/>
      <c r="G24" s="1018"/>
      <c r="H24" s="1018"/>
      <c r="I24" s="1018"/>
      <c r="J24" s="1018"/>
      <c r="K24" s="1018"/>
    </row>
    <row r="25" spans="1:11" ht="20.100000000000001" customHeight="1" x14ac:dyDescent="0.35">
      <c r="A25" s="1018"/>
      <c r="B25" s="1022"/>
      <c r="C25" s="1032"/>
      <c r="D25" s="1022"/>
      <c r="E25" s="1018"/>
      <c r="F25" s="1018"/>
      <c r="G25" s="1018"/>
      <c r="H25" s="1018"/>
      <c r="I25" s="1018"/>
      <c r="J25" s="1018"/>
      <c r="K25" s="1018"/>
    </row>
    <row r="26" spans="1:11" ht="20.100000000000001" customHeight="1" x14ac:dyDescent="0.35">
      <c r="A26" s="1018"/>
      <c r="B26" s="1022"/>
      <c r="C26" s="1022"/>
      <c r="D26" s="1022"/>
      <c r="E26" s="1018"/>
      <c r="F26" s="1018"/>
      <c r="G26" s="1018"/>
      <c r="H26" s="1018"/>
      <c r="I26" s="1018"/>
      <c r="J26" s="1018"/>
      <c r="K26" s="1018"/>
    </row>
    <row r="27" spans="1:11" ht="20.100000000000001" customHeight="1" x14ac:dyDescent="0.35">
      <c r="A27" s="1018"/>
      <c r="B27" s="1022"/>
      <c r="C27" s="1022"/>
      <c r="D27" s="1024"/>
      <c r="E27" s="1025"/>
      <c r="F27" s="1025"/>
      <c r="G27" s="1018"/>
      <c r="H27" s="1018"/>
      <c r="I27" s="1018"/>
      <c r="J27" s="1018"/>
      <c r="K27" s="1018"/>
    </row>
    <row r="28" spans="1:11" ht="20.100000000000001" customHeight="1" x14ac:dyDescent="0.35">
      <c r="A28" s="1018" t="s">
        <v>487</v>
      </c>
      <c r="B28" s="1022"/>
      <c r="C28" s="1022" t="s">
        <v>67</v>
      </c>
      <c r="D28" s="1024"/>
      <c r="E28" s="1023" t="e">
        <f>#REF!</f>
        <v>#REF!</v>
      </c>
      <c r="F28" s="1023" t="e">
        <f>#REF!</f>
        <v>#REF!</v>
      </c>
      <c r="G28" s="1023" t="e">
        <f>#REF!</f>
        <v>#REF!</v>
      </c>
      <c r="H28" s="1023" t="e">
        <f>#REF!</f>
        <v>#REF!</v>
      </c>
      <c r="I28" s="1023" t="e">
        <f>#REF!</f>
        <v>#REF!</v>
      </c>
      <c r="J28" s="1023" t="e">
        <f>#REF!</f>
        <v>#REF!</v>
      </c>
      <c r="K28" s="1023" t="e">
        <f>#REF!</f>
        <v>#REF!</v>
      </c>
    </row>
    <row r="29" spans="1:11" ht="20.100000000000001" customHeight="1" x14ac:dyDescent="0.35">
      <c r="A29" s="1018" t="s">
        <v>172</v>
      </c>
      <c r="B29" s="1022"/>
      <c r="C29" s="1022" t="s">
        <v>258</v>
      </c>
      <c r="D29" s="1020"/>
      <c r="E29" s="1020" t="e">
        <f t="shared" ref="E29:K29" si="6">$H$49</f>
        <v>#REF!</v>
      </c>
      <c r="F29" s="1020" t="e">
        <f t="shared" si="6"/>
        <v>#REF!</v>
      </c>
      <c r="G29" s="1020" t="e">
        <f t="shared" si="6"/>
        <v>#REF!</v>
      </c>
      <c r="H29" s="1020" t="e">
        <f t="shared" si="6"/>
        <v>#REF!</v>
      </c>
      <c r="I29" s="1020" t="e">
        <f t="shared" si="6"/>
        <v>#REF!</v>
      </c>
      <c r="J29" s="1020" t="e">
        <f t="shared" si="6"/>
        <v>#REF!</v>
      </c>
      <c r="K29" s="1020" t="e">
        <f t="shared" si="6"/>
        <v>#REF!</v>
      </c>
    </row>
    <row r="30" spans="1:11" ht="20.100000000000001" customHeight="1" x14ac:dyDescent="0.35">
      <c r="A30" s="1018"/>
      <c r="B30" s="1022"/>
      <c r="C30" s="1022" t="s">
        <v>351</v>
      </c>
      <c r="D30" s="1020"/>
      <c r="E30" s="1023" t="e">
        <f t="shared" ref="E30:K30" si="7">$H$56</f>
        <v>#REF!</v>
      </c>
      <c r="F30" s="1023" t="e">
        <f t="shared" si="7"/>
        <v>#REF!</v>
      </c>
      <c r="G30" s="1023" t="e">
        <f t="shared" si="7"/>
        <v>#REF!</v>
      </c>
      <c r="H30" s="1023" t="e">
        <f t="shared" si="7"/>
        <v>#REF!</v>
      </c>
      <c r="I30" s="1023" t="e">
        <f t="shared" si="7"/>
        <v>#REF!</v>
      </c>
      <c r="J30" s="1023" t="e">
        <f t="shared" si="7"/>
        <v>#REF!</v>
      </c>
      <c r="K30" s="1023" t="e">
        <f t="shared" si="7"/>
        <v>#REF!</v>
      </c>
    </row>
    <row r="31" spans="1:11" ht="20.100000000000001" customHeight="1" x14ac:dyDescent="0.35">
      <c r="A31" s="1018"/>
      <c r="B31" s="1022"/>
      <c r="C31" s="1022" t="s">
        <v>170</v>
      </c>
      <c r="D31" s="1020"/>
      <c r="E31" s="1023" t="e">
        <f>#REF!</f>
        <v>#REF!</v>
      </c>
      <c r="F31" s="1023" t="e">
        <f>#REF!</f>
        <v>#REF!</v>
      </c>
      <c r="G31" s="1023" t="e">
        <f>#REF!</f>
        <v>#REF!</v>
      </c>
      <c r="H31" s="1023" t="e">
        <f>#REF!</f>
        <v>#REF!</v>
      </c>
      <c r="I31" s="1023" t="e">
        <f>#REF!</f>
        <v>#REF!</v>
      </c>
      <c r="J31" s="1023" t="e">
        <f>#REF!</f>
        <v>#REF!</v>
      </c>
      <c r="K31" s="1023" t="e">
        <f>#REF!</f>
        <v>#REF!</v>
      </c>
    </row>
    <row r="32" spans="1:11" ht="23.25" x14ac:dyDescent="0.35">
      <c r="A32" s="1018"/>
      <c r="B32" s="1022"/>
      <c r="C32" s="1022"/>
      <c r="D32" s="1022"/>
      <c r="E32" s="1031"/>
      <c r="F32" s="1031"/>
      <c r="G32" s="1031"/>
      <c r="H32" s="1031"/>
      <c r="I32" s="1031"/>
      <c r="J32" s="1031"/>
      <c r="K32" s="1031"/>
    </row>
    <row r="33" spans="1:11" ht="24" thickBot="1" x14ac:dyDescent="0.4">
      <c r="A33" s="1018"/>
      <c r="B33" s="1022"/>
      <c r="C33" s="1022" t="s">
        <v>158</v>
      </c>
      <c r="D33" s="1022"/>
      <c r="E33" s="1030" t="e">
        <f t="shared" ref="E33:K33" si="8">SUM(E28:E32)</f>
        <v>#REF!</v>
      </c>
      <c r="F33" s="1030" t="e">
        <f t="shared" si="8"/>
        <v>#REF!</v>
      </c>
      <c r="G33" s="1030" t="e">
        <f t="shared" si="8"/>
        <v>#REF!</v>
      </c>
      <c r="H33" s="1030" t="e">
        <f t="shared" si="8"/>
        <v>#REF!</v>
      </c>
      <c r="I33" s="1030" t="e">
        <f t="shared" si="8"/>
        <v>#REF!</v>
      </c>
      <c r="J33" s="1030" t="e">
        <f t="shared" si="8"/>
        <v>#REF!</v>
      </c>
      <c r="K33" s="1030" t="e">
        <f t="shared" si="8"/>
        <v>#REF!</v>
      </c>
    </row>
    <row r="34" spans="1:11" ht="24" thickTop="1" x14ac:dyDescent="0.35">
      <c r="A34" s="1018"/>
      <c r="B34" s="1022"/>
      <c r="C34" s="1022"/>
      <c r="D34" s="1022"/>
      <c r="E34" s="1028"/>
      <c r="F34" s="1028"/>
      <c r="G34" s="1028"/>
      <c r="H34" s="1028"/>
      <c r="I34" s="1028"/>
      <c r="J34" s="1028"/>
      <c r="K34" s="1028"/>
    </row>
    <row r="35" spans="1:11" ht="23.25" x14ac:dyDescent="0.35">
      <c r="A35" s="1018"/>
      <c r="B35" s="1022"/>
      <c r="C35" s="1022"/>
      <c r="D35" s="1022"/>
      <c r="E35" s="1025"/>
      <c r="F35" s="1025"/>
      <c r="G35" s="1025"/>
      <c r="H35" s="1025"/>
      <c r="I35" s="1025"/>
      <c r="J35" s="1025"/>
      <c r="K35" s="1025"/>
    </row>
    <row r="36" spans="1:11" ht="23.25" x14ac:dyDescent="0.35">
      <c r="A36" s="1018"/>
      <c r="B36" s="1022"/>
      <c r="C36" s="1022"/>
      <c r="D36" s="1022"/>
      <c r="E36" s="1025"/>
      <c r="F36" s="1025"/>
      <c r="G36" s="1025"/>
      <c r="H36" s="1025"/>
      <c r="I36" s="1025"/>
      <c r="J36" s="1025"/>
      <c r="K36" s="1025"/>
    </row>
    <row r="37" spans="1:11" ht="23.25" x14ac:dyDescent="0.35">
      <c r="A37" s="1018"/>
      <c r="B37" s="1022"/>
      <c r="C37" s="1022"/>
      <c r="D37" s="1022"/>
      <c r="E37" s="1025"/>
      <c r="F37" s="1025"/>
      <c r="G37" s="1025"/>
      <c r="H37" s="1025"/>
      <c r="I37" s="1025"/>
      <c r="J37" s="1025"/>
      <c r="K37" s="1025"/>
    </row>
    <row r="38" spans="1:11" ht="23.25" x14ac:dyDescent="0.35">
      <c r="A38" s="1018" t="s">
        <v>486</v>
      </c>
      <c r="B38" s="1022"/>
      <c r="C38" s="1022" t="s">
        <v>67</v>
      </c>
      <c r="D38" s="1024"/>
      <c r="E38" s="1023" t="e">
        <f>#REF!</f>
        <v>#REF!</v>
      </c>
      <c r="F38" s="1023" t="e">
        <f>#REF!</f>
        <v>#REF!</v>
      </c>
      <c r="G38" s="1023" t="e">
        <f>#REF!</f>
        <v>#REF!</v>
      </c>
      <c r="H38" s="1023" t="e">
        <f>#REF!</f>
        <v>#REF!</v>
      </c>
      <c r="I38" s="1023" t="e">
        <f>#REF!</f>
        <v>#REF!</v>
      </c>
      <c r="J38" s="1023" t="e">
        <f>#REF!</f>
        <v>#REF!</v>
      </c>
      <c r="K38" s="1023" t="e">
        <f>#REF!</f>
        <v>#REF!</v>
      </c>
    </row>
    <row r="39" spans="1:11" ht="23.25" x14ac:dyDescent="0.35">
      <c r="A39" s="1018" t="s">
        <v>485</v>
      </c>
      <c r="B39" s="1022"/>
      <c r="C39" s="1022" t="s">
        <v>258</v>
      </c>
      <c r="D39" s="1020"/>
      <c r="E39" s="1020" t="e">
        <f t="shared" ref="E39:K39" si="9">$H$49</f>
        <v>#REF!</v>
      </c>
      <c r="F39" s="1020" t="e">
        <f t="shared" si="9"/>
        <v>#REF!</v>
      </c>
      <c r="G39" s="1020" t="e">
        <f t="shared" si="9"/>
        <v>#REF!</v>
      </c>
      <c r="H39" s="1020" t="e">
        <f t="shared" si="9"/>
        <v>#REF!</v>
      </c>
      <c r="I39" s="1020" t="e">
        <f t="shared" si="9"/>
        <v>#REF!</v>
      </c>
      <c r="J39" s="1020" t="e">
        <f t="shared" si="9"/>
        <v>#REF!</v>
      </c>
      <c r="K39" s="1020" t="e">
        <f t="shared" si="9"/>
        <v>#REF!</v>
      </c>
    </row>
    <row r="40" spans="1:11" ht="23.25" x14ac:dyDescent="0.35">
      <c r="A40" s="1018"/>
      <c r="B40" s="1022"/>
      <c r="C40" s="1022" t="s">
        <v>351</v>
      </c>
      <c r="D40" s="1020"/>
      <c r="E40" s="1023" t="e">
        <f t="shared" ref="E40:K40" si="10">$H$57</f>
        <v>#REF!</v>
      </c>
      <c r="F40" s="1023" t="e">
        <f t="shared" si="10"/>
        <v>#REF!</v>
      </c>
      <c r="G40" s="1023" t="e">
        <f t="shared" si="10"/>
        <v>#REF!</v>
      </c>
      <c r="H40" s="1023" t="e">
        <f t="shared" si="10"/>
        <v>#REF!</v>
      </c>
      <c r="I40" s="1023" t="e">
        <f t="shared" si="10"/>
        <v>#REF!</v>
      </c>
      <c r="J40" s="1023" t="e">
        <f t="shared" si="10"/>
        <v>#REF!</v>
      </c>
      <c r="K40" s="1023" t="e">
        <f t="shared" si="10"/>
        <v>#REF!</v>
      </c>
    </row>
    <row r="41" spans="1:11" ht="23.25" x14ac:dyDescent="0.35">
      <c r="A41" s="1018"/>
      <c r="B41" s="1022"/>
      <c r="C41" s="1022" t="s">
        <v>170</v>
      </c>
      <c r="D41" s="1020"/>
      <c r="E41" s="1023" t="e">
        <f>#REF!</f>
        <v>#REF!</v>
      </c>
      <c r="F41" s="1023" t="e">
        <f>#REF!</f>
        <v>#REF!</v>
      </c>
      <c r="G41" s="1023" t="e">
        <f>#REF!</f>
        <v>#REF!</v>
      </c>
      <c r="H41" s="1023" t="e">
        <f>#REF!</f>
        <v>#REF!</v>
      </c>
      <c r="I41" s="1023" t="e">
        <f>#REF!</f>
        <v>#REF!</v>
      </c>
      <c r="J41" s="1023" t="e">
        <f>#REF!</f>
        <v>#REF!</v>
      </c>
      <c r="K41" s="1023" t="e">
        <f>#REF!</f>
        <v>#REF!</v>
      </c>
    </row>
    <row r="42" spans="1:11" ht="23.25" x14ac:dyDescent="0.35">
      <c r="A42" s="1018"/>
      <c r="B42" s="1022"/>
      <c r="C42" s="1022"/>
      <c r="D42" s="1022"/>
      <c r="E42" s="1031"/>
      <c r="F42" s="1031"/>
      <c r="G42" s="1031"/>
      <c r="H42" s="1031"/>
      <c r="I42" s="1031"/>
      <c r="J42" s="1031"/>
      <c r="K42" s="1031"/>
    </row>
    <row r="43" spans="1:11" ht="24" thickBot="1" x14ac:dyDescent="0.4">
      <c r="A43" s="1018"/>
      <c r="B43" s="1022"/>
      <c r="C43" s="1022" t="s">
        <v>158</v>
      </c>
      <c r="D43" s="1022"/>
      <c r="E43" s="1030" t="e">
        <f t="shared" ref="E43:K43" si="11">SUM(E38:E42)</f>
        <v>#REF!</v>
      </c>
      <c r="F43" s="1030" t="e">
        <f t="shared" si="11"/>
        <v>#REF!</v>
      </c>
      <c r="G43" s="1030" t="e">
        <f t="shared" si="11"/>
        <v>#REF!</v>
      </c>
      <c r="H43" s="1030" t="e">
        <f t="shared" si="11"/>
        <v>#REF!</v>
      </c>
      <c r="I43" s="1030" t="e">
        <f t="shared" si="11"/>
        <v>#REF!</v>
      </c>
      <c r="J43" s="1030" t="e">
        <f t="shared" si="11"/>
        <v>#REF!</v>
      </c>
      <c r="K43" s="1029" t="e">
        <f t="shared" si="11"/>
        <v>#REF!</v>
      </c>
    </row>
    <row r="44" spans="1:11" ht="24" thickTop="1" x14ac:dyDescent="0.35">
      <c r="A44" s="1018"/>
      <c r="B44" s="1022"/>
      <c r="C44" s="1022"/>
      <c r="D44" s="1022"/>
      <c r="E44" s="1028"/>
      <c r="F44" s="1028"/>
      <c r="G44" s="1028"/>
      <c r="H44" s="1028"/>
      <c r="I44" s="1028"/>
      <c r="J44" s="1028"/>
    </row>
    <row r="45" spans="1:11" ht="23.25" x14ac:dyDescent="0.35">
      <c r="A45" s="1018"/>
      <c r="B45" s="1022"/>
      <c r="C45" s="1022"/>
      <c r="D45" s="1022"/>
      <c r="H45" s="1019"/>
      <c r="I45" s="1019"/>
      <c r="J45" s="1019"/>
    </row>
    <row r="46" spans="1:11" ht="23.25" x14ac:dyDescent="0.35">
      <c r="A46" s="1018"/>
      <c r="B46" s="1022"/>
      <c r="C46" s="1022"/>
      <c r="D46" s="1022"/>
      <c r="H46" s="1019"/>
      <c r="I46" s="1019"/>
      <c r="J46" s="1019"/>
    </row>
    <row r="47" spans="1:11" ht="23.25" x14ac:dyDescent="0.35">
      <c r="A47" s="1018"/>
      <c r="B47" s="1022"/>
      <c r="C47" s="1027"/>
      <c r="D47" s="1022"/>
      <c r="E47" s="1024" t="s">
        <v>336</v>
      </c>
      <c r="F47" s="1024" t="s">
        <v>165</v>
      </c>
      <c r="G47" s="1024" t="s">
        <v>164</v>
      </c>
      <c r="H47" s="1024" t="s">
        <v>158</v>
      </c>
      <c r="I47" s="1024"/>
      <c r="J47" s="1026"/>
    </row>
    <row r="48" spans="1:11" ht="23.25" x14ac:dyDescent="0.35">
      <c r="A48" s="1018"/>
      <c r="B48" s="1019"/>
      <c r="C48" s="1019"/>
      <c r="D48" s="1022"/>
      <c r="E48" s="1020" t="s">
        <v>168</v>
      </c>
      <c r="F48" s="1020">
        <v>2</v>
      </c>
      <c r="G48" s="1020" t="e">
        <f>#REF!</f>
        <v>#REF!</v>
      </c>
      <c r="H48" s="1020" t="e">
        <f>SUM(F48*G48)</f>
        <v>#REF!</v>
      </c>
      <c r="I48" s="1020"/>
      <c r="J48" s="1019"/>
    </row>
    <row r="49" spans="1:10" ht="23.25" x14ac:dyDescent="0.35">
      <c r="A49" s="1018"/>
      <c r="B49" s="1022"/>
      <c r="C49" s="1024"/>
      <c r="D49" s="1024"/>
      <c r="E49" s="1020" t="s">
        <v>167</v>
      </c>
      <c r="F49" s="1020">
        <v>2</v>
      </c>
      <c r="G49" s="1020" t="e">
        <f>#REF!</f>
        <v>#REF!</v>
      </c>
      <c r="H49" s="1020" t="e">
        <f>SUM(F49*G49)</f>
        <v>#REF!</v>
      </c>
      <c r="I49" s="1020"/>
      <c r="J49" s="1020"/>
    </row>
    <row r="50" spans="1:10" ht="23.25" x14ac:dyDescent="0.35">
      <c r="A50" s="1018"/>
      <c r="B50" s="1022"/>
      <c r="C50" s="1024"/>
      <c r="D50" s="1024"/>
      <c r="E50" s="1020"/>
      <c r="F50" s="1020"/>
      <c r="G50" s="1020"/>
      <c r="H50" s="1020"/>
      <c r="I50" s="1020"/>
      <c r="J50" s="1020"/>
    </row>
    <row r="51" spans="1:10" ht="23.25" x14ac:dyDescent="0.35">
      <c r="A51" s="1018"/>
      <c r="B51" s="1022"/>
      <c r="C51" s="1024"/>
      <c r="D51" s="1020"/>
      <c r="E51" s="1024"/>
      <c r="F51" s="1020"/>
      <c r="G51" s="1020"/>
      <c r="H51" s="1020"/>
      <c r="I51" s="1020"/>
      <c r="J51" s="1020"/>
    </row>
    <row r="52" spans="1:10" ht="23.25" x14ac:dyDescent="0.35">
      <c r="A52" s="1018"/>
      <c r="B52" s="1022"/>
      <c r="C52" s="1024"/>
      <c r="D52" s="1024"/>
      <c r="E52" s="1024"/>
      <c r="F52" s="1024"/>
      <c r="G52" s="1024"/>
      <c r="H52" s="1024"/>
      <c r="I52" s="1024"/>
      <c r="J52" s="1020"/>
    </row>
    <row r="53" spans="1:10" ht="23.25" x14ac:dyDescent="0.35">
      <c r="A53" s="1025"/>
      <c r="B53" s="1020"/>
      <c r="C53" s="1020"/>
      <c r="D53" s="1022"/>
      <c r="E53" s="1020"/>
      <c r="F53" s="1020"/>
      <c r="G53" s="1020"/>
      <c r="H53" s="1020"/>
      <c r="I53" s="1020"/>
      <c r="J53" s="1019"/>
    </row>
    <row r="54" spans="1:10" ht="23.25" x14ac:dyDescent="0.35">
      <c r="A54" s="1025"/>
      <c r="B54" s="1020"/>
      <c r="C54" s="1020"/>
      <c r="D54" s="1022"/>
      <c r="E54" s="1022" t="s">
        <v>351</v>
      </c>
      <c r="F54" s="1024" t="s">
        <v>165</v>
      </c>
      <c r="G54" s="1024" t="s">
        <v>164</v>
      </c>
      <c r="H54" s="1024" t="s">
        <v>158</v>
      </c>
      <c r="I54" s="1024"/>
      <c r="J54" s="1019"/>
    </row>
    <row r="55" spans="1:10" ht="23.25" x14ac:dyDescent="0.35">
      <c r="A55" s="1018"/>
      <c r="B55" s="1022"/>
      <c r="C55" s="1022"/>
      <c r="D55" s="1022"/>
      <c r="E55" s="1020" t="s">
        <v>484</v>
      </c>
      <c r="F55" s="1020">
        <v>4</v>
      </c>
      <c r="G55" s="1020" t="e">
        <f>#REF!</f>
        <v>#REF!</v>
      </c>
      <c r="H55" s="1020" t="e">
        <f>F55*G55</f>
        <v>#REF!</v>
      </c>
      <c r="I55" s="1020"/>
      <c r="J55" s="1019"/>
    </row>
    <row r="56" spans="1:10" ht="20.25" x14ac:dyDescent="0.3">
      <c r="A56" s="1024"/>
      <c r="B56" s="1022"/>
      <c r="C56" s="1022"/>
      <c r="D56" s="1022"/>
      <c r="E56" s="1020" t="s">
        <v>483</v>
      </c>
      <c r="F56" s="1020">
        <v>4.6669999999999998</v>
      </c>
      <c r="G56" s="1020" t="e">
        <f>#REF!</f>
        <v>#REF!</v>
      </c>
      <c r="H56" s="1023" t="e">
        <f>F56*G56</f>
        <v>#REF!</v>
      </c>
      <c r="I56" s="1023"/>
      <c r="J56" s="1019"/>
    </row>
    <row r="57" spans="1:10" ht="23.25" x14ac:dyDescent="0.35">
      <c r="A57" s="1018"/>
      <c r="B57" s="1022"/>
      <c r="C57" s="1022"/>
      <c r="D57" s="1022"/>
      <c r="E57" s="1020" t="s">
        <v>482</v>
      </c>
      <c r="F57" s="1020">
        <v>5.3330000000000002</v>
      </c>
      <c r="G57" s="1020" t="e">
        <f>#REF!</f>
        <v>#REF!</v>
      </c>
      <c r="H57" s="1023" t="e">
        <f>F57*G57</f>
        <v>#REF!</v>
      </c>
      <c r="I57" s="1023"/>
      <c r="J57" s="1019"/>
    </row>
    <row r="58" spans="1:10" ht="20.25" x14ac:dyDescent="0.3">
      <c r="B58" s="1022"/>
      <c r="J58" s="1019"/>
    </row>
    <row r="59" spans="1:10" ht="20.25" x14ac:dyDescent="0.3">
      <c r="E59" s="1019"/>
      <c r="H59" s="1019"/>
      <c r="I59" s="1019"/>
      <c r="J59" s="1019"/>
    </row>
    <row r="60" spans="1:10" ht="20.25" x14ac:dyDescent="0.3">
      <c r="E60" s="1021"/>
      <c r="F60" s="1020"/>
      <c r="G60" s="1019"/>
      <c r="H60" s="1019"/>
      <c r="I60" s="1019"/>
      <c r="J60" s="1019"/>
    </row>
    <row r="61" spans="1:10" ht="23.25" x14ac:dyDescent="0.35">
      <c r="A61" s="1018"/>
      <c r="E61" s="1019"/>
      <c r="F61" s="1019"/>
      <c r="G61" s="1019"/>
      <c r="H61" s="1019"/>
      <c r="I61" s="1019"/>
      <c r="J61" s="1019"/>
    </row>
    <row r="62" spans="1:10" ht="23.25" x14ac:dyDescent="0.35">
      <c r="A62" s="1018"/>
      <c r="E62" s="1019"/>
      <c r="F62" s="1019"/>
      <c r="G62" s="1019"/>
      <c r="H62" s="1019"/>
      <c r="I62" s="1019"/>
      <c r="J62" s="1019"/>
    </row>
    <row r="63" spans="1:10" ht="23.25" x14ac:dyDescent="0.35">
      <c r="A63" s="1018"/>
      <c r="E63" s="1019"/>
      <c r="F63" s="1019"/>
      <c r="G63" s="1019"/>
      <c r="H63" s="1019"/>
      <c r="I63" s="1019"/>
      <c r="J63" s="1019"/>
    </row>
    <row r="64" spans="1:10" ht="23.25" x14ac:dyDescent="0.35">
      <c r="A64" s="1018"/>
      <c r="E64" s="1019"/>
      <c r="F64" s="1019"/>
      <c r="G64" s="1019"/>
      <c r="H64" s="1019"/>
      <c r="I64" s="1019"/>
      <c r="J64" s="1019"/>
    </row>
    <row r="65" spans="1:10" ht="23.25" x14ac:dyDescent="0.35">
      <c r="A65" s="1018"/>
      <c r="E65" s="1019"/>
      <c r="F65" s="1019"/>
      <c r="G65" s="1019"/>
      <c r="H65" s="1019"/>
      <c r="I65" s="1019"/>
      <c r="J65" s="1019"/>
    </row>
    <row r="66" spans="1:10" ht="23.25" x14ac:dyDescent="0.35">
      <c r="A66" s="1018"/>
      <c r="E66" s="1019"/>
      <c r="F66" s="1019"/>
      <c r="G66" s="1019"/>
      <c r="H66" s="1019"/>
      <c r="I66" s="1019"/>
      <c r="J66" s="1019"/>
    </row>
    <row r="67" spans="1:10" ht="23.25" x14ac:dyDescent="0.35">
      <c r="A67" s="1018"/>
      <c r="E67" s="1019"/>
      <c r="F67" s="1019"/>
      <c r="G67" s="1019"/>
      <c r="H67" s="1019"/>
      <c r="I67" s="1019"/>
      <c r="J67" s="1019"/>
    </row>
    <row r="68" spans="1:10" ht="23.25" x14ac:dyDescent="0.35">
      <c r="A68" s="1018"/>
      <c r="E68" s="1019"/>
      <c r="F68" s="1019"/>
      <c r="G68" s="1019"/>
      <c r="H68" s="1019"/>
      <c r="I68" s="1019"/>
      <c r="J68" s="1019"/>
    </row>
    <row r="69" spans="1:10" ht="23.25" x14ac:dyDescent="0.35">
      <c r="A69" s="1018"/>
      <c r="E69" s="1019"/>
      <c r="F69" s="1019"/>
      <c r="G69" s="1019"/>
      <c r="H69" s="1019"/>
      <c r="I69" s="1019"/>
      <c r="J69" s="1019"/>
    </row>
    <row r="70" spans="1:10" ht="23.25" x14ac:dyDescent="0.35">
      <c r="A70" s="1018"/>
      <c r="E70" s="1019"/>
      <c r="F70" s="1019"/>
      <c r="G70" s="1019"/>
      <c r="H70" s="1019"/>
      <c r="I70" s="1019"/>
      <c r="J70" s="1019"/>
    </row>
    <row r="71" spans="1:10" ht="23.25" x14ac:dyDescent="0.35">
      <c r="A71" s="1018"/>
      <c r="E71" s="1019"/>
      <c r="F71" s="1019"/>
      <c r="G71" s="1019"/>
      <c r="H71" s="1019"/>
      <c r="I71" s="1019"/>
      <c r="J71" s="1019"/>
    </row>
    <row r="72" spans="1:10" ht="23.25" x14ac:dyDescent="0.35">
      <c r="A72" s="1018"/>
      <c r="E72" s="1019"/>
      <c r="F72" s="1019"/>
      <c r="G72" s="1019"/>
      <c r="H72" s="1019"/>
      <c r="I72" s="1019"/>
      <c r="J72" s="1019"/>
    </row>
    <row r="73" spans="1:10" ht="23.25" x14ac:dyDescent="0.35">
      <c r="A73" s="1018"/>
      <c r="E73" s="1019"/>
      <c r="F73" s="1019"/>
      <c r="G73" s="1019"/>
      <c r="H73" s="1019"/>
      <c r="I73" s="1019"/>
      <c r="J73" s="1019"/>
    </row>
    <row r="74" spans="1:10" ht="23.25" x14ac:dyDescent="0.35">
      <c r="A74" s="1018"/>
      <c r="E74" s="1019"/>
      <c r="F74" s="1019"/>
      <c r="G74" s="1019"/>
      <c r="H74" s="1019"/>
      <c r="I74" s="1019"/>
      <c r="J74" s="1019"/>
    </row>
    <row r="75" spans="1:10" ht="23.25" x14ac:dyDescent="0.35">
      <c r="A75" s="1018"/>
      <c r="E75" s="1019"/>
      <c r="F75" s="1019"/>
      <c r="G75" s="1019"/>
      <c r="H75" s="1019"/>
      <c r="I75" s="1019"/>
      <c r="J75" s="1019"/>
    </row>
    <row r="76" spans="1:10" ht="23.25" x14ac:dyDescent="0.35">
      <c r="A76" s="1018"/>
      <c r="E76" s="1019"/>
      <c r="F76" s="1019"/>
      <c r="G76" s="1019"/>
      <c r="H76" s="1019"/>
      <c r="I76" s="1019"/>
      <c r="J76" s="1019"/>
    </row>
    <row r="77" spans="1:10" ht="23.25" x14ac:dyDescent="0.35">
      <c r="A77" s="1018"/>
      <c r="E77" s="1019"/>
      <c r="F77" s="1019"/>
      <c r="G77" s="1019"/>
      <c r="H77" s="1019"/>
      <c r="I77" s="1019"/>
      <c r="J77" s="1019"/>
    </row>
    <row r="78" spans="1:10" ht="23.25" x14ac:dyDescent="0.35">
      <c r="A78" s="1018"/>
      <c r="E78" s="1019"/>
      <c r="F78" s="1019"/>
      <c r="G78" s="1019"/>
      <c r="H78" s="1019"/>
      <c r="I78" s="1019"/>
      <c r="J78" s="1019"/>
    </row>
    <row r="79" spans="1:10" ht="23.25" x14ac:dyDescent="0.35">
      <c r="A79" s="1018"/>
      <c r="E79" s="1019"/>
      <c r="F79" s="1019"/>
      <c r="G79" s="1019"/>
      <c r="H79" s="1019"/>
      <c r="I79" s="1019"/>
      <c r="J79" s="1019"/>
    </row>
    <row r="80" spans="1:10" ht="23.25" x14ac:dyDescent="0.35">
      <c r="A80" s="1018"/>
      <c r="E80" s="1019"/>
      <c r="F80" s="1019"/>
      <c r="G80" s="1019"/>
      <c r="H80" s="1019"/>
      <c r="I80" s="1019"/>
      <c r="J80" s="1019"/>
    </row>
    <row r="81" spans="1:10" ht="23.25" x14ac:dyDescent="0.35">
      <c r="A81" s="1018"/>
      <c r="E81" s="1019"/>
      <c r="F81" s="1019"/>
      <c r="G81" s="1019"/>
      <c r="H81" s="1019"/>
      <c r="I81" s="1019"/>
      <c r="J81" s="1019"/>
    </row>
    <row r="82" spans="1:10" ht="23.25" x14ac:dyDescent="0.35">
      <c r="A82" s="1018"/>
      <c r="E82" s="1019"/>
      <c r="F82" s="1019"/>
      <c r="G82" s="1019"/>
      <c r="H82" s="1019"/>
      <c r="I82" s="1019"/>
      <c r="J82" s="1019"/>
    </row>
    <row r="83" spans="1:10" ht="23.25" x14ac:dyDescent="0.35">
      <c r="A83" s="1018"/>
    </row>
    <row r="84" spans="1:10" ht="23.25" x14ac:dyDescent="0.35">
      <c r="A84" s="1018"/>
    </row>
    <row r="85" spans="1:10" ht="23.25" x14ac:dyDescent="0.35">
      <c r="A85" s="1018"/>
    </row>
    <row r="86" spans="1:10" ht="23.25" x14ac:dyDescent="0.35">
      <c r="A86" s="1018"/>
    </row>
    <row r="87" spans="1:10" ht="23.25" x14ac:dyDescent="0.35">
      <c r="A87" s="1018"/>
    </row>
    <row r="88" spans="1:10" ht="23.25" x14ac:dyDescent="0.35">
      <c r="A88" s="1018"/>
    </row>
  </sheetData>
  <pageMargins left="0.5" right="0.5" top="0.5" bottom="0.5" header="0" footer="0"/>
  <pageSetup scale="51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31299-594F-471D-9B52-D449D54AAD56}">
  <dimension ref="A1:L63"/>
  <sheetViews>
    <sheetView workbookViewId="0"/>
  </sheetViews>
  <sheetFormatPr defaultColWidth="13.7109375" defaultRowHeight="15" x14ac:dyDescent="0.2"/>
  <cols>
    <col min="1" max="1" width="13.7109375" style="1039"/>
    <col min="2" max="2" width="7" style="1039" customWidth="1"/>
    <col min="3" max="3" width="13.7109375" style="1039"/>
    <col min="4" max="4" width="8.7109375" style="1039" customWidth="1"/>
    <col min="5" max="5" width="13.7109375" style="1039"/>
    <col min="6" max="6" width="10.42578125" style="1039" customWidth="1"/>
    <col min="7" max="7" width="13" style="1039" customWidth="1"/>
    <col min="8" max="9" width="10.5703125" style="1039" customWidth="1"/>
    <col min="10" max="10" width="11.7109375" style="1039" customWidth="1"/>
    <col min="11" max="16384" width="13.7109375" style="1039"/>
  </cols>
  <sheetData>
    <row r="1" spans="1:12" ht="18" x14ac:dyDescent="0.25">
      <c r="A1" s="1052" t="s">
        <v>491</v>
      </c>
      <c r="B1" s="1052"/>
      <c r="C1" s="1042"/>
      <c r="D1" s="346"/>
      <c r="E1" s="346"/>
      <c r="F1" s="346"/>
      <c r="G1" s="346"/>
      <c r="H1" s="346"/>
      <c r="I1" s="346"/>
      <c r="J1" s="1042"/>
    </row>
    <row r="2" spans="1:12" ht="18" x14ac:dyDescent="0.25">
      <c r="A2" s="1042"/>
      <c r="B2" s="1042"/>
      <c r="C2" s="1042"/>
      <c r="D2" s="1042"/>
      <c r="E2" s="1042"/>
      <c r="F2" s="1042"/>
      <c r="G2" s="1042"/>
      <c r="H2" s="1042"/>
      <c r="I2" s="1042"/>
      <c r="J2" s="1042"/>
    </row>
    <row r="3" spans="1:12" ht="18.75" x14ac:dyDescent="0.25">
      <c r="A3" s="1051" t="s">
        <v>133</v>
      </c>
      <c r="B3" s="1042"/>
      <c r="C3" s="1042"/>
      <c r="D3" s="1042"/>
      <c r="E3" s="1050">
        <v>1</v>
      </c>
      <c r="F3" s="1050">
        <v>2</v>
      </c>
      <c r="G3" s="1050">
        <v>3</v>
      </c>
      <c r="H3" s="1050">
        <v>4</v>
      </c>
      <c r="I3" s="1050">
        <v>4.5</v>
      </c>
      <c r="J3" s="1050">
        <v>5</v>
      </c>
      <c r="K3" s="1050">
        <v>6</v>
      </c>
    </row>
    <row r="4" spans="1:12" ht="18" x14ac:dyDescent="0.25">
      <c r="A4" s="1042"/>
      <c r="B4" s="1042"/>
      <c r="C4" s="1042"/>
      <c r="D4" s="1042"/>
      <c r="E4" s="1044"/>
      <c r="F4" s="1044"/>
      <c r="G4" s="1044"/>
      <c r="H4" s="1044"/>
      <c r="I4" s="1044"/>
      <c r="J4" s="1044"/>
      <c r="K4" s="1044"/>
    </row>
    <row r="5" spans="1:12" ht="18" x14ac:dyDescent="0.25">
      <c r="A5" s="1042" t="s">
        <v>497</v>
      </c>
      <c r="B5" s="1042"/>
      <c r="C5" s="1443" t="s">
        <v>67</v>
      </c>
      <c r="D5" s="1443"/>
      <c r="E5" s="1049" t="e">
        <f>#REF!</f>
        <v>#REF!</v>
      </c>
      <c r="F5" s="1049" t="e">
        <f>#REF!</f>
        <v>#REF!</v>
      </c>
      <c r="G5" s="1049" t="e">
        <f>#REF!</f>
        <v>#REF!</v>
      </c>
      <c r="H5" s="1049" t="e">
        <f>#REF!</f>
        <v>#REF!</v>
      </c>
      <c r="I5" s="1049" t="e">
        <f>#REF!</f>
        <v>#REF!</v>
      </c>
      <c r="J5" s="1049" t="e">
        <f>#REF!</f>
        <v>#REF!</v>
      </c>
      <c r="K5" s="1049" t="e">
        <f>#REF!</f>
        <v>#REF!</v>
      </c>
      <c r="L5" s="1046"/>
    </row>
    <row r="6" spans="1:12" ht="18" x14ac:dyDescent="0.25">
      <c r="A6" s="1042" t="s">
        <v>496</v>
      </c>
      <c r="B6" s="1042"/>
      <c r="C6" s="1443" t="s">
        <v>258</v>
      </c>
      <c r="D6" s="1443"/>
      <c r="E6" s="1049" t="e">
        <f t="shared" ref="E6:K6" si="0">$H$39</f>
        <v>#REF!</v>
      </c>
      <c r="F6" s="1049" t="e">
        <f t="shared" si="0"/>
        <v>#REF!</v>
      </c>
      <c r="G6" s="1049" t="e">
        <f t="shared" si="0"/>
        <v>#REF!</v>
      </c>
      <c r="H6" s="1049" t="e">
        <f t="shared" si="0"/>
        <v>#REF!</v>
      </c>
      <c r="I6" s="1049" t="e">
        <f t="shared" si="0"/>
        <v>#REF!</v>
      </c>
      <c r="J6" s="1049" t="e">
        <f t="shared" si="0"/>
        <v>#REF!</v>
      </c>
      <c r="K6" s="1049" t="e">
        <f t="shared" si="0"/>
        <v>#REF!</v>
      </c>
      <c r="L6" s="1046"/>
    </row>
    <row r="7" spans="1:12" ht="18" x14ac:dyDescent="0.25">
      <c r="A7" s="1042"/>
      <c r="B7" s="1042"/>
      <c r="C7" s="1443" t="s">
        <v>170</v>
      </c>
      <c r="D7" s="1443"/>
      <c r="E7" s="1049" t="e">
        <f>#REF!</f>
        <v>#REF!</v>
      </c>
      <c r="F7" s="1049" t="e">
        <f>#REF!</f>
        <v>#REF!</v>
      </c>
      <c r="G7" s="1049" t="e">
        <f>#REF!</f>
        <v>#REF!</v>
      </c>
      <c r="H7" s="1049" t="e">
        <f>#REF!</f>
        <v>#REF!</v>
      </c>
      <c r="I7" s="1049" t="e">
        <f>#REF!</f>
        <v>#REF!</v>
      </c>
      <c r="J7" s="1049" t="e">
        <f>#REF!</f>
        <v>#REF!</v>
      </c>
      <c r="K7" s="1049" t="e">
        <f>#REF!</f>
        <v>#REF!</v>
      </c>
      <c r="L7" s="1046"/>
    </row>
    <row r="8" spans="1:12" ht="18" x14ac:dyDescent="0.25">
      <c r="A8" s="1042"/>
      <c r="B8" s="1042"/>
      <c r="C8" s="1443"/>
      <c r="D8" s="1443"/>
      <c r="E8" s="1444"/>
      <c r="F8" s="1444"/>
      <c r="G8" s="1444"/>
      <c r="H8" s="1444"/>
      <c r="I8" s="1444"/>
      <c r="J8" s="1444"/>
      <c r="K8" s="1444"/>
      <c r="L8" s="1046"/>
    </row>
    <row r="9" spans="1:12" ht="18.75" thickBot="1" x14ac:dyDescent="0.3">
      <c r="A9" s="1042"/>
      <c r="B9" s="1042"/>
      <c r="C9" s="1443" t="s">
        <v>158</v>
      </c>
      <c r="D9" s="1443"/>
      <c r="E9" s="1049" t="e">
        <f t="shared" ref="E9:K9" si="1">SUM(E5:E8)</f>
        <v>#REF!</v>
      </c>
      <c r="F9" s="1049" t="e">
        <f t="shared" si="1"/>
        <v>#REF!</v>
      </c>
      <c r="G9" s="1049" t="e">
        <f t="shared" si="1"/>
        <v>#REF!</v>
      </c>
      <c r="H9" s="1049" t="e">
        <f t="shared" si="1"/>
        <v>#REF!</v>
      </c>
      <c r="I9" s="1049" t="e">
        <f t="shared" si="1"/>
        <v>#REF!</v>
      </c>
      <c r="J9" s="1049" t="e">
        <f t="shared" si="1"/>
        <v>#REF!</v>
      </c>
      <c r="K9" s="1049" t="e">
        <f t="shared" si="1"/>
        <v>#REF!</v>
      </c>
      <c r="L9" s="1046"/>
    </row>
    <row r="10" spans="1:12" ht="18.75" thickTop="1" x14ac:dyDescent="0.25">
      <c r="A10" s="1042"/>
      <c r="B10" s="1042"/>
      <c r="C10" s="1443"/>
      <c r="D10" s="1443"/>
      <c r="E10" s="1047"/>
      <c r="F10" s="1047"/>
      <c r="G10" s="1047"/>
      <c r="H10" s="1047"/>
      <c r="I10" s="1047"/>
      <c r="J10" s="1047"/>
      <c r="K10" s="1047"/>
      <c r="L10" s="1046"/>
    </row>
    <row r="11" spans="1:12" ht="18" x14ac:dyDescent="0.25">
      <c r="A11" s="1042"/>
      <c r="B11" s="1042"/>
      <c r="C11" s="1443"/>
      <c r="D11" s="1443"/>
      <c r="E11" s="1049"/>
      <c r="F11" s="1049"/>
      <c r="G11" s="1049"/>
      <c r="H11" s="1049"/>
      <c r="I11" s="1049"/>
      <c r="J11" s="1049"/>
      <c r="K11" s="1049"/>
      <c r="L11" s="1046"/>
    </row>
    <row r="12" spans="1:12" ht="18" x14ac:dyDescent="0.25">
      <c r="A12" s="1042"/>
      <c r="B12" s="1042"/>
      <c r="C12" s="1443"/>
      <c r="D12" s="1443"/>
      <c r="E12" s="1049"/>
      <c r="F12" s="1049"/>
      <c r="G12" s="1049"/>
      <c r="H12" s="1049"/>
      <c r="I12" s="1049"/>
      <c r="J12" s="1049"/>
      <c r="K12" s="1049"/>
      <c r="L12" s="1046"/>
    </row>
    <row r="13" spans="1:12" ht="18" x14ac:dyDescent="0.25">
      <c r="A13" s="1042" t="s">
        <v>495</v>
      </c>
      <c r="B13" s="1042"/>
      <c r="C13" s="1443" t="s">
        <v>67</v>
      </c>
      <c r="D13" s="1443"/>
      <c r="E13" s="1049" t="e">
        <f>#REF!</f>
        <v>#REF!</v>
      </c>
      <c r="F13" s="1049" t="e">
        <f>#REF!</f>
        <v>#REF!</v>
      </c>
      <c r="G13" s="1049" t="e">
        <f>#REF!</f>
        <v>#REF!</v>
      </c>
      <c r="H13" s="1049" t="e">
        <f>#REF!</f>
        <v>#REF!</v>
      </c>
      <c r="I13" s="1049" t="e">
        <f>#REF!</f>
        <v>#REF!</v>
      </c>
      <c r="J13" s="1049" t="e">
        <f>#REF!</f>
        <v>#REF!</v>
      </c>
      <c r="K13" s="1049" t="e">
        <f>#REF!</f>
        <v>#REF!</v>
      </c>
      <c r="L13" s="1046"/>
    </row>
    <row r="14" spans="1:12" ht="18" x14ac:dyDescent="0.25">
      <c r="A14" s="1042" t="s">
        <v>211</v>
      </c>
      <c r="B14" s="1042"/>
      <c r="C14" s="1443" t="s">
        <v>258</v>
      </c>
      <c r="D14" s="1443"/>
      <c r="E14" s="1049" t="e">
        <f t="shared" ref="E14:K14" si="2">$H$39</f>
        <v>#REF!</v>
      </c>
      <c r="F14" s="1049" t="e">
        <f t="shared" si="2"/>
        <v>#REF!</v>
      </c>
      <c r="G14" s="1049" t="e">
        <f t="shared" si="2"/>
        <v>#REF!</v>
      </c>
      <c r="H14" s="1049" t="e">
        <f t="shared" si="2"/>
        <v>#REF!</v>
      </c>
      <c r="I14" s="1049" t="e">
        <f t="shared" si="2"/>
        <v>#REF!</v>
      </c>
      <c r="J14" s="1049" t="e">
        <f t="shared" si="2"/>
        <v>#REF!</v>
      </c>
      <c r="K14" s="1049" t="e">
        <f t="shared" si="2"/>
        <v>#REF!</v>
      </c>
      <c r="L14" s="1046"/>
    </row>
    <row r="15" spans="1:12" ht="18" x14ac:dyDescent="0.25">
      <c r="A15" s="1042"/>
      <c r="B15" s="1042"/>
      <c r="C15" s="1443" t="s">
        <v>170</v>
      </c>
      <c r="D15" s="1443"/>
      <c r="E15" s="1049" t="e">
        <f>#REF!</f>
        <v>#REF!</v>
      </c>
      <c r="F15" s="1049" t="e">
        <f>#REF!</f>
        <v>#REF!</v>
      </c>
      <c r="G15" s="1049" t="e">
        <f>#REF!</f>
        <v>#REF!</v>
      </c>
      <c r="H15" s="1049" t="e">
        <f>#REF!</f>
        <v>#REF!</v>
      </c>
      <c r="I15" s="1049" t="e">
        <f>#REF!</f>
        <v>#REF!</v>
      </c>
      <c r="J15" s="1049" t="e">
        <f>#REF!</f>
        <v>#REF!</v>
      </c>
      <c r="K15" s="1049" t="e">
        <f>#REF!</f>
        <v>#REF!</v>
      </c>
      <c r="L15" s="1046"/>
    </row>
    <row r="16" spans="1:12" ht="18" x14ac:dyDescent="0.25">
      <c r="A16" s="1042"/>
      <c r="B16" s="1042"/>
      <c r="C16" s="1443"/>
      <c r="D16" s="1443"/>
      <c r="E16" s="1444"/>
      <c r="F16" s="1444"/>
      <c r="G16" s="1444"/>
      <c r="H16" s="1444"/>
      <c r="I16" s="1444"/>
      <c r="J16" s="1444"/>
      <c r="K16" s="1444"/>
      <c r="L16" s="1046"/>
    </row>
    <row r="17" spans="1:12" ht="18.75" thickBot="1" x14ac:dyDescent="0.3">
      <c r="A17" s="1042"/>
      <c r="B17" s="1042"/>
      <c r="C17" s="1443" t="s">
        <v>158</v>
      </c>
      <c r="D17" s="1443"/>
      <c r="E17" s="1049" t="e">
        <f t="shared" ref="E17:K17" si="3">SUM(E13:E16)</f>
        <v>#REF!</v>
      </c>
      <c r="F17" s="1049" t="e">
        <f t="shared" si="3"/>
        <v>#REF!</v>
      </c>
      <c r="G17" s="1049" t="e">
        <f t="shared" si="3"/>
        <v>#REF!</v>
      </c>
      <c r="H17" s="1049" t="e">
        <f t="shared" si="3"/>
        <v>#REF!</v>
      </c>
      <c r="I17" s="1049" t="e">
        <f t="shared" si="3"/>
        <v>#REF!</v>
      </c>
      <c r="J17" s="1049" t="e">
        <f t="shared" si="3"/>
        <v>#REF!</v>
      </c>
      <c r="K17" s="1049" t="e">
        <f t="shared" si="3"/>
        <v>#REF!</v>
      </c>
      <c r="L17" s="1046"/>
    </row>
    <row r="18" spans="1:12" ht="18.75" thickTop="1" x14ac:dyDescent="0.25">
      <c r="A18" s="1042"/>
      <c r="B18" s="1042"/>
      <c r="C18" s="1443"/>
      <c r="D18" s="1443"/>
      <c r="E18" s="1445"/>
      <c r="F18" s="1445"/>
      <c r="G18" s="1445"/>
      <c r="H18" s="1445"/>
      <c r="I18" s="1445"/>
      <c r="J18" s="1445"/>
      <c r="K18" s="1445"/>
      <c r="L18" s="1046"/>
    </row>
    <row r="19" spans="1:12" ht="18" x14ac:dyDescent="0.25">
      <c r="A19" s="1042"/>
      <c r="B19" s="1042"/>
      <c r="C19" s="1443"/>
      <c r="D19" s="1443"/>
      <c r="E19" s="1443"/>
      <c r="F19" s="1443"/>
      <c r="G19" s="1443"/>
      <c r="H19" s="1443"/>
      <c r="I19" s="1443"/>
      <c r="J19" s="1443"/>
      <c r="K19" s="1443"/>
      <c r="L19" s="1046"/>
    </row>
    <row r="20" spans="1:12" ht="18" x14ac:dyDescent="0.25">
      <c r="A20" s="1042"/>
      <c r="B20" s="1042"/>
      <c r="C20" s="1443"/>
      <c r="D20" s="1049"/>
      <c r="E20" s="1049"/>
      <c r="F20" s="1049"/>
      <c r="G20" s="1443"/>
      <c r="H20" s="1443"/>
      <c r="I20" s="1443"/>
      <c r="J20" s="1443"/>
      <c r="K20" s="1443"/>
      <c r="L20" s="1046"/>
    </row>
    <row r="21" spans="1:12" ht="18" x14ac:dyDescent="0.25">
      <c r="A21" s="1042" t="s">
        <v>494</v>
      </c>
      <c r="B21" s="1042"/>
      <c r="C21" s="1443" t="s">
        <v>67</v>
      </c>
      <c r="D21" s="1049"/>
      <c r="E21" s="1049" t="e">
        <f>#REF!</f>
        <v>#REF!</v>
      </c>
      <c r="F21" s="1049" t="e">
        <f>#REF!</f>
        <v>#REF!</v>
      </c>
      <c r="G21" s="1049" t="e">
        <f>#REF!</f>
        <v>#REF!</v>
      </c>
      <c r="H21" s="1049" t="e">
        <f>#REF!</f>
        <v>#REF!</v>
      </c>
      <c r="I21" s="1049" t="e">
        <f>#REF!</f>
        <v>#REF!</v>
      </c>
      <c r="J21" s="1049" t="e">
        <f>#REF!</f>
        <v>#REF!</v>
      </c>
      <c r="K21" s="1049" t="e">
        <f>#REF!</f>
        <v>#REF!</v>
      </c>
      <c r="L21" s="1046"/>
    </row>
    <row r="22" spans="1:12" ht="18" x14ac:dyDescent="0.25">
      <c r="A22" s="1042" t="s">
        <v>493</v>
      </c>
      <c r="B22" s="1042"/>
      <c r="C22" s="1443" t="s">
        <v>258</v>
      </c>
      <c r="D22" s="1049" t="s">
        <v>2</v>
      </c>
      <c r="E22" s="1049" t="e">
        <f t="shared" ref="E22:K22" si="4">$H$43</f>
        <v>#REF!</v>
      </c>
      <c r="F22" s="1049" t="e">
        <f t="shared" si="4"/>
        <v>#REF!</v>
      </c>
      <c r="G22" s="1049" t="e">
        <f t="shared" si="4"/>
        <v>#REF!</v>
      </c>
      <c r="H22" s="1049" t="e">
        <f t="shared" si="4"/>
        <v>#REF!</v>
      </c>
      <c r="I22" s="1049" t="e">
        <f t="shared" si="4"/>
        <v>#REF!</v>
      </c>
      <c r="J22" s="1049" t="e">
        <f t="shared" si="4"/>
        <v>#REF!</v>
      </c>
      <c r="K22" s="1049" t="e">
        <f t="shared" si="4"/>
        <v>#REF!</v>
      </c>
      <c r="L22" s="1046"/>
    </row>
    <row r="23" spans="1:12" ht="18" x14ac:dyDescent="0.25">
      <c r="A23" s="1042"/>
      <c r="B23" s="1042"/>
      <c r="C23" s="1443" t="s">
        <v>170</v>
      </c>
      <c r="D23" s="1049"/>
      <c r="E23" s="1049" t="e">
        <f>#REF!</f>
        <v>#REF!</v>
      </c>
      <c r="F23" s="1049" t="e">
        <f>#REF!</f>
        <v>#REF!</v>
      </c>
      <c r="G23" s="1049" t="e">
        <f>#REF!</f>
        <v>#REF!</v>
      </c>
      <c r="H23" s="1049" t="e">
        <f>#REF!</f>
        <v>#REF!</v>
      </c>
      <c r="I23" s="1049" t="e">
        <f>#REF!</f>
        <v>#REF!</v>
      </c>
      <c r="J23" s="1049" t="e">
        <f>#REF!</f>
        <v>#REF!</v>
      </c>
      <c r="K23" s="1049" t="e">
        <f>#REF!</f>
        <v>#REF!</v>
      </c>
      <c r="L23" s="1046"/>
    </row>
    <row r="24" spans="1:12" ht="18" x14ac:dyDescent="0.25">
      <c r="A24" s="1042"/>
      <c r="B24" s="1042"/>
      <c r="C24" s="1443"/>
      <c r="D24" s="1443"/>
      <c r="E24" s="1444"/>
      <c r="F24" s="1444"/>
      <c r="G24" s="1444"/>
      <c r="H24" s="1444"/>
      <c r="I24" s="1444"/>
      <c r="J24" s="1444"/>
      <c r="K24" s="1444"/>
      <c r="L24" s="1046"/>
    </row>
    <row r="25" spans="1:12" ht="18.75" thickBot="1" x14ac:dyDescent="0.3">
      <c r="A25" s="1042"/>
      <c r="B25" s="1042"/>
      <c r="C25" s="1443" t="s">
        <v>158</v>
      </c>
      <c r="D25" s="1443"/>
      <c r="E25" s="1049" t="e">
        <f>SUM(E21:E23)</f>
        <v>#REF!</v>
      </c>
      <c r="F25" s="1049" t="e">
        <f>SUM(F21:F23)</f>
        <v>#REF!</v>
      </c>
      <c r="G25" s="1049" t="e">
        <f>SUM(G21:G23)</f>
        <v>#REF!</v>
      </c>
      <c r="H25" s="1049" t="e">
        <f>SUM(H21:H23)</f>
        <v>#REF!</v>
      </c>
      <c r="I25" s="1049" t="e">
        <f>SUM(I21:I24)</f>
        <v>#REF!</v>
      </c>
      <c r="J25" s="1049" t="e">
        <f>SUM(J21:J23)</f>
        <v>#REF!</v>
      </c>
      <c r="K25" s="1049" t="e">
        <f>SUM(K21:K23)</f>
        <v>#REF!</v>
      </c>
      <c r="L25" s="1046"/>
    </row>
    <row r="26" spans="1:12" ht="18.75" thickTop="1" x14ac:dyDescent="0.25">
      <c r="A26" s="1042"/>
      <c r="B26" s="1042"/>
      <c r="C26" s="1443"/>
      <c r="D26" s="1443"/>
      <c r="E26" s="1047"/>
      <c r="F26" s="1047"/>
      <c r="G26" s="1047"/>
      <c r="H26" s="1047"/>
      <c r="I26" s="1047"/>
      <c r="J26" s="1047"/>
      <c r="K26" s="1047"/>
      <c r="L26" s="1046"/>
    </row>
    <row r="27" spans="1:12" ht="18" x14ac:dyDescent="0.25">
      <c r="A27" s="1042"/>
      <c r="B27" s="1042"/>
      <c r="C27" s="1443"/>
      <c r="D27" s="1443" t="s">
        <v>492</v>
      </c>
      <c r="E27" s="1049"/>
      <c r="F27" s="1049"/>
      <c r="G27" s="1049"/>
      <c r="H27" s="1049"/>
      <c r="I27" s="1049"/>
      <c r="J27" s="1049"/>
      <c r="K27" s="1049"/>
      <c r="L27" s="1046"/>
    </row>
    <row r="28" spans="1:12" ht="18" x14ac:dyDescent="0.25">
      <c r="A28" s="1042"/>
      <c r="B28" s="1042"/>
      <c r="C28" s="1443"/>
      <c r="D28" s="1443"/>
      <c r="E28" s="1049"/>
      <c r="F28" s="1049"/>
      <c r="G28" s="1049"/>
      <c r="H28" s="1049"/>
      <c r="I28" s="1049"/>
      <c r="J28" s="1049"/>
      <c r="K28" s="1049"/>
      <c r="L28" s="1046"/>
    </row>
    <row r="29" spans="1:12" ht="18" x14ac:dyDescent="0.25">
      <c r="A29" s="1042" t="s">
        <v>181</v>
      </c>
      <c r="B29" s="1042"/>
      <c r="C29" s="1443" t="s">
        <v>67</v>
      </c>
      <c r="D29" s="1049"/>
      <c r="E29" s="1049" t="e">
        <f>#REF!</f>
        <v>#REF!</v>
      </c>
      <c r="F29" s="1049" t="e">
        <f>#REF!</f>
        <v>#REF!</v>
      </c>
      <c r="G29" s="1049" t="e">
        <f>#REF!</f>
        <v>#REF!</v>
      </c>
      <c r="H29" s="1049" t="e">
        <f>#REF!</f>
        <v>#REF!</v>
      </c>
      <c r="I29" s="1049" t="e">
        <f>#REF!</f>
        <v>#REF!</v>
      </c>
      <c r="J29" s="1049" t="e">
        <f>#REF!</f>
        <v>#REF!</v>
      </c>
      <c r="K29" s="1049" t="e">
        <f>#REF!</f>
        <v>#REF!</v>
      </c>
      <c r="L29" s="1046"/>
    </row>
    <row r="30" spans="1:12" ht="18" x14ac:dyDescent="0.25">
      <c r="A30" s="1042" t="s">
        <v>180</v>
      </c>
      <c r="B30" s="1042"/>
      <c r="C30" s="1443" t="s">
        <v>258</v>
      </c>
      <c r="D30" s="1049"/>
      <c r="E30" s="1049" t="e">
        <f t="shared" ref="E30:K30" si="5">$H$43</f>
        <v>#REF!</v>
      </c>
      <c r="F30" s="1049" t="e">
        <f t="shared" si="5"/>
        <v>#REF!</v>
      </c>
      <c r="G30" s="1049" t="e">
        <f t="shared" si="5"/>
        <v>#REF!</v>
      </c>
      <c r="H30" s="1049" t="e">
        <f t="shared" si="5"/>
        <v>#REF!</v>
      </c>
      <c r="I30" s="1049" t="e">
        <f t="shared" si="5"/>
        <v>#REF!</v>
      </c>
      <c r="J30" s="1049" t="e">
        <f t="shared" si="5"/>
        <v>#REF!</v>
      </c>
      <c r="K30" s="1049" t="e">
        <f t="shared" si="5"/>
        <v>#REF!</v>
      </c>
      <c r="L30" s="1046"/>
    </row>
    <row r="31" spans="1:12" ht="18" x14ac:dyDescent="0.25">
      <c r="A31" s="1042"/>
      <c r="B31" s="1042"/>
      <c r="C31" s="1443" t="s">
        <v>170</v>
      </c>
      <c r="D31" s="1049"/>
      <c r="E31" s="1049" t="e">
        <f>#REF!</f>
        <v>#REF!</v>
      </c>
      <c r="F31" s="1049" t="e">
        <f>#REF!</f>
        <v>#REF!</v>
      </c>
      <c r="G31" s="1049" t="e">
        <f>#REF!</f>
        <v>#REF!</v>
      </c>
      <c r="H31" s="1049" t="e">
        <f>#REF!</f>
        <v>#REF!</v>
      </c>
      <c r="I31" s="1049" t="e">
        <f>#REF!</f>
        <v>#REF!</v>
      </c>
      <c r="J31" s="1049" t="e">
        <f>#REF!</f>
        <v>#REF!</v>
      </c>
      <c r="K31" s="1049" t="e">
        <f>#REF!</f>
        <v>#REF!</v>
      </c>
      <c r="L31" s="1046"/>
    </row>
    <row r="32" spans="1:12" ht="18" x14ac:dyDescent="0.25">
      <c r="A32" s="1042"/>
      <c r="B32" s="1042"/>
      <c r="C32" s="1443"/>
      <c r="D32" s="1443"/>
      <c r="E32" s="1444"/>
      <c r="F32" s="1444"/>
      <c r="G32" s="1444"/>
      <c r="H32" s="1444"/>
      <c r="I32" s="1444"/>
      <c r="J32" s="1444"/>
      <c r="K32" s="1444"/>
      <c r="L32" s="1046"/>
    </row>
    <row r="33" spans="1:12" ht="18.75" thickBot="1" x14ac:dyDescent="0.3">
      <c r="A33" s="1042"/>
      <c r="B33" s="1042"/>
      <c r="C33" s="1443" t="s">
        <v>158</v>
      </c>
      <c r="D33" s="1443"/>
      <c r="E33" s="1049" t="e">
        <f t="shared" ref="E33:K33" si="6">SUM(E29:E32)</f>
        <v>#REF!</v>
      </c>
      <c r="F33" s="1049" t="e">
        <f t="shared" si="6"/>
        <v>#REF!</v>
      </c>
      <c r="G33" s="1049" t="e">
        <f t="shared" si="6"/>
        <v>#REF!</v>
      </c>
      <c r="H33" s="1049" t="e">
        <f t="shared" si="6"/>
        <v>#REF!</v>
      </c>
      <c r="I33" s="1049" t="e">
        <f t="shared" si="6"/>
        <v>#REF!</v>
      </c>
      <c r="J33" s="1049" t="e">
        <f t="shared" si="6"/>
        <v>#REF!</v>
      </c>
      <c r="K33" s="1048" t="e">
        <f t="shared" si="6"/>
        <v>#REF!</v>
      </c>
      <c r="L33" s="1046"/>
    </row>
    <row r="34" spans="1:12" ht="18.75" thickTop="1" x14ac:dyDescent="0.25">
      <c r="A34" s="1042"/>
      <c r="B34" s="1042"/>
      <c r="C34" s="1042"/>
      <c r="D34" s="1042"/>
      <c r="E34" s="1047"/>
      <c r="F34" s="1047"/>
      <c r="G34" s="1047"/>
      <c r="H34" s="1047"/>
      <c r="I34" s="1047"/>
      <c r="J34" s="1047"/>
      <c r="K34" s="1046"/>
    </row>
    <row r="35" spans="1:12" ht="18" x14ac:dyDescent="0.25">
      <c r="A35" s="1042"/>
      <c r="B35" s="1042"/>
      <c r="C35" s="1045"/>
      <c r="D35" s="1042"/>
      <c r="E35" s="1042"/>
      <c r="F35" s="1042"/>
      <c r="G35" s="1042"/>
      <c r="H35" s="1042"/>
      <c r="I35" s="1042"/>
      <c r="J35" s="1045"/>
    </row>
    <row r="36" spans="1:12" ht="18" x14ac:dyDescent="0.25">
      <c r="A36" s="1042"/>
      <c r="B36" s="1042"/>
      <c r="C36" s="1042"/>
      <c r="D36" s="1961" t="s">
        <v>272</v>
      </c>
      <c r="E36" s="1962"/>
      <c r="F36" s="1044" t="s">
        <v>165</v>
      </c>
      <c r="G36" s="1044" t="s">
        <v>164</v>
      </c>
      <c r="H36" s="1044" t="s">
        <v>158</v>
      </c>
      <c r="I36" s="1044"/>
      <c r="J36" s="1042"/>
    </row>
    <row r="37" spans="1:12" ht="18" x14ac:dyDescent="0.25">
      <c r="A37" s="1042"/>
      <c r="B37" s="1042"/>
      <c r="C37" s="1044"/>
      <c r="D37" s="1044"/>
      <c r="E37" s="1044" t="s">
        <v>168</v>
      </c>
      <c r="F37" s="1044">
        <v>3</v>
      </c>
      <c r="G37" s="1044" t="e">
        <f>#REF!</f>
        <v>#REF!</v>
      </c>
      <c r="H37" s="1044" t="e">
        <f>SUM(F37*G37)</f>
        <v>#REF!</v>
      </c>
      <c r="I37" s="1044"/>
      <c r="J37" s="1044"/>
    </row>
    <row r="38" spans="1:12" ht="18" x14ac:dyDescent="0.25">
      <c r="A38" s="1042"/>
      <c r="B38" s="1042"/>
      <c r="C38" s="1044"/>
      <c r="D38" s="1044"/>
      <c r="E38" s="1044" t="s">
        <v>162</v>
      </c>
      <c r="F38" s="1044">
        <v>1</v>
      </c>
      <c r="G38" s="1044" t="e">
        <f>#REF!</f>
        <v>#REF!</v>
      </c>
      <c r="H38" s="1044" t="e">
        <f>SUM(F38*G38)</f>
        <v>#REF!</v>
      </c>
      <c r="I38" s="1044"/>
      <c r="J38" s="1044"/>
    </row>
    <row r="39" spans="1:12" ht="18" x14ac:dyDescent="0.25">
      <c r="A39" s="1042"/>
      <c r="B39" s="1042"/>
      <c r="C39" s="1044"/>
      <c r="D39" s="1044"/>
      <c r="E39" s="1044"/>
      <c r="F39" s="1044"/>
      <c r="G39" s="1044" t="s">
        <v>163</v>
      </c>
      <c r="H39" s="1044" t="e">
        <f>SUM(H37:H38)</f>
        <v>#REF!</v>
      </c>
      <c r="I39" s="1044"/>
      <c r="J39" s="1044"/>
    </row>
    <row r="40" spans="1:12" ht="18" x14ac:dyDescent="0.25">
      <c r="A40" s="1042"/>
      <c r="B40" s="1042"/>
      <c r="C40" s="1044"/>
      <c r="D40" s="1961" t="s">
        <v>272</v>
      </c>
      <c r="E40" s="1962"/>
      <c r="F40" s="1044"/>
      <c r="G40" s="1044"/>
      <c r="H40" s="1044"/>
      <c r="I40" s="1044"/>
      <c r="J40" s="1044"/>
    </row>
    <row r="41" spans="1:12" ht="18" x14ac:dyDescent="0.25">
      <c r="A41" s="1042"/>
      <c r="B41" s="1042"/>
      <c r="C41" s="1044"/>
      <c r="D41" s="1044"/>
      <c r="E41" s="1044" t="s">
        <v>467</v>
      </c>
      <c r="F41" s="1044">
        <v>3</v>
      </c>
      <c r="G41" s="1044" t="e">
        <f>#REF!</f>
        <v>#REF!</v>
      </c>
      <c r="H41" s="1044" t="e">
        <f>SUM(F41*G41)</f>
        <v>#REF!</v>
      </c>
      <c r="I41" s="1044"/>
      <c r="J41" s="1044"/>
    </row>
    <row r="42" spans="1:12" ht="18" x14ac:dyDescent="0.25">
      <c r="A42" s="1042"/>
      <c r="B42" s="1042"/>
      <c r="C42" s="1042"/>
      <c r="D42" s="1042"/>
      <c r="E42" s="1044" t="s">
        <v>467</v>
      </c>
      <c r="F42" s="1044">
        <v>1</v>
      </c>
      <c r="G42" s="1044" t="e">
        <f>#REF!</f>
        <v>#REF!</v>
      </c>
      <c r="H42" s="1044" t="e">
        <f>SUM(F42*G42)</f>
        <v>#REF!</v>
      </c>
      <c r="I42" s="1044"/>
      <c r="J42" s="1042"/>
    </row>
    <row r="43" spans="1:12" ht="18" x14ac:dyDescent="0.25">
      <c r="A43" s="1042"/>
      <c r="B43" s="1042"/>
      <c r="C43" s="1042"/>
      <c r="D43" s="1042"/>
      <c r="E43" s="1042"/>
      <c r="F43" s="1042"/>
      <c r="G43" s="1042" t="s">
        <v>163</v>
      </c>
      <c r="H43" s="1044" t="e">
        <f>SUM(H41:H42)</f>
        <v>#REF!</v>
      </c>
      <c r="I43" s="1044"/>
      <c r="J43" s="1042"/>
    </row>
    <row r="44" spans="1:12" ht="23.25" x14ac:dyDescent="0.35">
      <c r="A44" s="1043"/>
      <c r="B44" s="1042"/>
      <c r="C44" s="1042"/>
      <c r="D44" s="1042"/>
      <c r="E44" s="1041"/>
      <c r="F44" s="1041"/>
      <c r="G44" s="1041"/>
      <c r="H44" s="1041"/>
      <c r="I44" s="1041"/>
      <c r="J44" s="1041"/>
    </row>
    <row r="63" spans="5:5" x14ac:dyDescent="0.2">
      <c r="E63" s="1040"/>
    </row>
  </sheetData>
  <mergeCells count="2">
    <mergeCell ref="D36:E36"/>
    <mergeCell ref="D40:E40"/>
  </mergeCells>
  <pageMargins left="0" right="0" top="0" bottom="0" header="0" footer="0"/>
  <pageSetup scale="8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95C1A-0335-4381-B2BC-F89F8072D211}">
  <dimension ref="A1:K88"/>
  <sheetViews>
    <sheetView workbookViewId="0"/>
  </sheetViews>
  <sheetFormatPr defaultColWidth="12.42578125" defaultRowHeight="15" x14ac:dyDescent="0.2"/>
  <cols>
    <col min="1" max="1" width="20.140625" style="1053" customWidth="1"/>
    <col min="2" max="2" width="4.7109375" style="1053" customWidth="1"/>
    <col min="3" max="3" width="20.140625" style="1053" customWidth="1"/>
    <col min="4" max="4" width="13.7109375" style="1053" customWidth="1"/>
    <col min="5" max="10" width="17.5703125" style="1053" customWidth="1"/>
    <col min="11" max="255" width="12.42578125" style="1053" customWidth="1"/>
    <col min="256" max="16384" width="12.42578125" style="1053"/>
  </cols>
  <sheetData>
    <row r="1" spans="1:11" ht="20.100000000000001" customHeight="1" x14ac:dyDescent="0.2"/>
    <row r="2" spans="1:11" ht="23.25" x14ac:dyDescent="0.35">
      <c r="A2" s="1076" t="s">
        <v>490</v>
      </c>
      <c r="B2" s="1076"/>
    </row>
    <row r="4" spans="1:11" ht="20.100000000000001" customHeight="1" x14ac:dyDescent="0.25">
      <c r="A4" s="1075" t="s">
        <v>133</v>
      </c>
      <c r="B4" s="1060"/>
      <c r="C4" s="1060"/>
      <c r="E4" s="1074">
        <v>1</v>
      </c>
      <c r="F4" s="1074">
        <v>2</v>
      </c>
      <c r="G4" s="1074">
        <v>3</v>
      </c>
      <c r="H4" s="1074">
        <v>4</v>
      </c>
      <c r="I4" s="1074">
        <v>4.5</v>
      </c>
      <c r="J4" s="1074">
        <v>5</v>
      </c>
      <c r="K4" s="1074">
        <v>6</v>
      </c>
    </row>
    <row r="5" spans="1:11" ht="20.100000000000001" customHeight="1" x14ac:dyDescent="0.2">
      <c r="E5" s="1073"/>
      <c r="F5" s="1073"/>
      <c r="G5" s="1073"/>
      <c r="H5" s="1073"/>
      <c r="I5" s="1073"/>
      <c r="J5" s="1073"/>
      <c r="K5" s="1073"/>
    </row>
    <row r="6" spans="1:11" ht="20.100000000000001" customHeight="1" x14ac:dyDescent="0.35">
      <c r="A6" s="1054" t="s">
        <v>510</v>
      </c>
      <c r="B6" s="1060"/>
      <c r="C6" s="1060" t="s">
        <v>67</v>
      </c>
      <c r="D6" s="1060"/>
      <c r="E6" s="1059" t="e">
        <f>#REF!</f>
        <v>#REF!</v>
      </c>
      <c r="F6" s="1059" t="e">
        <f>#REF!</f>
        <v>#REF!</v>
      </c>
      <c r="G6" s="1059" t="e">
        <f>#REF!</f>
        <v>#REF!</v>
      </c>
      <c r="H6" s="1059" t="e">
        <f>#REF!</f>
        <v>#REF!</v>
      </c>
      <c r="I6" s="1059" t="e">
        <f>#REF!</f>
        <v>#REF!</v>
      </c>
      <c r="J6" s="1059" t="e">
        <f>#REF!</f>
        <v>#REF!</v>
      </c>
      <c r="K6" s="1059" t="e">
        <f>#REF!</f>
        <v>#REF!</v>
      </c>
    </row>
    <row r="7" spans="1:11" ht="20.100000000000001" customHeight="1" x14ac:dyDescent="0.35">
      <c r="A7" s="1054" t="s">
        <v>278</v>
      </c>
      <c r="B7" s="1060"/>
      <c r="C7" s="1060" t="s">
        <v>157</v>
      </c>
      <c r="D7" s="1060"/>
      <c r="E7" s="1056" t="e">
        <f t="shared" ref="E7:K7" si="0">$H$47</f>
        <v>#REF!</v>
      </c>
      <c r="F7" s="1056" t="e">
        <f t="shared" si="0"/>
        <v>#REF!</v>
      </c>
      <c r="G7" s="1056" t="e">
        <f t="shared" si="0"/>
        <v>#REF!</v>
      </c>
      <c r="H7" s="1056" t="e">
        <f t="shared" si="0"/>
        <v>#REF!</v>
      </c>
      <c r="I7" s="1056" t="e">
        <f t="shared" si="0"/>
        <v>#REF!</v>
      </c>
      <c r="J7" s="1056" t="e">
        <f t="shared" si="0"/>
        <v>#REF!</v>
      </c>
      <c r="K7" s="1056" t="e">
        <f t="shared" si="0"/>
        <v>#REF!</v>
      </c>
    </row>
    <row r="8" spans="1:11" ht="20.100000000000001" customHeight="1" x14ac:dyDescent="0.35">
      <c r="A8" s="1054"/>
      <c r="B8" s="1060"/>
      <c r="C8" s="1060" t="s">
        <v>336</v>
      </c>
      <c r="D8" s="1060"/>
      <c r="E8" s="1059" t="e">
        <f t="shared" ref="E8:K8" si="1">$H$51</f>
        <v>#REF!</v>
      </c>
      <c r="F8" s="1059" t="e">
        <f t="shared" si="1"/>
        <v>#REF!</v>
      </c>
      <c r="G8" s="1059" t="e">
        <f t="shared" si="1"/>
        <v>#REF!</v>
      </c>
      <c r="H8" s="1059" t="e">
        <f t="shared" si="1"/>
        <v>#REF!</v>
      </c>
      <c r="I8" s="1059" t="e">
        <f t="shared" si="1"/>
        <v>#REF!</v>
      </c>
      <c r="J8" s="1059" t="e">
        <f t="shared" si="1"/>
        <v>#REF!</v>
      </c>
      <c r="K8" s="1059" t="e">
        <f t="shared" si="1"/>
        <v>#REF!</v>
      </c>
    </row>
    <row r="9" spans="1:11" ht="20.100000000000001" customHeight="1" x14ac:dyDescent="0.35">
      <c r="A9" s="1054"/>
      <c r="B9" s="1060"/>
      <c r="C9" s="1060" t="s">
        <v>506</v>
      </c>
      <c r="D9" s="1060"/>
      <c r="E9" s="1059" t="e">
        <f>#REF!</f>
        <v>#REF!</v>
      </c>
      <c r="F9" s="1059" t="e">
        <f>#REF!</f>
        <v>#REF!</v>
      </c>
      <c r="G9" s="1059" t="e">
        <f>#REF!</f>
        <v>#REF!</v>
      </c>
      <c r="H9" s="1059" t="e">
        <f>#REF!</f>
        <v>#REF!</v>
      </c>
      <c r="I9" s="1059" t="e">
        <f>#REF!</f>
        <v>#REF!</v>
      </c>
      <c r="J9" s="1059" t="e">
        <f>#REF!</f>
        <v>#REF!</v>
      </c>
      <c r="K9" s="1059" t="e">
        <f>#REF!</f>
        <v>#REF!</v>
      </c>
    </row>
    <row r="10" spans="1:11" ht="20.100000000000001" customHeight="1" x14ac:dyDescent="0.35">
      <c r="A10" s="1054"/>
      <c r="B10" s="1060"/>
      <c r="C10" s="1060"/>
      <c r="D10" s="1060"/>
      <c r="E10" s="1070"/>
      <c r="F10" s="1070"/>
      <c r="G10" s="1070"/>
      <c r="H10" s="1070"/>
      <c r="I10" s="1070"/>
      <c r="J10" s="1070"/>
      <c r="K10" s="1070"/>
    </row>
    <row r="11" spans="1:11" ht="20.100000000000001" customHeight="1" thickBot="1" x14ac:dyDescent="0.4">
      <c r="A11" s="1054"/>
      <c r="B11" s="1060"/>
      <c r="C11" s="1060" t="s">
        <v>158</v>
      </c>
      <c r="D11" s="1060"/>
      <c r="E11" s="1069" t="e">
        <f t="shared" ref="E11:K11" si="2">SUM(E6:E10)</f>
        <v>#REF!</v>
      </c>
      <c r="F11" s="1069" t="e">
        <f t="shared" si="2"/>
        <v>#REF!</v>
      </c>
      <c r="G11" s="1069" t="e">
        <f t="shared" si="2"/>
        <v>#REF!</v>
      </c>
      <c r="H11" s="1069" t="e">
        <f t="shared" si="2"/>
        <v>#REF!</v>
      </c>
      <c r="I11" s="1069" t="e">
        <f t="shared" si="2"/>
        <v>#REF!</v>
      </c>
      <c r="J11" s="1069" t="e">
        <f t="shared" si="2"/>
        <v>#REF!</v>
      </c>
      <c r="K11" s="1069" t="e">
        <f t="shared" si="2"/>
        <v>#REF!</v>
      </c>
    </row>
    <row r="12" spans="1:11" ht="20.100000000000001" customHeight="1" thickTop="1" x14ac:dyDescent="0.35">
      <c r="A12" s="1054"/>
      <c r="B12" s="1060"/>
      <c r="C12" s="1060"/>
      <c r="D12" s="1060"/>
      <c r="E12" s="1065"/>
      <c r="F12" s="1065"/>
      <c r="G12" s="1065"/>
      <c r="H12" s="1065"/>
      <c r="I12" s="1065"/>
      <c r="J12" s="1065"/>
      <c r="K12" s="1065"/>
    </row>
    <row r="13" spans="1:11" ht="20.100000000000001" customHeight="1" x14ac:dyDescent="0.35">
      <c r="A13" s="1054"/>
      <c r="B13" s="1060"/>
      <c r="C13" s="1060"/>
      <c r="D13" s="1060"/>
      <c r="E13" s="1062"/>
      <c r="F13" s="1062"/>
      <c r="G13" s="1062"/>
      <c r="H13" s="1062"/>
      <c r="I13" s="1062"/>
      <c r="J13" s="1062"/>
      <c r="K13" s="1062"/>
    </row>
    <row r="14" spans="1:11" ht="20.100000000000001" customHeight="1" x14ac:dyDescent="0.35">
      <c r="A14" s="1054"/>
      <c r="B14" s="1060"/>
      <c r="C14" s="1060"/>
      <c r="D14" s="1060"/>
      <c r="E14" s="1062"/>
      <c r="F14" s="1062"/>
      <c r="G14" s="1062"/>
      <c r="H14" s="1062"/>
      <c r="I14" s="1062"/>
      <c r="J14" s="1062"/>
      <c r="K14" s="1062"/>
    </row>
    <row r="15" spans="1:11" ht="20.100000000000001" customHeight="1" x14ac:dyDescent="0.35">
      <c r="A15" s="1054"/>
      <c r="B15" s="1060"/>
      <c r="C15" s="1060"/>
      <c r="D15" s="1060"/>
      <c r="E15" s="1062"/>
      <c r="F15" s="1062"/>
      <c r="G15" s="1062"/>
      <c r="H15" s="1062"/>
      <c r="I15" s="1062"/>
      <c r="J15" s="1062"/>
      <c r="K15" s="1062"/>
    </row>
    <row r="16" spans="1:11" ht="20.100000000000001" customHeight="1" x14ac:dyDescent="0.35">
      <c r="A16" s="1054"/>
      <c r="B16" s="1060"/>
      <c r="C16" s="1060"/>
      <c r="D16" s="1060"/>
      <c r="E16" s="1062"/>
      <c r="F16" s="1062"/>
      <c r="G16" s="1062"/>
      <c r="H16" s="1062"/>
      <c r="I16" s="1062"/>
      <c r="J16" s="1062"/>
      <c r="K16" s="1062"/>
    </row>
    <row r="17" spans="1:11" ht="20.100000000000001" customHeight="1" x14ac:dyDescent="0.35">
      <c r="A17" s="1054" t="s">
        <v>509</v>
      </c>
      <c r="B17" s="1060"/>
      <c r="C17" s="1060" t="s">
        <v>67</v>
      </c>
      <c r="D17" s="1060"/>
      <c r="E17" s="1059" t="e">
        <f>#REF!</f>
        <v>#REF!</v>
      </c>
      <c r="F17" s="1059" t="e">
        <f>#REF!</f>
        <v>#REF!</v>
      </c>
      <c r="G17" s="1059" t="e">
        <f>#REF!</f>
        <v>#REF!</v>
      </c>
      <c r="H17" s="1059" t="e">
        <f>#REF!</f>
        <v>#REF!</v>
      </c>
      <c r="I17" s="1059" t="e">
        <f>#REF!</f>
        <v>#REF!</v>
      </c>
      <c r="J17" s="1059" t="e">
        <f>#REF!</f>
        <v>#REF!</v>
      </c>
      <c r="K17" s="1059" t="e">
        <f>#REF!</f>
        <v>#REF!</v>
      </c>
    </row>
    <row r="18" spans="1:11" ht="20.100000000000001" customHeight="1" x14ac:dyDescent="0.35">
      <c r="A18" s="1054" t="s">
        <v>340</v>
      </c>
      <c r="B18" s="1060"/>
      <c r="C18" s="1060" t="s">
        <v>157</v>
      </c>
      <c r="D18" s="1060"/>
      <c r="E18" s="1056" t="e">
        <f t="shared" ref="E18:K18" si="3">$H$47</f>
        <v>#REF!</v>
      </c>
      <c r="F18" s="1056" t="e">
        <f t="shared" si="3"/>
        <v>#REF!</v>
      </c>
      <c r="G18" s="1056" t="e">
        <f t="shared" si="3"/>
        <v>#REF!</v>
      </c>
      <c r="H18" s="1056" t="e">
        <f t="shared" si="3"/>
        <v>#REF!</v>
      </c>
      <c r="I18" s="1056" t="e">
        <f t="shared" si="3"/>
        <v>#REF!</v>
      </c>
      <c r="J18" s="1056" t="e">
        <f t="shared" si="3"/>
        <v>#REF!</v>
      </c>
      <c r="K18" s="1056" t="e">
        <f t="shared" si="3"/>
        <v>#REF!</v>
      </c>
    </row>
    <row r="19" spans="1:11" ht="20.100000000000001" customHeight="1" x14ac:dyDescent="0.35">
      <c r="A19" s="1054"/>
      <c r="B19" s="1060"/>
      <c r="C19" s="1060" t="s">
        <v>336</v>
      </c>
      <c r="D19" s="1060"/>
      <c r="E19" s="1056" t="e">
        <f t="shared" ref="E19:K19" si="4">$H$52</f>
        <v>#REF!</v>
      </c>
      <c r="F19" s="1056" t="e">
        <f t="shared" si="4"/>
        <v>#REF!</v>
      </c>
      <c r="G19" s="1056" t="e">
        <f t="shared" si="4"/>
        <v>#REF!</v>
      </c>
      <c r="H19" s="1056" t="e">
        <f t="shared" si="4"/>
        <v>#REF!</v>
      </c>
      <c r="I19" s="1056" t="e">
        <f t="shared" si="4"/>
        <v>#REF!</v>
      </c>
      <c r="J19" s="1056" t="e">
        <f t="shared" si="4"/>
        <v>#REF!</v>
      </c>
      <c r="K19" s="1056" t="e">
        <f t="shared" si="4"/>
        <v>#REF!</v>
      </c>
    </row>
    <row r="20" spans="1:11" ht="20.100000000000001" customHeight="1" x14ac:dyDescent="0.35">
      <c r="A20" s="1054"/>
      <c r="B20" s="1060"/>
      <c r="C20" s="1060" t="s">
        <v>506</v>
      </c>
      <c r="D20" s="1060"/>
      <c r="E20" s="1059" t="e">
        <f>#REF!</f>
        <v>#REF!</v>
      </c>
      <c r="F20" s="1059" t="e">
        <f>#REF!</f>
        <v>#REF!</v>
      </c>
      <c r="G20" s="1059" t="e">
        <f>#REF!</f>
        <v>#REF!</v>
      </c>
      <c r="H20" s="1059" t="e">
        <f>#REF!</f>
        <v>#REF!</v>
      </c>
      <c r="I20" s="1059" t="e">
        <f>#REF!</f>
        <v>#REF!</v>
      </c>
      <c r="J20" s="1059" t="e">
        <f>#REF!</f>
        <v>#REF!</v>
      </c>
      <c r="K20" s="1059" t="e">
        <f>#REF!</f>
        <v>#REF!</v>
      </c>
    </row>
    <row r="21" spans="1:11" ht="20.100000000000001" customHeight="1" x14ac:dyDescent="0.35">
      <c r="A21" s="1054"/>
      <c r="B21" s="1060"/>
      <c r="C21" s="1060"/>
      <c r="D21" s="1060"/>
      <c r="E21" s="1068"/>
      <c r="F21" s="1068"/>
      <c r="G21" s="1068"/>
      <c r="H21" s="1068"/>
      <c r="I21" s="1068"/>
      <c r="J21" s="1068"/>
      <c r="K21" s="1068"/>
    </row>
    <row r="22" spans="1:11" ht="20.100000000000001" customHeight="1" thickBot="1" x14ac:dyDescent="0.4">
      <c r="A22" s="1054"/>
      <c r="B22" s="1060"/>
      <c r="C22" s="1060" t="s">
        <v>158</v>
      </c>
      <c r="D22" s="1060"/>
      <c r="E22" s="1062" t="e">
        <f t="shared" ref="E22:K22" si="5">SUM(E17:E21)</f>
        <v>#REF!</v>
      </c>
      <c r="F22" s="1062" t="e">
        <f t="shared" si="5"/>
        <v>#REF!</v>
      </c>
      <c r="G22" s="1062" t="e">
        <f t="shared" si="5"/>
        <v>#REF!</v>
      </c>
      <c r="H22" s="1062" t="e">
        <f t="shared" si="5"/>
        <v>#REF!</v>
      </c>
      <c r="I22" s="1062" t="e">
        <f t="shared" si="5"/>
        <v>#REF!</v>
      </c>
      <c r="J22" s="1062" t="e">
        <f t="shared" si="5"/>
        <v>#REF!</v>
      </c>
      <c r="K22" s="1062" t="e">
        <f t="shared" si="5"/>
        <v>#REF!</v>
      </c>
    </row>
    <row r="23" spans="1:11" ht="20.100000000000001" customHeight="1" thickTop="1" x14ac:dyDescent="0.35">
      <c r="A23" s="1054"/>
      <c r="B23" s="1060"/>
      <c r="C23" s="1060"/>
      <c r="D23" s="1060"/>
      <c r="E23" s="1072"/>
      <c r="F23" s="1072"/>
      <c r="G23" s="1072"/>
      <c r="H23" s="1072"/>
      <c r="I23" s="1072"/>
      <c r="J23" s="1072"/>
      <c r="K23" s="1072"/>
    </row>
    <row r="24" spans="1:11" ht="20.100000000000001" customHeight="1" x14ac:dyDescent="0.35">
      <c r="A24" s="1054"/>
      <c r="B24" s="1060"/>
      <c r="C24" s="1060"/>
      <c r="D24" s="1060"/>
      <c r="E24" s="1054"/>
      <c r="F24" s="1054"/>
      <c r="G24" s="1054"/>
      <c r="H24" s="1054"/>
      <c r="I24" s="1054"/>
      <c r="J24" s="1054"/>
      <c r="K24" s="1054"/>
    </row>
    <row r="25" spans="1:11" ht="20.100000000000001" customHeight="1" x14ac:dyDescent="0.35">
      <c r="A25" s="1054"/>
      <c r="B25" s="1060"/>
      <c r="C25" s="1071"/>
      <c r="D25" s="1060"/>
      <c r="E25" s="1054"/>
      <c r="F25" s="1054"/>
      <c r="G25" s="1054"/>
      <c r="H25" s="1054"/>
      <c r="I25" s="1054"/>
      <c r="J25" s="1054"/>
      <c r="K25" s="1054"/>
    </row>
    <row r="26" spans="1:11" ht="20.100000000000001" customHeight="1" x14ac:dyDescent="0.35">
      <c r="A26" s="1054"/>
      <c r="B26" s="1060"/>
      <c r="C26" s="1060"/>
      <c r="D26" s="1060"/>
      <c r="E26" s="1054"/>
      <c r="F26" s="1054"/>
      <c r="G26" s="1054"/>
      <c r="H26" s="1054"/>
      <c r="I26" s="1054"/>
      <c r="J26" s="1054"/>
      <c r="K26" s="1054"/>
    </row>
    <row r="27" spans="1:11" ht="20.100000000000001" customHeight="1" x14ac:dyDescent="0.35">
      <c r="A27" s="1054"/>
      <c r="B27" s="1060"/>
      <c r="C27" s="1060"/>
      <c r="D27" s="1061"/>
      <c r="E27" s="1062"/>
      <c r="F27" s="1062"/>
      <c r="G27" s="1054"/>
      <c r="H27" s="1054"/>
      <c r="I27" s="1054"/>
      <c r="J27" s="1054"/>
      <c r="K27" s="1054"/>
    </row>
    <row r="28" spans="1:11" ht="20.100000000000001" customHeight="1" x14ac:dyDescent="0.35">
      <c r="A28" s="1054" t="s">
        <v>508</v>
      </c>
      <c r="B28" s="1060"/>
      <c r="C28" s="1060" t="s">
        <v>67</v>
      </c>
      <c r="D28" s="1061"/>
      <c r="E28" s="1059" t="e">
        <f>#REF!</f>
        <v>#REF!</v>
      </c>
      <c r="F28" s="1059" t="e">
        <f>#REF!</f>
        <v>#REF!</v>
      </c>
      <c r="G28" s="1059" t="e">
        <f>#REF!</f>
        <v>#REF!</v>
      </c>
      <c r="H28" s="1059" t="e">
        <f>#REF!</f>
        <v>#REF!</v>
      </c>
      <c r="I28" s="1059" t="e">
        <f>#REF!</f>
        <v>#REF!</v>
      </c>
      <c r="J28" s="1059" t="e">
        <f>#REF!</f>
        <v>#REF!</v>
      </c>
      <c r="K28" s="1059" t="e">
        <f>#REF!</f>
        <v>#REF!</v>
      </c>
    </row>
    <row r="29" spans="1:11" ht="20.100000000000001" customHeight="1" x14ac:dyDescent="0.35">
      <c r="A29" s="1054" t="s">
        <v>274</v>
      </c>
      <c r="B29" s="1060"/>
      <c r="C29" s="1060" t="s">
        <v>157</v>
      </c>
      <c r="D29" s="1056"/>
      <c r="E29" s="1056" t="e">
        <f t="shared" ref="E29:K29" si="6">$H$48</f>
        <v>#REF!</v>
      </c>
      <c r="F29" s="1056" t="e">
        <f t="shared" si="6"/>
        <v>#REF!</v>
      </c>
      <c r="G29" s="1056" t="e">
        <f t="shared" si="6"/>
        <v>#REF!</v>
      </c>
      <c r="H29" s="1056" t="e">
        <f t="shared" si="6"/>
        <v>#REF!</v>
      </c>
      <c r="I29" s="1056" t="e">
        <f t="shared" si="6"/>
        <v>#REF!</v>
      </c>
      <c r="J29" s="1056" t="e">
        <f t="shared" si="6"/>
        <v>#REF!</v>
      </c>
      <c r="K29" s="1056" t="e">
        <f t="shared" si="6"/>
        <v>#REF!</v>
      </c>
    </row>
    <row r="30" spans="1:11" ht="20.100000000000001" customHeight="1" x14ac:dyDescent="0.35">
      <c r="A30" s="1054"/>
      <c r="B30" s="1060"/>
      <c r="C30" s="1060" t="s">
        <v>336</v>
      </c>
      <c r="D30" s="1056"/>
      <c r="E30" s="1059" t="e">
        <f t="shared" ref="E30:K30" si="7">$H$53</f>
        <v>#REF!</v>
      </c>
      <c r="F30" s="1059" t="e">
        <f t="shared" si="7"/>
        <v>#REF!</v>
      </c>
      <c r="G30" s="1059" t="e">
        <f t="shared" si="7"/>
        <v>#REF!</v>
      </c>
      <c r="H30" s="1059" t="e">
        <f t="shared" si="7"/>
        <v>#REF!</v>
      </c>
      <c r="I30" s="1059" t="e">
        <f t="shared" si="7"/>
        <v>#REF!</v>
      </c>
      <c r="J30" s="1059" t="e">
        <f t="shared" si="7"/>
        <v>#REF!</v>
      </c>
      <c r="K30" s="1059" t="e">
        <f t="shared" si="7"/>
        <v>#REF!</v>
      </c>
    </row>
    <row r="31" spans="1:11" ht="20.100000000000001" customHeight="1" x14ac:dyDescent="0.35">
      <c r="A31" s="1054"/>
      <c r="B31" s="1060"/>
      <c r="C31" s="1060" t="s">
        <v>506</v>
      </c>
      <c r="D31" s="1056"/>
      <c r="E31" s="1059" t="e">
        <f>#REF!</f>
        <v>#REF!</v>
      </c>
      <c r="F31" s="1059" t="e">
        <f>#REF!</f>
        <v>#REF!</v>
      </c>
      <c r="G31" s="1059" t="e">
        <f>#REF!</f>
        <v>#REF!</v>
      </c>
      <c r="H31" s="1059" t="e">
        <f>#REF!</f>
        <v>#REF!</v>
      </c>
      <c r="I31" s="1059" t="e">
        <f>#REF!</f>
        <v>#REF!</v>
      </c>
      <c r="J31" s="1059" t="e">
        <f>#REF!</f>
        <v>#REF!</v>
      </c>
      <c r="K31" s="1059" t="e">
        <f>#REF!</f>
        <v>#REF!</v>
      </c>
    </row>
    <row r="32" spans="1:11" ht="23.25" x14ac:dyDescent="0.35">
      <c r="A32" s="1054"/>
      <c r="B32" s="1060"/>
      <c r="C32" s="1060"/>
      <c r="D32" s="1060"/>
      <c r="E32" s="1070"/>
      <c r="F32" s="1070"/>
      <c r="G32" s="1070"/>
      <c r="H32" s="1070"/>
      <c r="I32" s="1070"/>
      <c r="J32" s="1070"/>
      <c r="K32" s="1070"/>
    </row>
    <row r="33" spans="1:11" ht="24" thickBot="1" x14ac:dyDescent="0.4">
      <c r="A33" s="1054"/>
      <c r="B33" s="1060"/>
      <c r="C33" s="1060" t="s">
        <v>158</v>
      </c>
      <c r="D33" s="1060"/>
      <c r="E33" s="1069" t="e">
        <f t="shared" ref="E33:K33" si="8">SUM(E28:E32)</f>
        <v>#REF!</v>
      </c>
      <c r="F33" s="1069" t="e">
        <f t="shared" si="8"/>
        <v>#REF!</v>
      </c>
      <c r="G33" s="1069" t="e">
        <f t="shared" si="8"/>
        <v>#REF!</v>
      </c>
      <c r="H33" s="1069" t="e">
        <f t="shared" si="8"/>
        <v>#REF!</v>
      </c>
      <c r="I33" s="1069" t="e">
        <f t="shared" si="8"/>
        <v>#REF!</v>
      </c>
      <c r="J33" s="1069" t="e">
        <f t="shared" si="8"/>
        <v>#REF!</v>
      </c>
      <c r="K33" s="1069" t="e">
        <f t="shared" si="8"/>
        <v>#REF!</v>
      </c>
    </row>
    <row r="34" spans="1:11" ht="24" thickTop="1" x14ac:dyDescent="0.35">
      <c r="A34" s="1054"/>
      <c r="B34" s="1060"/>
      <c r="C34" s="1060"/>
      <c r="D34" s="1060"/>
      <c r="E34" s="1065"/>
      <c r="F34" s="1065"/>
      <c r="G34" s="1065"/>
      <c r="H34" s="1065"/>
      <c r="I34" s="1065"/>
      <c r="J34" s="1065"/>
      <c r="K34" s="1065"/>
    </row>
    <row r="35" spans="1:11" ht="23.25" x14ac:dyDescent="0.35">
      <c r="A35" s="1054"/>
      <c r="B35" s="1060"/>
      <c r="C35" s="1060"/>
      <c r="D35" s="1060"/>
      <c r="E35" s="1062"/>
      <c r="F35" s="1062"/>
      <c r="G35" s="1062"/>
      <c r="H35" s="1062"/>
      <c r="I35" s="1062"/>
      <c r="J35" s="1062"/>
      <c r="K35" s="1062"/>
    </row>
    <row r="36" spans="1:11" ht="23.25" x14ac:dyDescent="0.35">
      <c r="A36" s="1054"/>
      <c r="B36" s="1060"/>
      <c r="C36" s="1060"/>
      <c r="D36" s="1060"/>
      <c r="E36" s="1062"/>
      <c r="F36" s="1062"/>
      <c r="G36" s="1062"/>
      <c r="H36" s="1062"/>
      <c r="I36" s="1062"/>
      <c r="J36" s="1062"/>
      <c r="K36" s="1062"/>
    </row>
    <row r="37" spans="1:11" ht="23.25" x14ac:dyDescent="0.35">
      <c r="A37" s="1054"/>
      <c r="B37" s="1060"/>
      <c r="C37" s="1060"/>
      <c r="D37" s="1060"/>
      <c r="E37" s="1062"/>
      <c r="F37" s="1062"/>
      <c r="G37" s="1062"/>
      <c r="H37" s="1062"/>
      <c r="I37" s="1062"/>
      <c r="J37" s="1062"/>
      <c r="K37" s="1062"/>
    </row>
    <row r="38" spans="1:11" ht="23.25" x14ac:dyDescent="0.35">
      <c r="A38" s="1054" t="s">
        <v>507</v>
      </c>
      <c r="B38" s="1060"/>
      <c r="C38" s="1060" t="s">
        <v>67</v>
      </c>
      <c r="D38" s="1061"/>
      <c r="E38" s="1059" t="e">
        <f>#REF!</f>
        <v>#REF!</v>
      </c>
      <c r="F38" s="1059" t="e">
        <f>#REF!</f>
        <v>#REF!</v>
      </c>
      <c r="G38" s="1059" t="e">
        <f>#REF!</f>
        <v>#REF!</v>
      </c>
      <c r="H38" s="1059" t="e">
        <f>#REF!</f>
        <v>#REF!</v>
      </c>
      <c r="I38" s="1059" t="e">
        <f>#REF!</f>
        <v>#REF!</v>
      </c>
      <c r="J38" s="1059" t="e">
        <f>#REF!</f>
        <v>#REF!</v>
      </c>
      <c r="K38" s="1059" t="e">
        <f>#REF!</f>
        <v>#REF!</v>
      </c>
    </row>
    <row r="39" spans="1:11" ht="23.25" x14ac:dyDescent="0.35">
      <c r="A39" s="1054" t="s">
        <v>337</v>
      </c>
      <c r="B39" s="1060"/>
      <c r="C39" s="1060" t="s">
        <v>157</v>
      </c>
      <c r="D39" s="1056"/>
      <c r="E39" s="1056" t="e">
        <f t="shared" ref="E39:K39" si="9">$H$48</f>
        <v>#REF!</v>
      </c>
      <c r="F39" s="1056" t="e">
        <f t="shared" si="9"/>
        <v>#REF!</v>
      </c>
      <c r="G39" s="1056" t="e">
        <f t="shared" si="9"/>
        <v>#REF!</v>
      </c>
      <c r="H39" s="1056" t="e">
        <f t="shared" si="9"/>
        <v>#REF!</v>
      </c>
      <c r="I39" s="1056" t="e">
        <f t="shared" si="9"/>
        <v>#REF!</v>
      </c>
      <c r="J39" s="1056" t="e">
        <f t="shared" si="9"/>
        <v>#REF!</v>
      </c>
      <c r="K39" s="1056" t="e">
        <f t="shared" si="9"/>
        <v>#REF!</v>
      </c>
    </row>
    <row r="40" spans="1:11" ht="23.25" x14ac:dyDescent="0.35">
      <c r="A40" s="1054"/>
      <c r="B40" s="1060"/>
      <c r="C40" s="1060" t="s">
        <v>336</v>
      </c>
      <c r="D40" s="1056"/>
      <c r="E40" s="1056" t="e">
        <f t="shared" ref="E40:K40" si="10">$H$54</f>
        <v>#REF!</v>
      </c>
      <c r="F40" s="1056" t="e">
        <f t="shared" si="10"/>
        <v>#REF!</v>
      </c>
      <c r="G40" s="1056" t="e">
        <f t="shared" si="10"/>
        <v>#REF!</v>
      </c>
      <c r="H40" s="1056" t="e">
        <f t="shared" si="10"/>
        <v>#REF!</v>
      </c>
      <c r="I40" s="1056" t="e">
        <f t="shared" si="10"/>
        <v>#REF!</v>
      </c>
      <c r="J40" s="1056" t="e">
        <f t="shared" si="10"/>
        <v>#REF!</v>
      </c>
      <c r="K40" s="1056" t="e">
        <f t="shared" si="10"/>
        <v>#REF!</v>
      </c>
    </row>
    <row r="41" spans="1:11" ht="23.25" x14ac:dyDescent="0.35">
      <c r="A41" s="1054"/>
      <c r="B41" s="1060"/>
      <c r="C41" s="1060" t="s">
        <v>506</v>
      </c>
      <c r="D41" s="1056"/>
      <c r="E41" s="1059" t="e">
        <f>#REF!</f>
        <v>#REF!</v>
      </c>
      <c r="F41" s="1059" t="e">
        <f>#REF!</f>
        <v>#REF!</v>
      </c>
      <c r="G41" s="1059" t="e">
        <f>#REF!</f>
        <v>#REF!</v>
      </c>
      <c r="H41" s="1059" t="e">
        <f>#REF!</f>
        <v>#REF!</v>
      </c>
      <c r="I41" s="1059" t="e">
        <f>#REF!</f>
        <v>#REF!</v>
      </c>
      <c r="J41" s="1059" t="e">
        <f>#REF!</f>
        <v>#REF!</v>
      </c>
      <c r="K41" s="1059" t="e">
        <f>#REF!</f>
        <v>#REF!</v>
      </c>
    </row>
    <row r="42" spans="1:11" ht="23.25" x14ac:dyDescent="0.35">
      <c r="A42" s="1054"/>
      <c r="B42" s="1060"/>
      <c r="C42" s="1060"/>
      <c r="D42" s="1060"/>
      <c r="E42" s="1068"/>
      <c r="F42" s="1068"/>
      <c r="G42" s="1068"/>
      <c r="H42" s="1068"/>
      <c r="I42" s="1068"/>
      <c r="J42" s="1068"/>
      <c r="K42" s="1068"/>
    </row>
    <row r="43" spans="1:11" ht="24" thickBot="1" x14ac:dyDescent="0.4">
      <c r="A43" s="1054"/>
      <c r="B43" s="1060"/>
      <c r="C43" s="1060" t="s">
        <v>158</v>
      </c>
      <c r="D43" s="1060"/>
      <c r="E43" s="1062" t="e">
        <f t="shared" ref="E43:K43" si="11">SUM(E38:E42)</f>
        <v>#REF!</v>
      </c>
      <c r="F43" s="1062" t="e">
        <f t="shared" si="11"/>
        <v>#REF!</v>
      </c>
      <c r="G43" s="1062" t="e">
        <f t="shared" si="11"/>
        <v>#REF!</v>
      </c>
      <c r="H43" s="1062" t="e">
        <f t="shared" si="11"/>
        <v>#REF!</v>
      </c>
      <c r="I43" s="1067" t="e">
        <f t="shared" si="11"/>
        <v>#REF!</v>
      </c>
      <c r="J43" s="1062" t="e">
        <f t="shared" si="11"/>
        <v>#REF!</v>
      </c>
      <c r="K43" s="1066" t="e">
        <f t="shared" si="11"/>
        <v>#REF!</v>
      </c>
    </row>
    <row r="44" spans="1:11" ht="24" thickTop="1" x14ac:dyDescent="0.35">
      <c r="A44" s="1054"/>
      <c r="B44" s="1060"/>
      <c r="C44" s="1060"/>
      <c r="D44" s="1060"/>
      <c r="E44" s="1065"/>
      <c r="F44" s="1065"/>
      <c r="G44" s="1065"/>
      <c r="H44" s="1065"/>
      <c r="I44" s="1065"/>
      <c r="J44" s="1065"/>
    </row>
    <row r="45" spans="1:11" ht="23.25" x14ac:dyDescent="0.35">
      <c r="A45" s="1054"/>
      <c r="B45" s="1060"/>
      <c r="C45" s="1060"/>
      <c r="D45" s="1060"/>
      <c r="H45" s="1055"/>
      <c r="I45" s="1055"/>
      <c r="J45" s="1055"/>
    </row>
    <row r="46" spans="1:11" ht="23.25" x14ac:dyDescent="0.35">
      <c r="A46" s="1054"/>
      <c r="B46" s="1060"/>
      <c r="C46" s="1060"/>
      <c r="D46" s="1060"/>
      <c r="E46" s="1061" t="s">
        <v>157</v>
      </c>
      <c r="F46" s="1061" t="s">
        <v>165</v>
      </c>
      <c r="G46" s="1061" t="s">
        <v>164</v>
      </c>
      <c r="H46" s="1061" t="s">
        <v>158</v>
      </c>
      <c r="I46" s="1061"/>
      <c r="J46" s="1055"/>
    </row>
    <row r="47" spans="1:11" ht="23.25" x14ac:dyDescent="0.35">
      <c r="A47" s="1054"/>
      <c r="B47" s="1060"/>
      <c r="C47" s="1064"/>
      <c r="D47" s="1060"/>
      <c r="E47" s="1056" t="s">
        <v>168</v>
      </c>
      <c r="F47" s="1056">
        <v>4</v>
      </c>
      <c r="G47" s="1056" t="e">
        <f>#REF!</f>
        <v>#REF!</v>
      </c>
      <c r="H47" s="1056" t="e">
        <f>SUM(F47*G47)</f>
        <v>#REF!</v>
      </c>
      <c r="I47" s="1056"/>
      <c r="J47" s="1063"/>
    </row>
    <row r="48" spans="1:11" ht="23.25" x14ac:dyDescent="0.35">
      <c r="A48" s="1054"/>
      <c r="B48" s="1055"/>
      <c r="C48" s="1055"/>
      <c r="D48" s="1060"/>
      <c r="E48" s="1056" t="s">
        <v>167</v>
      </c>
      <c r="F48" s="1056">
        <v>4</v>
      </c>
      <c r="G48" s="1056" t="e">
        <f>#REF!</f>
        <v>#REF!</v>
      </c>
      <c r="H48" s="1056" t="e">
        <f>SUM(F48*G48)</f>
        <v>#REF!</v>
      </c>
      <c r="I48" s="1056"/>
      <c r="J48" s="1055"/>
    </row>
    <row r="49" spans="1:10" ht="23.25" x14ac:dyDescent="0.35">
      <c r="A49" s="1054"/>
      <c r="B49" s="1060"/>
      <c r="C49" s="1061"/>
      <c r="D49" s="1061"/>
      <c r="J49" s="1056"/>
    </row>
    <row r="50" spans="1:10" ht="23.25" x14ac:dyDescent="0.35">
      <c r="A50" s="1054"/>
      <c r="B50" s="1060"/>
      <c r="C50" s="1061"/>
      <c r="D50" s="1061"/>
      <c r="E50" s="1061" t="s">
        <v>336</v>
      </c>
      <c r="F50" s="1061" t="s">
        <v>165</v>
      </c>
      <c r="G50" s="1061" t="s">
        <v>505</v>
      </c>
      <c r="H50" s="1061" t="s">
        <v>158</v>
      </c>
      <c r="I50" s="1061"/>
      <c r="J50" s="1056"/>
    </row>
    <row r="51" spans="1:10" ht="23.25" x14ac:dyDescent="0.35">
      <c r="A51" s="1054"/>
      <c r="B51" s="1060"/>
      <c r="C51" s="1061"/>
      <c r="D51" s="1056"/>
      <c r="E51" s="1061" t="s">
        <v>504</v>
      </c>
      <c r="F51" s="1056">
        <v>8.8330000000000002</v>
      </c>
      <c r="G51" s="1056" t="e">
        <f>#REF!</f>
        <v>#REF!</v>
      </c>
      <c r="H51" s="1059" t="e">
        <f>F51*G51</f>
        <v>#REF!</v>
      </c>
      <c r="I51" s="1059"/>
      <c r="J51" s="1056"/>
    </row>
    <row r="52" spans="1:10" ht="23.25" x14ac:dyDescent="0.35">
      <c r="A52" s="1054"/>
      <c r="B52" s="1060"/>
      <c r="C52" s="1061"/>
      <c r="D52" s="1061"/>
      <c r="E52" s="1061" t="s">
        <v>503</v>
      </c>
      <c r="F52" s="1056">
        <v>10</v>
      </c>
      <c r="G52" s="1056" t="e">
        <f>#REF!</f>
        <v>#REF!</v>
      </c>
      <c r="H52" s="1056" t="e">
        <f>F52*G52</f>
        <v>#REF!</v>
      </c>
      <c r="I52" s="1056"/>
      <c r="J52" s="1056"/>
    </row>
    <row r="53" spans="1:10" ht="23.25" x14ac:dyDescent="0.35">
      <c r="A53" s="1062"/>
      <c r="B53" s="1056"/>
      <c r="C53" s="1056"/>
      <c r="D53" s="1060"/>
      <c r="E53" s="1061" t="s">
        <v>502</v>
      </c>
      <c r="F53" s="1056">
        <v>8.8330000000000002</v>
      </c>
      <c r="G53" s="1056" t="e">
        <f>#REF!</f>
        <v>#REF!</v>
      </c>
      <c r="H53" s="1059" t="e">
        <f>F53*G53</f>
        <v>#REF!</v>
      </c>
      <c r="I53" s="1059"/>
      <c r="J53" s="1055"/>
    </row>
    <row r="54" spans="1:10" ht="23.25" x14ac:dyDescent="0.35">
      <c r="A54" s="1062"/>
      <c r="B54" s="1056"/>
      <c r="C54" s="1056"/>
      <c r="D54" s="1060"/>
      <c r="E54" s="1061" t="s">
        <v>501</v>
      </c>
      <c r="F54" s="1056">
        <v>10</v>
      </c>
      <c r="G54" s="1056" t="e">
        <f>#REF!</f>
        <v>#REF!</v>
      </c>
      <c r="H54" s="1056" t="e">
        <f>F54*G54</f>
        <v>#REF!</v>
      </c>
      <c r="I54" s="1056"/>
      <c r="J54" s="1055"/>
    </row>
    <row r="55" spans="1:10" ht="24.95" customHeight="1" x14ac:dyDescent="0.35">
      <c r="A55" s="1054"/>
      <c r="B55" s="1060"/>
      <c r="C55" s="1060"/>
      <c r="D55" s="1060"/>
      <c r="J55" s="1055"/>
    </row>
    <row r="56" spans="1:10" ht="23.1" customHeight="1" x14ac:dyDescent="0.3">
      <c r="A56" s="1061"/>
      <c r="B56" s="1060"/>
      <c r="E56" s="1056" t="s">
        <v>659</v>
      </c>
      <c r="F56" s="1061" t="s">
        <v>165</v>
      </c>
      <c r="G56" s="1061" t="s">
        <v>164</v>
      </c>
      <c r="H56" s="1061" t="s">
        <v>158</v>
      </c>
      <c r="I56" s="1061"/>
      <c r="J56" s="1055"/>
    </row>
    <row r="57" spans="1:10" ht="23.1" customHeight="1" x14ac:dyDescent="0.35">
      <c r="A57" s="1054"/>
      <c r="B57" s="1060"/>
      <c r="C57" s="1060"/>
      <c r="D57" s="1060" t="s">
        <v>499</v>
      </c>
      <c r="E57" s="1056" t="s">
        <v>500</v>
      </c>
      <c r="F57" s="1056">
        <v>2.8330000000000002</v>
      </c>
      <c r="G57" s="1057" t="e">
        <f>#REF!</f>
        <v>#REF!</v>
      </c>
      <c r="H57" s="1059" t="e">
        <f>F57*G57</f>
        <v>#REF!</v>
      </c>
      <c r="I57" s="1059"/>
      <c r="J57" s="1055"/>
    </row>
    <row r="58" spans="1:10" ht="20.25" x14ac:dyDescent="0.3">
      <c r="B58" s="1060"/>
      <c r="D58" s="1053" t="s">
        <v>498</v>
      </c>
      <c r="E58" s="1056" t="s">
        <v>168</v>
      </c>
      <c r="F58" s="1056">
        <v>3</v>
      </c>
      <c r="G58" s="1057" t="e">
        <f>#REF!</f>
        <v>#REF!</v>
      </c>
      <c r="H58" s="1056" t="e">
        <f>F58*G58</f>
        <v>#REF!</v>
      </c>
      <c r="I58" s="1056"/>
      <c r="J58" s="1055"/>
    </row>
    <row r="59" spans="1:10" ht="20.25" x14ac:dyDescent="0.3">
      <c r="D59" s="1053" t="s">
        <v>499</v>
      </c>
      <c r="E59" s="1056" t="s">
        <v>167</v>
      </c>
      <c r="F59" s="1056">
        <v>2.8330000000000002</v>
      </c>
      <c r="G59" s="1057" t="e">
        <f>#REF!</f>
        <v>#REF!</v>
      </c>
      <c r="H59" s="1059" t="e">
        <f>F59*G59</f>
        <v>#REF!</v>
      </c>
      <c r="I59" s="1059"/>
      <c r="J59" s="1055"/>
    </row>
    <row r="60" spans="1:10" ht="20.25" x14ac:dyDescent="0.3">
      <c r="D60" s="1053" t="s">
        <v>498</v>
      </c>
      <c r="E60" s="1058"/>
      <c r="F60" s="1056">
        <v>3</v>
      </c>
      <c r="G60" s="1057" t="e">
        <f>#REF!</f>
        <v>#REF!</v>
      </c>
      <c r="H60" s="1056" t="e">
        <f>F60*G60</f>
        <v>#REF!</v>
      </c>
      <c r="I60" s="1056"/>
      <c r="J60" s="1055"/>
    </row>
    <row r="61" spans="1:10" ht="23.25" x14ac:dyDescent="0.35">
      <c r="A61" s="1054"/>
      <c r="E61" s="1055"/>
      <c r="F61" s="1055"/>
      <c r="G61" s="1055"/>
      <c r="H61" s="1055"/>
      <c r="I61" s="1055"/>
      <c r="J61" s="1055"/>
    </row>
    <row r="62" spans="1:10" ht="23.25" x14ac:dyDescent="0.35">
      <c r="A62" s="1054"/>
      <c r="E62" s="1055"/>
      <c r="F62" s="1055"/>
      <c r="G62" s="1055"/>
      <c r="H62" s="1055"/>
      <c r="I62" s="1055"/>
      <c r="J62" s="1055"/>
    </row>
    <row r="63" spans="1:10" ht="23.25" x14ac:dyDescent="0.35">
      <c r="A63" s="1054"/>
      <c r="E63" s="1055"/>
      <c r="F63" s="1055"/>
      <c r="G63" s="1055"/>
      <c r="H63" s="1055"/>
      <c r="I63" s="1055"/>
      <c r="J63" s="1055"/>
    </row>
    <row r="64" spans="1:10" ht="23.25" x14ac:dyDescent="0.35">
      <c r="A64" s="1054"/>
      <c r="E64" s="1055"/>
      <c r="F64" s="1055"/>
      <c r="G64" s="1055"/>
      <c r="H64" s="1055"/>
      <c r="I64" s="1055"/>
      <c r="J64" s="1055"/>
    </row>
    <row r="65" spans="1:10" ht="23.25" x14ac:dyDescent="0.35">
      <c r="A65" s="1054"/>
      <c r="E65" s="1055"/>
      <c r="F65" s="1055"/>
      <c r="G65" s="1055"/>
      <c r="H65" s="1055"/>
      <c r="I65" s="1055"/>
      <c r="J65" s="1055"/>
    </row>
    <row r="66" spans="1:10" ht="23.25" x14ac:dyDescent="0.35">
      <c r="A66" s="1054"/>
      <c r="E66" s="1055"/>
      <c r="F66" s="1055"/>
      <c r="G66" s="1055"/>
      <c r="H66" s="1055"/>
      <c r="I66" s="1055"/>
      <c r="J66" s="1055"/>
    </row>
    <row r="67" spans="1:10" ht="23.25" x14ac:dyDescent="0.35">
      <c r="A67" s="1054"/>
      <c r="E67" s="1055"/>
      <c r="F67" s="1055"/>
      <c r="G67" s="1055"/>
      <c r="H67" s="1055"/>
      <c r="I67" s="1055"/>
      <c r="J67" s="1055"/>
    </row>
    <row r="68" spans="1:10" ht="23.25" x14ac:dyDescent="0.35">
      <c r="A68" s="1054"/>
      <c r="E68" s="1055"/>
      <c r="F68" s="1055"/>
      <c r="G68" s="1055"/>
      <c r="H68" s="1055"/>
      <c r="I68" s="1055"/>
      <c r="J68" s="1055"/>
    </row>
    <row r="69" spans="1:10" ht="23.25" x14ac:dyDescent="0.35">
      <c r="A69" s="1054"/>
      <c r="E69" s="1055"/>
      <c r="F69" s="1055"/>
      <c r="G69" s="1055"/>
      <c r="H69" s="1055"/>
      <c r="I69" s="1055"/>
      <c r="J69" s="1055"/>
    </row>
    <row r="70" spans="1:10" ht="23.25" x14ac:dyDescent="0.35">
      <c r="A70" s="1054"/>
      <c r="E70" s="1055"/>
      <c r="F70" s="1055"/>
      <c r="G70" s="1055"/>
      <c r="H70" s="1055"/>
      <c r="I70" s="1055"/>
      <c r="J70" s="1055"/>
    </row>
    <row r="71" spans="1:10" ht="23.25" x14ac:dyDescent="0.35">
      <c r="A71" s="1054"/>
      <c r="E71" s="1055"/>
      <c r="F71" s="1055"/>
      <c r="G71" s="1055"/>
      <c r="H71" s="1055"/>
      <c r="I71" s="1055"/>
      <c r="J71" s="1055"/>
    </row>
    <row r="72" spans="1:10" ht="23.25" x14ac:dyDescent="0.35">
      <c r="A72" s="1054"/>
      <c r="E72" s="1055"/>
      <c r="F72" s="1055"/>
      <c r="G72" s="1055"/>
      <c r="H72" s="1055"/>
      <c r="I72" s="1055"/>
      <c r="J72" s="1055"/>
    </row>
    <row r="73" spans="1:10" ht="23.25" x14ac:dyDescent="0.35">
      <c r="A73" s="1054"/>
      <c r="E73" s="1055"/>
      <c r="F73" s="1055"/>
      <c r="G73" s="1055"/>
      <c r="H73" s="1055"/>
      <c r="I73" s="1055"/>
      <c r="J73" s="1055"/>
    </row>
    <row r="74" spans="1:10" ht="23.25" x14ac:dyDescent="0.35">
      <c r="A74" s="1054"/>
      <c r="E74" s="1055"/>
      <c r="F74" s="1055"/>
      <c r="G74" s="1055"/>
      <c r="H74" s="1055"/>
      <c r="I74" s="1055"/>
      <c r="J74" s="1055"/>
    </row>
    <row r="75" spans="1:10" ht="23.25" x14ac:dyDescent="0.35">
      <c r="A75" s="1054"/>
      <c r="E75" s="1055"/>
      <c r="F75" s="1055"/>
      <c r="G75" s="1055"/>
      <c r="H75" s="1055"/>
      <c r="I75" s="1055"/>
      <c r="J75" s="1055"/>
    </row>
    <row r="76" spans="1:10" ht="23.25" x14ac:dyDescent="0.35">
      <c r="A76" s="1054"/>
      <c r="E76" s="1055"/>
      <c r="F76" s="1055"/>
      <c r="G76" s="1055"/>
      <c r="H76" s="1055"/>
      <c r="I76" s="1055"/>
      <c r="J76" s="1055"/>
    </row>
    <row r="77" spans="1:10" ht="23.25" x14ac:dyDescent="0.35">
      <c r="A77" s="1054"/>
      <c r="E77" s="1055"/>
      <c r="F77" s="1055"/>
      <c r="G77" s="1055"/>
      <c r="H77" s="1055"/>
      <c r="I77" s="1055"/>
      <c r="J77" s="1055"/>
    </row>
    <row r="78" spans="1:10" ht="23.25" x14ac:dyDescent="0.35">
      <c r="A78" s="1054"/>
      <c r="E78" s="1055"/>
      <c r="F78" s="1055"/>
      <c r="G78" s="1055"/>
      <c r="H78" s="1055"/>
      <c r="I78" s="1055"/>
      <c r="J78" s="1055"/>
    </row>
    <row r="79" spans="1:10" ht="23.25" x14ac:dyDescent="0.35">
      <c r="A79" s="1054"/>
      <c r="E79" s="1055"/>
      <c r="F79" s="1055"/>
      <c r="G79" s="1055"/>
      <c r="H79" s="1055"/>
      <c r="I79" s="1055"/>
      <c r="J79" s="1055"/>
    </row>
    <row r="80" spans="1:10" ht="23.25" x14ac:dyDescent="0.35">
      <c r="A80" s="1054"/>
      <c r="E80" s="1055"/>
      <c r="F80" s="1055"/>
      <c r="G80" s="1055"/>
      <c r="H80" s="1055"/>
      <c r="I80" s="1055"/>
      <c r="J80" s="1055"/>
    </row>
    <row r="81" spans="1:10" ht="23.25" x14ac:dyDescent="0.35">
      <c r="A81" s="1054"/>
      <c r="E81" s="1055"/>
      <c r="F81" s="1055"/>
      <c r="G81" s="1055"/>
      <c r="H81" s="1055"/>
      <c r="I81" s="1055"/>
      <c r="J81" s="1055"/>
    </row>
    <row r="82" spans="1:10" ht="23.25" x14ac:dyDescent="0.35">
      <c r="A82" s="1054"/>
      <c r="E82" s="1055"/>
      <c r="F82" s="1055"/>
      <c r="G82" s="1055"/>
      <c r="H82" s="1055"/>
      <c r="I82" s="1055"/>
      <c r="J82" s="1055"/>
    </row>
    <row r="83" spans="1:10" ht="23.25" x14ac:dyDescent="0.35">
      <c r="A83" s="1054"/>
    </row>
    <row r="84" spans="1:10" ht="23.25" x14ac:dyDescent="0.35">
      <c r="A84" s="1054"/>
    </row>
    <row r="85" spans="1:10" ht="23.25" x14ac:dyDescent="0.35">
      <c r="A85" s="1054"/>
    </row>
    <row r="86" spans="1:10" ht="23.25" x14ac:dyDescent="0.35">
      <c r="A86" s="1054"/>
    </row>
    <row r="87" spans="1:10" ht="23.25" x14ac:dyDescent="0.35">
      <c r="A87" s="1054"/>
    </row>
    <row r="88" spans="1:10" ht="23.25" x14ac:dyDescent="0.35">
      <c r="A88" s="1054"/>
    </row>
  </sheetData>
  <pageMargins left="0.5" right="0.5" top="0.5" bottom="0.5" header="0" footer="0"/>
  <pageSetup scale="51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69D01-29F6-4A2F-B3AB-195E690C7981}">
  <dimension ref="A1:L91"/>
  <sheetViews>
    <sheetView workbookViewId="0"/>
  </sheetViews>
  <sheetFormatPr defaultColWidth="12.42578125" defaultRowHeight="15" x14ac:dyDescent="0.2"/>
  <cols>
    <col min="1" max="1" width="20.140625" style="1077" customWidth="1"/>
    <col min="2" max="2" width="4.7109375" style="1077" customWidth="1"/>
    <col min="3" max="3" width="20.140625" style="1077" customWidth="1"/>
    <col min="4" max="4" width="13.7109375" style="1077" customWidth="1"/>
    <col min="5" max="10" width="17.5703125" style="1077" customWidth="1"/>
    <col min="11" max="16384" width="12.42578125" style="1077"/>
  </cols>
  <sheetData>
    <row r="1" spans="1:12" ht="30" customHeight="1" x14ac:dyDescent="0.35">
      <c r="C1" s="1095" t="s">
        <v>522</v>
      </c>
      <c r="D1" s="1078"/>
      <c r="E1" s="1078"/>
      <c r="F1" s="1078"/>
      <c r="G1" s="1078"/>
      <c r="H1" s="1078"/>
      <c r="I1" s="1078"/>
    </row>
    <row r="2" spans="1:12" ht="20.100000000000001" customHeight="1" x14ac:dyDescent="0.25">
      <c r="A2" s="1094" t="s">
        <v>133</v>
      </c>
      <c r="B2" s="1080"/>
      <c r="C2" s="1080"/>
      <c r="D2" s="1080"/>
      <c r="E2" s="1093">
        <v>1</v>
      </c>
      <c r="F2" s="1093">
        <v>2</v>
      </c>
      <c r="G2" s="1093">
        <v>3</v>
      </c>
      <c r="H2" s="1093">
        <v>4</v>
      </c>
      <c r="I2" s="1093">
        <v>4.5</v>
      </c>
      <c r="J2" s="1093">
        <v>5</v>
      </c>
      <c r="K2" s="1093">
        <v>6</v>
      </c>
    </row>
    <row r="3" spans="1:12" ht="20.100000000000001" customHeight="1" x14ac:dyDescent="0.2">
      <c r="E3" s="1092"/>
      <c r="F3" s="1092"/>
      <c r="G3" s="1092"/>
      <c r="H3" s="1092"/>
      <c r="I3" s="1092"/>
      <c r="J3" s="1092"/>
      <c r="K3" s="1092"/>
    </row>
    <row r="4" spans="1:12" ht="20.100000000000001" customHeight="1" x14ac:dyDescent="0.35">
      <c r="A4" s="1078" t="s">
        <v>521</v>
      </c>
      <c r="B4" s="1080"/>
      <c r="C4" s="1080" t="s">
        <v>67</v>
      </c>
      <c r="D4" s="1080"/>
      <c r="E4" s="1088" t="e">
        <f>#REF!</f>
        <v>#REF!</v>
      </c>
      <c r="F4" s="1088" t="e">
        <f>#REF!</f>
        <v>#REF!</v>
      </c>
      <c r="G4" s="1088" t="e">
        <f>#REF!</f>
        <v>#REF!</v>
      </c>
      <c r="H4" s="1088" t="e">
        <f>#REF!</f>
        <v>#REF!</v>
      </c>
      <c r="I4" s="1088" t="e">
        <f>#REF!</f>
        <v>#REF!</v>
      </c>
      <c r="J4" s="1088" t="e">
        <f>#REF!</f>
        <v>#REF!</v>
      </c>
      <c r="K4" s="1088" t="e">
        <f>#REF!</f>
        <v>#REF!</v>
      </c>
    </row>
    <row r="5" spans="1:12" ht="20.100000000000001" customHeight="1" x14ac:dyDescent="0.35">
      <c r="A5" s="1078" t="s">
        <v>278</v>
      </c>
      <c r="B5" s="1080"/>
      <c r="C5" s="1080" t="s">
        <v>472</v>
      </c>
      <c r="D5" s="1080"/>
      <c r="E5" s="1085" t="e">
        <f t="shared" ref="E5:K5" si="0">$J$45</f>
        <v>#REF!</v>
      </c>
      <c r="F5" s="1085" t="e">
        <f t="shared" si="0"/>
        <v>#REF!</v>
      </c>
      <c r="G5" s="1085" t="e">
        <f t="shared" si="0"/>
        <v>#REF!</v>
      </c>
      <c r="H5" s="1085" t="e">
        <f t="shared" si="0"/>
        <v>#REF!</v>
      </c>
      <c r="I5" s="1085" t="e">
        <f t="shared" si="0"/>
        <v>#REF!</v>
      </c>
      <c r="J5" s="1085" t="e">
        <f t="shared" si="0"/>
        <v>#REF!</v>
      </c>
      <c r="K5" s="1085" t="e">
        <f t="shared" si="0"/>
        <v>#REF!</v>
      </c>
    </row>
    <row r="6" spans="1:12" ht="20.100000000000001" customHeight="1" x14ac:dyDescent="0.3">
      <c r="B6" s="1080"/>
      <c r="C6" s="1080" t="s">
        <v>336</v>
      </c>
      <c r="D6" s="1080"/>
      <c r="E6" s="1082" t="e">
        <f t="shared" ref="E6:K6" si="1">$J$51</f>
        <v>#REF!</v>
      </c>
      <c r="F6" s="1082" t="e">
        <f t="shared" si="1"/>
        <v>#REF!</v>
      </c>
      <c r="G6" s="1082" t="e">
        <f t="shared" si="1"/>
        <v>#REF!</v>
      </c>
      <c r="H6" s="1082" t="e">
        <f t="shared" si="1"/>
        <v>#REF!</v>
      </c>
      <c r="I6" s="1082" t="e">
        <f t="shared" si="1"/>
        <v>#REF!</v>
      </c>
      <c r="J6" s="1082" t="e">
        <f t="shared" si="1"/>
        <v>#REF!</v>
      </c>
      <c r="K6" s="1082" t="e">
        <f t="shared" si="1"/>
        <v>#REF!</v>
      </c>
      <c r="L6" s="1447" t="e">
        <f>SUM(K5:K6)</f>
        <v>#REF!</v>
      </c>
    </row>
    <row r="7" spans="1:12" ht="20.100000000000001" customHeight="1" x14ac:dyDescent="0.35">
      <c r="A7" s="1078"/>
      <c r="B7" s="1080"/>
      <c r="C7" s="1080" t="s">
        <v>170</v>
      </c>
      <c r="D7" s="1080"/>
      <c r="E7" s="1088" t="e">
        <f>#REF!</f>
        <v>#REF!</v>
      </c>
      <c r="F7" s="1088" t="e">
        <f>#REF!</f>
        <v>#REF!</v>
      </c>
      <c r="G7" s="1088" t="e">
        <f>#REF!</f>
        <v>#REF!</v>
      </c>
      <c r="H7" s="1088" t="e">
        <f>#REF!</f>
        <v>#REF!</v>
      </c>
      <c r="I7" s="1088" t="e">
        <f>#REF!</f>
        <v>#REF!</v>
      </c>
      <c r="J7" s="1088" t="e">
        <f>#REF!</f>
        <v>#REF!</v>
      </c>
      <c r="K7" s="1088" t="e">
        <f>#REF!</f>
        <v>#REF!</v>
      </c>
    </row>
    <row r="8" spans="1:12" ht="20.100000000000001" customHeight="1" x14ac:dyDescent="0.35">
      <c r="A8" s="1078"/>
      <c r="B8" s="1080"/>
      <c r="C8" s="1080"/>
      <c r="D8" s="1080"/>
      <c r="E8" s="1089"/>
      <c r="F8" s="1089"/>
      <c r="G8" s="1089"/>
      <c r="H8" s="1089"/>
      <c r="I8" s="1089"/>
      <c r="J8" s="1089"/>
      <c r="K8" s="1089"/>
    </row>
    <row r="9" spans="1:12" ht="20.100000000000001" customHeight="1" thickBot="1" x14ac:dyDescent="0.4">
      <c r="A9" s="1078"/>
      <c r="B9" s="1080"/>
      <c r="C9" s="1080" t="s">
        <v>158</v>
      </c>
      <c r="D9" s="1080"/>
      <c r="E9" s="1088" t="e">
        <f t="shared" ref="E9:K9" si="2">SUM(E4:E8)</f>
        <v>#REF!</v>
      </c>
      <c r="F9" s="1088" t="e">
        <f t="shared" si="2"/>
        <v>#REF!</v>
      </c>
      <c r="G9" s="1088" t="e">
        <f t="shared" si="2"/>
        <v>#REF!</v>
      </c>
      <c r="H9" s="1088" t="e">
        <f t="shared" si="2"/>
        <v>#REF!</v>
      </c>
      <c r="I9" s="1088" t="e">
        <f t="shared" si="2"/>
        <v>#REF!</v>
      </c>
      <c r="J9" s="1088" t="e">
        <f t="shared" si="2"/>
        <v>#REF!</v>
      </c>
      <c r="K9" s="1088" t="e">
        <f t="shared" si="2"/>
        <v>#REF!</v>
      </c>
    </row>
    <row r="10" spans="1:12" ht="20.100000000000001" customHeight="1" thickTop="1" x14ac:dyDescent="0.35">
      <c r="A10" s="1078"/>
      <c r="B10" s="1080"/>
      <c r="C10" s="1080"/>
      <c r="D10" s="1080"/>
      <c r="E10" s="1086"/>
      <c r="F10" s="1086"/>
      <c r="G10" s="1086"/>
      <c r="H10" s="1086"/>
      <c r="I10" s="1086"/>
      <c r="J10" s="1086"/>
      <c r="K10" s="1086"/>
    </row>
    <row r="11" spans="1:12" ht="20.100000000000001" customHeight="1" x14ac:dyDescent="0.35">
      <c r="A11" s="1078"/>
      <c r="B11" s="1080"/>
      <c r="C11" s="1080"/>
      <c r="D11" s="1080"/>
      <c r="E11" s="1090"/>
      <c r="F11" s="1090"/>
      <c r="G11" s="1090"/>
      <c r="H11" s="1090"/>
      <c r="I11" s="1090"/>
      <c r="J11" s="1090"/>
      <c r="K11" s="1090"/>
    </row>
    <row r="12" spans="1:12" ht="20.100000000000001" customHeight="1" x14ac:dyDescent="0.35">
      <c r="A12" s="1078"/>
      <c r="B12" s="1080"/>
      <c r="C12" s="1080"/>
      <c r="D12" s="1080"/>
      <c r="E12" s="1090"/>
      <c r="F12" s="1090"/>
      <c r="G12" s="1090"/>
      <c r="H12" s="1090"/>
      <c r="I12" s="1090"/>
      <c r="J12" s="1090"/>
      <c r="K12" s="1090"/>
    </row>
    <row r="13" spans="1:12" ht="20.100000000000001" customHeight="1" x14ac:dyDescent="0.35">
      <c r="A13" s="1078"/>
      <c r="B13" s="1080"/>
      <c r="C13" s="1080"/>
      <c r="D13" s="1080"/>
      <c r="E13" s="1090"/>
      <c r="F13" s="1090"/>
      <c r="G13" s="1090"/>
      <c r="H13" s="1090"/>
      <c r="I13" s="1090"/>
      <c r="J13" s="1090"/>
      <c r="K13" s="1090"/>
    </row>
    <row r="14" spans="1:12" ht="20.100000000000001" customHeight="1" x14ac:dyDescent="0.35">
      <c r="A14" s="1078"/>
      <c r="B14" s="1080"/>
      <c r="C14" s="1080"/>
      <c r="D14" s="1080"/>
      <c r="E14" s="1090"/>
      <c r="F14" s="1090"/>
      <c r="G14" s="1090"/>
      <c r="H14" s="1090"/>
      <c r="I14" s="1090"/>
      <c r="J14" s="1090"/>
      <c r="K14" s="1090"/>
    </row>
    <row r="15" spans="1:12" ht="20.100000000000001" customHeight="1" x14ac:dyDescent="0.35">
      <c r="A15" s="1078" t="s">
        <v>520</v>
      </c>
      <c r="B15" s="1080"/>
      <c r="C15" s="1080" t="s">
        <v>67</v>
      </c>
      <c r="D15" s="1446"/>
      <c r="E15" s="1088" t="e">
        <f>#REF!</f>
        <v>#REF!</v>
      </c>
      <c r="F15" s="1088" t="e">
        <f>#REF!</f>
        <v>#REF!</v>
      </c>
      <c r="G15" s="1088" t="e">
        <f>#REF!</f>
        <v>#REF!</v>
      </c>
      <c r="H15" s="1088" t="e">
        <f>#REF!</f>
        <v>#REF!</v>
      </c>
      <c r="I15" s="1088" t="e">
        <f>#REF!</f>
        <v>#REF!</v>
      </c>
      <c r="J15" s="1088" t="e">
        <f>#REF!</f>
        <v>#REF!</v>
      </c>
      <c r="K15" s="1088" t="e">
        <f>#REF!</f>
        <v>#REF!</v>
      </c>
      <c r="L15" s="1447"/>
    </row>
    <row r="16" spans="1:12" ht="20.100000000000001" customHeight="1" x14ac:dyDescent="0.35">
      <c r="A16" s="1078" t="s">
        <v>340</v>
      </c>
      <c r="B16" s="1080"/>
      <c r="C16" s="1080" t="s">
        <v>472</v>
      </c>
      <c r="D16" s="1085"/>
      <c r="E16" s="1085" t="e">
        <f t="shared" ref="E16:K16" si="3">$J$46</f>
        <v>#REF!</v>
      </c>
      <c r="F16" s="1085" t="e">
        <f t="shared" si="3"/>
        <v>#REF!</v>
      </c>
      <c r="G16" s="1085" t="e">
        <f t="shared" si="3"/>
        <v>#REF!</v>
      </c>
      <c r="H16" s="1085" t="e">
        <f t="shared" si="3"/>
        <v>#REF!</v>
      </c>
      <c r="I16" s="1085" t="e">
        <f t="shared" si="3"/>
        <v>#REF!</v>
      </c>
      <c r="J16" s="1085" t="e">
        <f t="shared" si="3"/>
        <v>#REF!</v>
      </c>
      <c r="K16" s="1085" t="e">
        <f t="shared" si="3"/>
        <v>#REF!</v>
      </c>
      <c r="L16" s="1447"/>
    </row>
    <row r="17" spans="1:12" ht="20.100000000000001" customHeight="1" x14ac:dyDescent="0.3">
      <c r="B17" s="1080"/>
      <c r="C17" s="1080" t="s">
        <v>336</v>
      </c>
      <c r="D17" s="1446"/>
      <c r="E17" s="1085" t="e">
        <f t="shared" ref="E17:K17" si="4">$J$51</f>
        <v>#REF!</v>
      </c>
      <c r="F17" s="1085" t="e">
        <f t="shared" si="4"/>
        <v>#REF!</v>
      </c>
      <c r="G17" s="1085" t="e">
        <f t="shared" si="4"/>
        <v>#REF!</v>
      </c>
      <c r="H17" s="1085" t="e">
        <f t="shared" si="4"/>
        <v>#REF!</v>
      </c>
      <c r="I17" s="1085" t="e">
        <f t="shared" si="4"/>
        <v>#REF!</v>
      </c>
      <c r="J17" s="1085" t="e">
        <f t="shared" si="4"/>
        <v>#REF!</v>
      </c>
      <c r="K17" s="1085" t="e">
        <f t="shared" si="4"/>
        <v>#REF!</v>
      </c>
      <c r="L17" s="1447" t="e">
        <f>SUM(K16:K17)</f>
        <v>#REF!</v>
      </c>
    </row>
    <row r="18" spans="1:12" ht="20.100000000000001" customHeight="1" x14ac:dyDescent="0.35">
      <c r="A18" s="1078"/>
      <c r="B18" s="1080"/>
      <c r="C18" s="1080" t="s">
        <v>170</v>
      </c>
      <c r="D18" s="1446"/>
      <c r="E18" s="1088" t="e">
        <f>#REF!</f>
        <v>#REF!</v>
      </c>
      <c r="F18" s="1088" t="e">
        <f>#REF!</f>
        <v>#REF!</v>
      </c>
      <c r="G18" s="1088" t="e">
        <f>#REF!</f>
        <v>#REF!</v>
      </c>
      <c r="H18" s="1088" t="e">
        <f>#REF!</f>
        <v>#REF!</v>
      </c>
      <c r="I18" s="1088" t="e">
        <f>#REF!</f>
        <v>#REF!</v>
      </c>
      <c r="J18" s="1088" t="e">
        <f>#REF!</f>
        <v>#REF!</v>
      </c>
      <c r="K18" s="1088" t="e">
        <f>#REF!</f>
        <v>#REF!</v>
      </c>
      <c r="L18" s="1447"/>
    </row>
    <row r="19" spans="1:12" ht="20.100000000000001" customHeight="1" x14ac:dyDescent="0.35">
      <c r="A19" s="1078"/>
      <c r="B19" s="1080"/>
      <c r="C19" s="1080"/>
      <c r="D19" s="1446"/>
      <c r="E19" s="1448"/>
      <c r="F19" s="1448"/>
      <c r="G19" s="1448"/>
      <c r="H19" s="1448"/>
      <c r="I19" s="1448"/>
      <c r="J19" s="1448"/>
      <c r="K19" s="1448"/>
      <c r="L19" s="1447"/>
    </row>
    <row r="20" spans="1:12" ht="20.100000000000001" customHeight="1" thickBot="1" x14ac:dyDescent="0.4">
      <c r="A20" s="1078"/>
      <c r="B20" s="1080"/>
      <c r="C20" s="1080" t="s">
        <v>158</v>
      </c>
      <c r="D20" s="1446"/>
      <c r="E20" s="1088" t="e">
        <f t="shared" ref="E20:K20" si="5">SUM(E15:E19)</f>
        <v>#REF!</v>
      </c>
      <c r="F20" s="1088" t="e">
        <f t="shared" si="5"/>
        <v>#REF!</v>
      </c>
      <c r="G20" s="1088" t="e">
        <f t="shared" si="5"/>
        <v>#REF!</v>
      </c>
      <c r="H20" s="1088" t="e">
        <f t="shared" si="5"/>
        <v>#REF!</v>
      </c>
      <c r="I20" s="1088" t="e">
        <f t="shared" si="5"/>
        <v>#REF!</v>
      </c>
      <c r="J20" s="1088" t="e">
        <f t="shared" si="5"/>
        <v>#REF!</v>
      </c>
      <c r="K20" s="1088" t="e">
        <f t="shared" si="5"/>
        <v>#REF!</v>
      </c>
      <c r="L20" s="1447"/>
    </row>
    <row r="21" spans="1:12" ht="20.100000000000001" customHeight="1" thickTop="1" x14ac:dyDescent="0.35">
      <c r="A21" s="1078"/>
      <c r="B21" s="1080"/>
      <c r="C21" s="1080"/>
      <c r="D21" s="1446"/>
      <c r="E21" s="1449"/>
      <c r="F21" s="1449"/>
      <c r="G21" s="1449"/>
      <c r="H21" s="1449"/>
      <c r="I21" s="1449"/>
      <c r="J21" s="1449"/>
      <c r="K21" s="1449"/>
      <c r="L21" s="1447"/>
    </row>
    <row r="22" spans="1:12" ht="20.100000000000001" customHeight="1" x14ac:dyDescent="0.35">
      <c r="A22" s="1078"/>
      <c r="B22" s="1080"/>
      <c r="C22" s="1080"/>
      <c r="D22" s="1446"/>
      <c r="E22" s="1450"/>
      <c r="F22" s="1450"/>
      <c r="G22" s="1450"/>
      <c r="H22" s="1450"/>
      <c r="I22" s="1450"/>
      <c r="J22" s="1450"/>
      <c r="K22" s="1450"/>
      <c r="L22" s="1447"/>
    </row>
    <row r="23" spans="1:12" ht="20.100000000000001" customHeight="1" x14ac:dyDescent="0.35">
      <c r="A23" s="1078"/>
      <c r="B23" s="1080"/>
      <c r="C23" s="1091"/>
      <c r="D23" s="1446"/>
      <c r="E23" s="1450"/>
      <c r="F23" s="1450"/>
      <c r="G23" s="1450"/>
      <c r="H23" s="1450"/>
      <c r="I23" s="1450"/>
      <c r="J23" s="1450"/>
      <c r="K23" s="1450"/>
      <c r="L23" s="1447"/>
    </row>
    <row r="24" spans="1:12" ht="20.100000000000001" customHeight="1" x14ac:dyDescent="0.35">
      <c r="A24" s="1078"/>
      <c r="B24" s="1080"/>
      <c r="C24" s="1080"/>
      <c r="D24" s="1446"/>
      <c r="E24" s="1450"/>
      <c r="F24" s="1450"/>
      <c r="G24" s="1450"/>
      <c r="H24" s="1450"/>
      <c r="I24" s="1450"/>
      <c r="J24" s="1450"/>
      <c r="K24" s="1450"/>
      <c r="L24" s="1447"/>
    </row>
    <row r="25" spans="1:12" ht="20.100000000000001" customHeight="1" x14ac:dyDescent="0.35">
      <c r="A25" s="1078"/>
      <c r="B25" s="1080"/>
      <c r="C25" s="1080"/>
      <c r="D25" s="1451"/>
      <c r="E25" s="1088"/>
      <c r="F25" s="1088"/>
      <c r="G25" s="1450"/>
      <c r="H25" s="1450"/>
      <c r="I25" s="1450"/>
      <c r="J25" s="1450"/>
      <c r="K25" s="1450"/>
      <c r="L25" s="1447"/>
    </row>
    <row r="26" spans="1:12" ht="20.100000000000001" customHeight="1" x14ac:dyDescent="0.35">
      <c r="A26" s="1078" t="s">
        <v>519</v>
      </c>
      <c r="B26" s="1080"/>
      <c r="C26" s="1080" t="s">
        <v>67</v>
      </c>
      <c r="D26" s="1451"/>
      <c r="E26" s="1088" t="e">
        <f>#REF!</f>
        <v>#REF!</v>
      </c>
      <c r="F26" s="1088" t="e">
        <f>#REF!</f>
        <v>#REF!</v>
      </c>
      <c r="G26" s="1088" t="e">
        <f>#REF!</f>
        <v>#REF!</v>
      </c>
      <c r="H26" s="1088" t="e">
        <f>#REF!</f>
        <v>#REF!</v>
      </c>
      <c r="I26" s="1088" t="e">
        <f>#REF!</f>
        <v>#REF!</v>
      </c>
      <c r="J26" s="1088" t="e">
        <f>#REF!</f>
        <v>#REF!</v>
      </c>
      <c r="K26" s="1088" t="e">
        <f>#REF!</f>
        <v>#REF!</v>
      </c>
      <c r="L26" s="1447"/>
    </row>
    <row r="27" spans="1:12" ht="20.100000000000001" customHeight="1" x14ac:dyDescent="0.35">
      <c r="A27" s="1078" t="s">
        <v>274</v>
      </c>
      <c r="B27" s="1080"/>
      <c r="C27" s="1080" t="s">
        <v>472</v>
      </c>
      <c r="D27" s="1451"/>
      <c r="E27" s="1085" t="e">
        <f t="shared" ref="E27:K27" si="6">$J$47</f>
        <v>#REF!</v>
      </c>
      <c r="F27" s="1085" t="e">
        <f t="shared" si="6"/>
        <v>#REF!</v>
      </c>
      <c r="G27" s="1085" t="e">
        <f t="shared" si="6"/>
        <v>#REF!</v>
      </c>
      <c r="H27" s="1085" t="e">
        <f t="shared" si="6"/>
        <v>#REF!</v>
      </c>
      <c r="I27" s="1085" t="e">
        <f t="shared" si="6"/>
        <v>#REF!</v>
      </c>
      <c r="J27" s="1085" t="e">
        <f t="shared" si="6"/>
        <v>#REF!</v>
      </c>
      <c r="K27" s="1085" t="e">
        <f t="shared" si="6"/>
        <v>#REF!</v>
      </c>
      <c r="L27" s="1447"/>
    </row>
    <row r="28" spans="1:12" ht="20.100000000000001" customHeight="1" x14ac:dyDescent="0.3">
      <c r="B28" s="1080"/>
      <c r="C28" s="1080" t="s">
        <v>336</v>
      </c>
      <c r="D28" s="1085"/>
      <c r="E28" s="1085" t="e">
        <f t="shared" ref="E28:K28" si="7">$J$52</f>
        <v>#REF!</v>
      </c>
      <c r="F28" s="1085" t="e">
        <f t="shared" si="7"/>
        <v>#REF!</v>
      </c>
      <c r="G28" s="1085" t="e">
        <f t="shared" si="7"/>
        <v>#REF!</v>
      </c>
      <c r="H28" s="1085" t="e">
        <f t="shared" si="7"/>
        <v>#REF!</v>
      </c>
      <c r="I28" s="1085" t="e">
        <f t="shared" si="7"/>
        <v>#REF!</v>
      </c>
      <c r="J28" s="1085" t="e">
        <f t="shared" si="7"/>
        <v>#REF!</v>
      </c>
      <c r="K28" s="1085" t="e">
        <f t="shared" si="7"/>
        <v>#REF!</v>
      </c>
      <c r="L28" s="1447"/>
    </row>
    <row r="29" spans="1:12" ht="20.100000000000001" customHeight="1" x14ac:dyDescent="0.35">
      <c r="A29" s="1078"/>
      <c r="B29" s="1080"/>
      <c r="C29" s="1080" t="s">
        <v>170</v>
      </c>
      <c r="D29" s="1085"/>
      <c r="E29" s="1088" t="e">
        <f>#REF!</f>
        <v>#REF!</v>
      </c>
      <c r="F29" s="1088" t="e">
        <f>#REF!</f>
        <v>#REF!</v>
      </c>
      <c r="G29" s="1088" t="e">
        <f>#REF!</f>
        <v>#REF!</v>
      </c>
      <c r="H29" s="1088" t="e">
        <f>#REF!</f>
        <v>#REF!</v>
      </c>
      <c r="I29" s="1088" t="e">
        <f>#REF!</f>
        <v>#REF!</v>
      </c>
      <c r="J29" s="1088" t="e">
        <f>#REF!</f>
        <v>#REF!</v>
      </c>
      <c r="K29" s="1088" t="e">
        <f>#REF!</f>
        <v>#REF!</v>
      </c>
      <c r="L29" s="1447"/>
    </row>
    <row r="30" spans="1:12" ht="23.25" x14ac:dyDescent="0.35">
      <c r="A30" s="1078"/>
      <c r="B30" s="1080"/>
      <c r="C30" s="1080"/>
      <c r="D30" s="1446"/>
      <c r="E30" s="1448"/>
      <c r="F30" s="1448"/>
      <c r="G30" s="1448"/>
      <c r="H30" s="1448"/>
      <c r="I30" s="1448"/>
      <c r="J30" s="1448"/>
      <c r="K30" s="1448"/>
      <c r="L30" s="1447"/>
    </row>
    <row r="31" spans="1:12" ht="24" thickBot="1" x14ac:dyDescent="0.4">
      <c r="A31" s="1078"/>
      <c r="B31" s="1080"/>
      <c r="C31" s="1080" t="s">
        <v>158</v>
      </c>
      <c r="D31" s="1446"/>
      <c r="E31" s="1088" t="e">
        <f t="shared" ref="E31:K31" si="8">SUM(E26:E30)</f>
        <v>#REF!</v>
      </c>
      <c r="F31" s="1088" t="e">
        <f t="shared" si="8"/>
        <v>#REF!</v>
      </c>
      <c r="G31" s="1088" t="e">
        <f t="shared" si="8"/>
        <v>#REF!</v>
      </c>
      <c r="H31" s="1088" t="e">
        <f t="shared" si="8"/>
        <v>#REF!</v>
      </c>
      <c r="I31" s="1088" t="e">
        <f t="shared" si="8"/>
        <v>#REF!</v>
      </c>
      <c r="J31" s="1088" t="e">
        <f t="shared" si="8"/>
        <v>#REF!</v>
      </c>
      <c r="K31" s="1088" t="e">
        <f t="shared" si="8"/>
        <v>#REF!</v>
      </c>
      <c r="L31" s="1447"/>
    </row>
    <row r="32" spans="1:12" ht="24" thickTop="1" x14ac:dyDescent="0.35">
      <c r="A32" s="1078"/>
      <c r="B32" s="1080"/>
      <c r="C32" s="1080"/>
      <c r="D32" s="1446"/>
      <c r="E32" s="1452"/>
      <c r="F32" s="1452"/>
      <c r="G32" s="1452"/>
      <c r="H32" s="1452"/>
      <c r="I32" s="1452"/>
      <c r="J32" s="1452"/>
      <c r="K32" s="1452"/>
      <c r="L32" s="1447"/>
    </row>
    <row r="33" spans="1:12" ht="23.25" x14ac:dyDescent="0.35">
      <c r="A33" s="1078"/>
      <c r="B33" s="1080"/>
      <c r="C33" s="1080"/>
      <c r="D33" s="1446"/>
      <c r="E33" s="1088"/>
      <c r="F33" s="1088"/>
      <c r="G33" s="1088"/>
      <c r="H33" s="1088"/>
      <c r="I33" s="1088"/>
      <c r="J33" s="1088"/>
      <c r="K33" s="1088"/>
      <c r="L33" s="1447"/>
    </row>
    <row r="34" spans="1:12" ht="23.25" x14ac:dyDescent="0.35">
      <c r="A34" s="1078"/>
      <c r="B34" s="1080"/>
      <c r="C34" s="1080"/>
      <c r="D34" s="1446"/>
      <c r="E34" s="1088"/>
      <c r="F34" s="1088"/>
      <c r="G34" s="1088"/>
      <c r="H34" s="1088"/>
      <c r="I34" s="1088"/>
      <c r="J34" s="1088"/>
      <c r="K34" s="1088"/>
      <c r="L34" s="1447"/>
    </row>
    <row r="35" spans="1:12" ht="23.25" x14ac:dyDescent="0.35">
      <c r="A35" s="1078"/>
      <c r="B35" s="1080"/>
      <c r="C35" s="1080"/>
      <c r="D35" s="1446"/>
      <c r="E35" s="1088"/>
      <c r="F35" s="1088"/>
      <c r="G35" s="1088"/>
      <c r="H35" s="1088"/>
      <c r="I35" s="1088"/>
      <c r="J35" s="1088"/>
      <c r="K35" s="1088"/>
      <c r="L35" s="1447"/>
    </row>
    <row r="36" spans="1:12" ht="23.25" x14ac:dyDescent="0.35">
      <c r="A36" s="1078" t="s">
        <v>518</v>
      </c>
      <c r="B36" s="1080"/>
      <c r="C36" s="1080" t="s">
        <v>67</v>
      </c>
      <c r="D36" s="1451"/>
      <c r="E36" s="1088" t="e">
        <f>#REF!</f>
        <v>#REF!</v>
      </c>
      <c r="F36" s="1088" t="e">
        <f>#REF!</f>
        <v>#REF!</v>
      </c>
      <c r="G36" s="1088" t="e">
        <f>#REF!</f>
        <v>#REF!</v>
      </c>
      <c r="H36" s="1088" t="e">
        <f>#REF!</f>
        <v>#REF!</v>
      </c>
      <c r="I36" s="1088" t="e">
        <f>#REF!</f>
        <v>#REF!</v>
      </c>
      <c r="J36" s="1088" t="e">
        <f>#REF!</f>
        <v>#REF!</v>
      </c>
      <c r="K36" s="1088" t="e">
        <f>#REF!</f>
        <v>#REF!</v>
      </c>
      <c r="L36" s="1447"/>
    </row>
    <row r="37" spans="1:12" ht="23.25" x14ac:dyDescent="0.35">
      <c r="A37" s="1078" t="s">
        <v>337</v>
      </c>
      <c r="B37" s="1080"/>
      <c r="C37" s="1080" t="s">
        <v>472</v>
      </c>
      <c r="D37" s="1451"/>
      <c r="E37" s="1085" t="e">
        <f t="shared" ref="E37:K37" si="9">$J$48</f>
        <v>#REF!</v>
      </c>
      <c r="F37" s="1085" t="e">
        <f t="shared" si="9"/>
        <v>#REF!</v>
      </c>
      <c r="G37" s="1085" t="e">
        <f t="shared" si="9"/>
        <v>#REF!</v>
      </c>
      <c r="H37" s="1085" t="e">
        <f t="shared" si="9"/>
        <v>#REF!</v>
      </c>
      <c r="I37" s="1085" t="e">
        <f t="shared" si="9"/>
        <v>#REF!</v>
      </c>
      <c r="J37" s="1085" t="e">
        <f t="shared" si="9"/>
        <v>#REF!</v>
      </c>
      <c r="K37" s="1085" t="e">
        <f t="shared" si="9"/>
        <v>#REF!</v>
      </c>
      <c r="L37" s="1447"/>
    </row>
    <row r="38" spans="1:12" ht="20.25" x14ac:dyDescent="0.3">
      <c r="B38" s="1080"/>
      <c r="C38" s="1080" t="s">
        <v>336</v>
      </c>
      <c r="D38" s="1085"/>
      <c r="E38" s="1085" t="e">
        <f t="shared" ref="E38:K38" si="10">$J$52</f>
        <v>#REF!</v>
      </c>
      <c r="F38" s="1085" t="e">
        <f t="shared" si="10"/>
        <v>#REF!</v>
      </c>
      <c r="G38" s="1085" t="e">
        <f t="shared" si="10"/>
        <v>#REF!</v>
      </c>
      <c r="H38" s="1085" t="e">
        <f t="shared" si="10"/>
        <v>#REF!</v>
      </c>
      <c r="I38" s="1085" t="e">
        <f t="shared" si="10"/>
        <v>#REF!</v>
      </c>
      <c r="J38" s="1085" t="e">
        <f t="shared" si="10"/>
        <v>#REF!</v>
      </c>
      <c r="K38" s="1085" t="e">
        <f t="shared" si="10"/>
        <v>#REF!</v>
      </c>
      <c r="L38" s="1447"/>
    </row>
    <row r="39" spans="1:12" ht="23.25" x14ac:dyDescent="0.35">
      <c r="A39" s="1078"/>
      <c r="B39" s="1080"/>
      <c r="C39" s="1080" t="s">
        <v>170</v>
      </c>
      <c r="D39" s="1085"/>
      <c r="E39" s="1088" t="e">
        <f>#REF!</f>
        <v>#REF!</v>
      </c>
      <c r="F39" s="1088" t="e">
        <f>#REF!</f>
        <v>#REF!</v>
      </c>
      <c r="G39" s="1088" t="e">
        <f>#REF!</f>
        <v>#REF!</v>
      </c>
      <c r="H39" s="1088" t="e">
        <f>#REF!</f>
        <v>#REF!</v>
      </c>
      <c r="I39" s="1088" t="e">
        <f>#REF!</f>
        <v>#REF!</v>
      </c>
      <c r="J39" s="1088" t="e">
        <f>#REF!</f>
        <v>#REF!</v>
      </c>
      <c r="K39" s="1088" t="e">
        <f>#REF!</f>
        <v>#REF!</v>
      </c>
      <c r="L39" s="1447"/>
    </row>
    <row r="40" spans="1:12" ht="23.25" x14ac:dyDescent="0.35">
      <c r="A40" s="1078"/>
      <c r="B40" s="1080"/>
      <c r="C40" s="1080"/>
      <c r="D40" s="1446"/>
      <c r="E40" s="1448"/>
      <c r="F40" s="1448"/>
      <c r="G40" s="1448"/>
      <c r="H40" s="1448"/>
      <c r="I40" s="1448"/>
      <c r="J40" s="1448"/>
      <c r="K40" s="1448"/>
      <c r="L40" s="1447"/>
    </row>
    <row r="41" spans="1:12" ht="24" thickBot="1" x14ac:dyDescent="0.4">
      <c r="A41" s="1078"/>
      <c r="B41" s="1080"/>
      <c r="C41" s="1080" t="s">
        <v>158</v>
      </c>
      <c r="D41" s="1446"/>
      <c r="E41" s="1088" t="e">
        <f t="shared" ref="E41:K41" si="11">SUM(E36:E40)</f>
        <v>#REF!</v>
      </c>
      <c r="F41" s="1088" t="e">
        <f t="shared" si="11"/>
        <v>#REF!</v>
      </c>
      <c r="G41" s="1088" t="e">
        <f t="shared" si="11"/>
        <v>#REF!</v>
      </c>
      <c r="H41" s="1088" t="e">
        <f t="shared" si="11"/>
        <v>#REF!</v>
      </c>
      <c r="I41" s="1088" t="e">
        <f t="shared" si="11"/>
        <v>#REF!</v>
      </c>
      <c r="J41" s="1088" t="e">
        <f t="shared" si="11"/>
        <v>#REF!</v>
      </c>
      <c r="K41" s="1087" t="e">
        <f t="shared" si="11"/>
        <v>#REF!</v>
      </c>
      <c r="L41" s="1447"/>
    </row>
    <row r="42" spans="1:12" ht="24" thickTop="1" x14ac:dyDescent="0.35">
      <c r="A42" s="1078"/>
      <c r="B42" s="1080"/>
      <c r="C42" s="1080"/>
      <c r="D42" s="1446"/>
      <c r="E42" s="1452"/>
      <c r="F42" s="1452"/>
      <c r="G42" s="1452"/>
      <c r="H42" s="1452"/>
      <c r="I42" s="1452"/>
      <c r="J42" s="1452"/>
      <c r="K42" s="1447"/>
      <c r="L42" s="1447"/>
    </row>
    <row r="43" spans="1:12" ht="23.25" x14ac:dyDescent="0.35">
      <c r="A43" s="1078"/>
      <c r="B43" s="1080"/>
      <c r="C43" s="1080"/>
      <c r="D43" s="1446"/>
      <c r="E43" s="1447"/>
      <c r="F43" s="1447"/>
      <c r="G43" s="1447"/>
      <c r="H43" s="1453"/>
      <c r="I43" s="1453"/>
      <c r="J43" s="1453"/>
      <c r="K43" s="1447"/>
      <c r="L43" s="1447"/>
    </row>
    <row r="44" spans="1:12" ht="23.25" x14ac:dyDescent="0.35">
      <c r="A44" s="1078"/>
      <c r="B44" s="1080"/>
      <c r="C44" s="1080"/>
      <c r="D44" s="1447"/>
      <c r="E44" s="1085" t="s">
        <v>517</v>
      </c>
      <c r="F44" s="1447"/>
      <c r="G44" s="1451" t="s">
        <v>516</v>
      </c>
      <c r="H44" s="1451" t="s">
        <v>515</v>
      </c>
      <c r="I44" s="1451"/>
      <c r="J44" s="1451" t="s">
        <v>158</v>
      </c>
      <c r="K44" s="1447"/>
      <c r="L44" s="1447"/>
    </row>
    <row r="45" spans="1:12" ht="23.25" x14ac:dyDescent="0.35">
      <c r="A45" s="1078"/>
      <c r="B45" s="1080"/>
      <c r="C45" s="1080"/>
      <c r="D45" s="1447"/>
      <c r="E45" s="1453" t="s">
        <v>514</v>
      </c>
      <c r="F45" s="1085" t="s">
        <v>168</v>
      </c>
      <c r="G45" s="1085">
        <v>19.5</v>
      </c>
      <c r="H45" s="1085" t="e">
        <f>#REF!</f>
        <v>#REF!</v>
      </c>
      <c r="I45" s="1085"/>
      <c r="J45" s="1085" t="e">
        <f>G45*H45</f>
        <v>#REF!</v>
      </c>
      <c r="K45" s="1447"/>
      <c r="L45" s="1447"/>
    </row>
    <row r="46" spans="1:12" ht="23.25" x14ac:dyDescent="0.35">
      <c r="A46" s="1078"/>
      <c r="B46" s="1080"/>
      <c r="C46" s="1080"/>
      <c r="D46" s="1447"/>
      <c r="E46" s="1453" t="s">
        <v>513</v>
      </c>
      <c r="F46" s="1085" t="s">
        <v>168</v>
      </c>
      <c r="G46" s="1085">
        <v>21.5</v>
      </c>
      <c r="H46" s="1085" t="e">
        <f>#REF!</f>
        <v>#REF!</v>
      </c>
      <c r="I46" s="1085"/>
      <c r="J46" s="1085" t="e">
        <f>G46*H46</f>
        <v>#REF!</v>
      </c>
      <c r="K46" s="1447"/>
      <c r="L46" s="1447"/>
    </row>
    <row r="47" spans="1:12" ht="23.25" x14ac:dyDescent="0.35">
      <c r="A47" s="1078"/>
      <c r="B47" s="1080"/>
      <c r="C47" s="1080"/>
      <c r="D47" s="1447"/>
      <c r="E47" s="1453" t="s">
        <v>512</v>
      </c>
      <c r="F47" s="1085" t="s">
        <v>167</v>
      </c>
      <c r="G47" s="1085">
        <v>19.5</v>
      </c>
      <c r="H47" s="1085" t="e">
        <f>#REF!</f>
        <v>#REF!</v>
      </c>
      <c r="I47" s="1085"/>
      <c r="J47" s="1085" t="e">
        <f>G47*H47</f>
        <v>#REF!</v>
      </c>
      <c r="K47" s="1447"/>
      <c r="L47" s="1447"/>
    </row>
    <row r="48" spans="1:12" ht="23.25" x14ac:dyDescent="0.35">
      <c r="A48" s="1078"/>
      <c r="B48" s="1080"/>
      <c r="C48" s="1080"/>
      <c r="D48" s="1447"/>
      <c r="E48" s="1453" t="s">
        <v>511</v>
      </c>
      <c r="F48" s="1085" t="s">
        <v>167</v>
      </c>
      <c r="G48" s="1085">
        <v>21.5</v>
      </c>
      <c r="H48" s="1085" t="e">
        <f>#REF!</f>
        <v>#REF!</v>
      </c>
      <c r="I48" s="1085"/>
      <c r="J48" s="1085" t="e">
        <f>G48*H48</f>
        <v>#REF!</v>
      </c>
      <c r="K48" s="1447"/>
      <c r="L48" s="1447"/>
    </row>
    <row r="49" spans="1:10" ht="23.25" x14ac:dyDescent="0.35">
      <c r="A49" s="1078"/>
      <c r="B49" s="1080"/>
      <c r="C49" s="1084"/>
    </row>
    <row r="50" spans="1:10" ht="23.25" x14ac:dyDescent="0.35">
      <c r="A50" s="1078"/>
      <c r="B50" s="1079"/>
      <c r="C50" s="1079"/>
      <c r="E50" s="1080"/>
      <c r="F50" s="1082" t="s">
        <v>336</v>
      </c>
    </row>
    <row r="51" spans="1:10" ht="23.25" x14ac:dyDescent="0.35">
      <c r="A51" s="1078"/>
      <c r="B51" s="1080"/>
      <c r="C51" s="1083"/>
      <c r="E51" s="1083"/>
      <c r="F51" s="1082" t="s">
        <v>168</v>
      </c>
      <c r="G51" s="1082">
        <v>2</v>
      </c>
      <c r="H51" s="1082" t="e">
        <f>#REF!</f>
        <v>#REF!</v>
      </c>
      <c r="I51" s="1082"/>
      <c r="J51" s="1082" t="e">
        <f>G51*H51</f>
        <v>#REF!</v>
      </c>
    </row>
    <row r="52" spans="1:10" ht="23.25" x14ac:dyDescent="0.35">
      <c r="A52" s="1078"/>
      <c r="B52" s="1080"/>
      <c r="C52" s="1083"/>
      <c r="E52" s="1083"/>
      <c r="F52" s="1082" t="s">
        <v>167</v>
      </c>
      <c r="G52" s="1082">
        <v>2</v>
      </c>
      <c r="H52" s="1082" t="e">
        <f>#REF!</f>
        <v>#REF!</v>
      </c>
      <c r="I52" s="1082"/>
      <c r="J52" s="1082" t="e">
        <f>G52*H52</f>
        <v>#REF!</v>
      </c>
    </row>
    <row r="53" spans="1:10" ht="23.25" x14ac:dyDescent="0.35">
      <c r="A53" s="1078"/>
      <c r="B53" s="1080"/>
      <c r="C53" s="1083"/>
      <c r="D53" s="1082"/>
      <c r="E53" s="1082"/>
      <c r="F53" s="1082"/>
      <c r="G53" s="1082"/>
      <c r="H53" s="1082"/>
      <c r="I53" s="1082"/>
      <c r="J53" s="1082"/>
    </row>
    <row r="54" spans="1:10" ht="23.25" x14ac:dyDescent="0.35">
      <c r="A54" s="1078"/>
      <c r="B54" s="1080"/>
      <c r="C54" s="1083"/>
      <c r="D54" s="1082"/>
      <c r="E54" s="1082"/>
      <c r="F54" s="1082"/>
      <c r="G54" s="1082"/>
      <c r="H54" s="1082"/>
      <c r="I54" s="1082"/>
      <c r="J54" s="1082"/>
    </row>
    <row r="55" spans="1:10" ht="23.25" x14ac:dyDescent="0.35">
      <c r="A55" s="1078"/>
      <c r="B55" s="1080"/>
      <c r="C55" s="1083"/>
      <c r="D55" s="1083"/>
      <c r="E55" s="1082"/>
      <c r="F55" s="1082"/>
      <c r="G55" s="1082"/>
      <c r="H55" s="1082"/>
      <c r="I55" s="1082"/>
      <c r="J55" s="1082"/>
    </row>
    <row r="56" spans="1:10" ht="23.25" x14ac:dyDescent="0.35">
      <c r="A56" s="1078"/>
      <c r="B56" s="1080"/>
      <c r="C56" s="1080"/>
      <c r="D56" s="1080"/>
      <c r="E56" s="1079"/>
      <c r="F56" s="1079"/>
      <c r="G56" s="1079"/>
      <c r="H56" s="1079"/>
      <c r="I56" s="1079"/>
      <c r="J56" s="1079"/>
    </row>
    <row r="57" spans="1:10" ht="23.25" x14ac:dyDescent="0.35">
      <c r="A57" s="1078"/>
      <c r="B57" s="1080"/>
      <c r="C57" s="1080"/>
      <c r="D57" s="1080"/>
      <c r="E57" s="1079"/>
      <c r="F57" s="1079"/>
      <c r="G57" s="1079"/>
      <c r="H57" s="1079"/>
      <c r="I57" s="1079"/>
      <c r="J57" s="1079"/>
    </row>
    <row r="58" spans="1:10" ht="23.25" x14ac:dyDescent="0.35">
      <c r="A58" s="1078"/>
      <c r="B58" s="1080"/>
      <c r="C58" s="1080"/>
      <c r="D58" s="1080"/>
      <c r="E58" s="1081"/>
      <c r="F58" s="1079"/>
      <c r="G58" s="1079"/>
      <c r="H58" s="1079"/>
      <c r="I58" s="1079"/>
      <c r="J58" s="1079"/>
    </row>
    <row r="59" spans="1:10" ht="23.25" x14ac:dyDescent="0.35">
      <c r="A59" s="1078"/>
      <c r="B59" s="1080"/>
      <c r="C59" s="1080"/>
      <c r="D59" s="1080"/>
      <c r="E59" s="1079"/>
      <c r="F59" s="1079"/>
      <c r="G59" s="1079"/>
      <c r="H59" s="1079"/>
      <c r="I59" s="1079"/>
      <c r="J59" s="1079"/>
    </row>
    <row r="60" spans="1:10" ht="23.25" x14ac:dyDescent="0.35">
      <c r="A60" s="1078"/>
      <c r="B60" s="1080"/>
      <c r="C60" s="1080"/>
      <c r="D60" s="1080"/>
      <c r="E60" s="1079"/>
      <c r="F60" s="1079"/>
      <c r="G60" s="1079"/>
      <c r="H60" s="1079"/>
      <c r="I60" s="1079"/>
      <c r="J60" s="1079"/>
    </row>
    <row r="61" spans="1:10" ht="23.25" x14ac:dyDescent="0.35">
      <c r="A61" s="1078"/>
      <c r="B61" s="1080"/>
      <c r="C61" s="1080"/>
      <c r="D61" s="1080"/>
      <c r="E61" s="1079"/>
      <c r="F61" s="1079"/>
      <c r="G61" s="1079"/>
      <c r="H61" s="1079"/>
      <c r="I61" s="1079"/>
      <c r="J61" s="1079"/>
    </row>
    <row r="62" spans="1:10" ht="23.25" x14ac:dyDescent="0.35">
      <c r="A62" s="1078"/>
      <c r="E62" s="1079"/>
      <c r="F62" s="1079"/>
      <c r="G62" s="1079"/>
      <c r="H62" s="1079"/>
      <c r="I62" s="1079"/>
      <c r="J62" s="1079"/>
    </row>
    <row r="63" spans="1:10" ht="23.25" x14ac:dyDescent="0.35">
      <c r="A63" s="1078"/>
      <c r="E63" s="1079"/>
      <c r="F63" s="1079"/>
      <c r="G63" s="1079"/>
      <c r="H63" s="1079"/>
      <c r="I63" s="1079"/>
      <c r="J63" s="1079"/>
    </row>
    <row r="64" spans="1:10" ht="23.25" x14ac:dyDescent="0.35">
      <c r="A64" s="1078"/>
      <c r="E64" s="1079"/>
      <c r="F64" s="1079"/>
      <c r="G64" s="1079"/>
      <c r="H64" s="1079"/>
      <c r="I64" s="1079"/>
      <c r="J64" s="1079"/>
    </row>
    <row r="65" spans="1:10" ht="23.25" x14ac:dyDescent="0.35">
      <c r="A65" s="1078"/>
      <c r="E65" s="1079"/>
      <c r="F65" s="1079"/>
      <c r="G65" s="1079"/>
      <c r="H65" s="1079"/>
      <c r="I65" s="1079"/>
      <c r="J65" s="1079"/>
    </row>
    <row r="66" spans="1:10" ht="23.25" x14ac:dyDescent="0.35">
      <c r="A66" s="1078"/>
      <c r="E66" s="1079"/>
      <c r="F66" s="1079"/>
      <c r="G66" s="1079"/>
      <c r="H66" s="1079"/>
      <c r="I66" s="1079"/>
      <c r="J66" s="1079"/>
    </row>
    <row r="67" spans="1:10" ht="23.25" x14ac:dyDescent="0.35">
      <c r="A67" s="1078"/>
      <c r="E67" s="1079"/>
      <c r="F67" s="1079"/>
      <c r="G67" s="1079"/>
      <c r="H67" s="1079"/>
      <c r="I67" s="1079"/>
      <c r="J67" s="1079"/>
    </row>
    <row r="68" spans="1:10" ht="23.25" x14ac:dyDescent="0.35">
      <c r="A68" s="1078"/>
      <c r="E68" s="1079"/>
      <c r="F68" s="1079"/>
      <c r="G68" s="1079"/>
      <c r="H68" s="1079"/>
      <c r="I68" s="1079"/>
      <c r="J68" s="1079"/>
    </row>
    <row r="69" spans="1:10" ht="23.25" x14ac:dyDescent="0.35">
      <c r="A69" s="1078"/>
      <c r="E69" s="1079"/>
      <c r="F69" s="1079"/>
      <c r="G69" s="1079"/>
      <c r="H69" s="1079"/>
      <c r="I69" s="1079"/>
      <c r="J69" s="1079"/>
    </row>
    <row r="70" spans="1:10" ht="23.25" x14ac:dyDescent="0.35">
      <c r="A70" s="1078"/>
      <c r="E70" s="1079"/>
      <c r="F70" s="1079"/>
      <c r="G70" s="1079"/>
      <c r="H70" s="1079"/>
      <c r="I70" s="1079"/>
      <c r="J70" s="1079"/>
    </row>
    <row r="71" spans="1:10" ht="23.25" x14ac:dyDescent="0.35">
      <c r="A71" s="1078"/>
      <c r="E71" s="1079"/>
      <c r="F71" s="1079"/>
      <c r="G71" s="1079"/>
      <c r="H71" s="1079"/>
      <c r="I71" s="1079"/>
      <c r="J71" s="1079"/>
    </row>
    <row r="72" spans="1:10" ht="23.25" x14ac:dyDescent="0.35">
      <c r="A72" s="1078"/>
      <c r="E72" s="1079"/>
      <c r="F72" s="1079"/>
      <c r="G72" s="1079"/>
      <c r="H72" s="1079"/>
      <c r="I72" s="1079"/>
      <c r="J72" s="1079"/>
    </row>
    <row r="73" spans="1:10" ht="23.25" x14ac:dyDescent="0.35">
      <c r="A73" s="1078"/>
      <c r="E73" s="1079"/>
      <c r="F73" s="1079"/>
      <c r="G73" s="1079"/>
      <c r="H73" s="1079"/>
      <c r="I73" s="1079"/>
      <c r="J73" s="1079"/>
    </row>
    <row r="74" spans="1:10" ht="23.25" x14ac:dyDescent="0.35">
      <c r="A74" s="1078"/>
      <c r="E74" s="1079"/>
      <c r="F74" s="1079"/>
      <c r="G74" s="1079"/>
      <c r="H74" s="1079"/>
      <c r="I74" s="1079"/>
      <c r="J74" s="1079"/>
    </row>
    <row r="75" spans="1:10" ht="23.25" x14ac:dyDescent="0.35">
      <c r="A75" s="1078"/>
      <c r="E75" s="1079"/>
      <c r="F75" s="1079"/>
      <c r="G75" s="1079"/>
      <c r="H75" s="1079"/>
      <c r="I75" s="1079"/>
      <c r="J75" s="1079"/>
    </row>
    <row r="76" spans="1:10" ht="23.25" x14ac:dyDescent="0.35">
      <c r="A76" s="1078"/>
      <c r="E76" s="1079"/>
      <c r="F76" s="1079"/>
      <c r="G76" s="1079"/>
      <c r="H76" s="1079"/>
      <c r="I76" s="1079"/>
      <c r="J76" s="1079"/>
    </row>
    <row r="77" spans="1:10" ht="23.25" x14ac:dyDescent="0.35">
      <c r="A77" s="1078"/>
      <c r="E77" s="1079"/>
      <c r="F77" s="1079"/>
      <c r="G77" s="1079"/>
      <c r="H77" s="1079"/>
      <c r="I77" s="1079"/>
      <c r="J77" s="1079"/>
    </row>
    <row r="78" spans="1:10" ht="23.25" x14ac:dyDescent="0.35">
      <c r="A78" s="1078"/>
      <c r="E78" s="1079"/>
      <c r="F78" s="1079"/>
      <c r="G78" s="1079"/>
      <c r="H78" s="1079"/>
      <c r="I78" s="1079"/>
      <c r="J78" s="1079"/>
    </row>
    <row r="79" spans="1:10" ht="23.25" x14ac:dyDescent="0.35">
      <c r="A79" s="1078"/>
      <c r="E79" s="1079"/>
      <c r="F79" s="1079"/>
      <c r="G79" s="1079"/>
      <c r="H79" s="1079"/>
      <c r="I79" s="1079"/>
      <c r="J79" s="1079"/>
    </row>
    <row r="80" spans="1:10" ht="23.25" x14ac:dyDescent="0.35">
      <c r="A80" s="1078"/>
      <c r="E80" s="1079"/>
      <c r="F80" s="1079"/>
      <c r="G80" s="1079"/>
      <c r="H80" s="1079"/>
      <c r="I80" s="1079"/>
      <c r="J80" s="1079"/>
    </row>
    <row r="81" spans="1:10" ht="23.25" x14ac:dyDescent="0.35">
      <c r="A81" s="1078"/>
      <c r="E81" s="1079"/>
      <c r="F81" s="1079"/>
      <c r="G81" s="1079"/>
      <c r="H81" s="1079"/>
      <c r="I81" s="1079"/>
      <c r="J81" s="1079"/>
    </row>
    <row r="82" spans="1:10" ht="23.25" x14ac:dyDescent="0.35">
      <c r="A82" s="1078"/>
      <c r="E82" s="1079"/>
      <c r="F82" s="1079"/>
      <c r="G82" s="1079"/>
      <c r="H82" s="1079"/>
      <c r="I82" s="1079"/>
      <c r="J82" s="1079"/>
    </row>
    <row r="83" spans="1:10" ht="23.25" x14ac:dyDescent="0.35">
      <c r="A83" s="1078"/>
      <c r="E83" s="1079"/>
      <c r="F83" s="1079"/>
      <c r="G83" s="1079"/>
      <c r="H83" s="1079"/>
      <c r="I83" s="1079"/>
      <c r="J83" s="1079"/>
    </row>
    <row r="84" spans="1:10" ht="23.25" x14ac:dyDescent="0.35">
      <c r="A84" s="1078"/>
      <c r="E84" s="1079"/>
      <c r="F84" s="1079"/>
      <c r="G84" s="1079"/>
      <c r="H84" s="1079"/>
      <c r="I84" s="1079"/>
      <c r="J84" s="1079"/>
    </row>
    <row r="85" spans="1:10" ht="23.25" x14ac:dyDescent="0.35">
      <c r="A85" s="1078"/>
      <c r="E85" s="1079"/>
      <c r="F85" s="1079"/>
      <c r="G85" s="1079"/>
      <c r="H85" s="1079"/>
      <c r="I85" s="1079"/>
      <c r="J85" s="1079"/>
    </row>
    <row r="86" spans="1:10" ht="23.25" x14ac:dyDescent="0.35">
      <c r="A86" s="1078"/>
    </row>
    <row r="87" spans="1:10" ht="23.25" x14ac:dyDescent="0.35">
      <c r="A87" s="1078"/>
    </row>
    <row r="88" spans="1:10" ht="23.25" x14ac:dyDescent="0.35">
      <c r="A88" s="1078"/>
    </row>
    <row r="89" spans="1:10" ht="23.25" x14ac:dyDescent="0.35">
      <c r="A89" s="1078"/>
    </row>
    <row r="90" spans="1:10" ht="23.25" x14ac:dyDescent="0.35">
      <c r="A90" s="1078"/>
    </row>
    <row r="91" spans="1:10" ht="23.25" x14ac:dyDescent="0.35">
      <c r="A91" s="1078"/>
    </row>
  </sheetData>
  <pageMargins left="0.5" right="0.5" top="0.5" bottom="0.5" header="0" footer="0"/>
  <pageSetup scale="51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E10A8-5E59-43B7-AB67-2FDCFE4AE51B}">
  <dimension ref="A1:L52"/>
  <sheetViews>
    <sheetView workbookViewId="0"/>
  </sheetViews>
  <sheetFormatPr defaultColWidth="12.42578125" defaultRowHeight="15" x14ac:dyDescent="0.2"/>
  <cols>
    <col min="1" max="1" width="20.140625" style="1096" customWidth="1"/>
    <col min="2" max="2" width="4.7109375" style="1096" customWidth="1"/>
    <col min="3" max="3" width="20.140625" style="1096" customWidth="1"/>
    <col min="4" max="4" width="13.7109375" style="1096" customWidth="1"/>
    <col min="5" max="10" width="17.5703125" style="1096" customWidth="1"/>
    <col min="11" max="16384" width="12.42578125" style="1096"/>
  </cols>
  <sheetData>
    <row r="1" spans="1:11" ht="20.100000000000001" customHeight="1" x14ac:dyDescent="0.2"/>
    <row r="2" spans="1:11" ht="20.100000000000001" customHeight="1" x14ac:dyDescent="0.2"/>
    <row r="3" spans="1:11" ht="20.100000000000001" customHeight="1" x14ac:dyDescent="0.2"/>
    <row r="4" spans="1:11" ht="20.100000000000001" customHeight="1" x14ac:dyDescent="0.2"/>
    <row r="5" spans="1:11" ht="20.100000000000001" customHeight="1" x14ac:dyDescent="0.35">
      <c r="A5" s="1108" t="s">
        <v>533</v>
      </c>
      <c r="B5" s="1108"/>
    </row>
    <row r="7" spans="1:11" ht="20.100000000000001" customHeight="1" x14ac:dyDescent="0.25">
      <c r="A7" s="1115" t="s">
        <v>133</v>
      </c>
      <c r="B7" s="1097"/>
      <c r="C7" s="1097"/>
      <c r="D7" s="1097"/>
      <c r="E7" s="1114">
        <v>1</v>
      </c>
      <c r="F7" s="1114">
        <v>2</v>
      </c>
      <c r="G7" s="1114">
        <v>3</v>
      </c>
      <c r="H7" s="1114">
        <v>4</v>
      </c>
      <c r="I7" s="1114">
        <v>4.5</v>
      </c>
      <c r="J7" s="1114">
        <v>5</v>
      </c>
      <c r="K7" s="1114">
        <v>6</v>
      </c>
    </row>
    <row r="8" spans="1:11" ht="20.100000000000001" customHeight="1" x14ac:dyDescent="0.35">
      <c r="A8" s="1106" t="s">
        <v>287</v>
      </c>
      <c r="D8" s="1106"/>
      <c r="E8" s="1113"/>
      <c r="F8" s="1113"/>
      <c r="G8" s="1113"/>
      <c r="H8" s="1113"/>
      <c r="I8" s="1113"/>
      <c r="J8" s="1113"/>
      <c r="K8" s="1113"/>
    </row>
    <row r="9" spans="1:11" ht="20.100000000000001" customHeight="1" x14ac:dyDescent="0.35">
      <c r="A9" s="1106" t="s">
        <v>532</v>
      </c>
      <c r="B9" s="1097"/>
      <c r="C9" s="1097" t="s">
        <v>67</v>
      </c>
      <c r="D9" s="1106"/>
      <c r="E9" s="1112" t="e">
        <f>#REF!</f>
        <v>#REF!</v>
      </c>
      <c r="F9" s="1112" t="e">
        <f>#REF!</f>
        <v>#REF!</v>
      </c>
      <c r="G9" s="1112" t="e">
        <f>#REF!</f>
        <v>#REF!</v>
      </c>
      <c r="H9" s="1112" t="e">
        <f>#REF!</f>
        <v>#REF!</v>
      </c>
      <c r="I9" s="1112" t="e">
        <f>#REF!</f>
        <v>#REF!</v>
      </c>
      <c r="J9" s="1112" t="e">
        <f>#REF!</f>
        <v>#REF!</v>
      </c>
      <c r="K9" s="1112" t="e">
        <f>#REF!</f>
        <v>#REF!</v>
      </c>
    </row>
    <row r="10" spans="1:11" ht="20.100000000000001" customHeight="1" x14ac:dyDescent="0.35">
      <c r="A10" s="1106"/>
      <c r="B10" s="1097"/>
      <c r="C10" s="1097" t="s">
        <v>531</v>
      </c>
      <c r="D10" s="1106"/>
      <c r="E10" s="1112" t="e">
        <f t="shared" ref="E10:K10" si="0">$H$28</f>
        <v>#REF!</v>
      </c>
      <c r="F10" s="1112" t="e">
        <f t="shared" si="0"/>
        <v>#REF!</v>
      </c>
      <c r="G10" s="1112" t="e">
        <f t="shared" si="0"/>
        <v>#REF!</v>
      </c>
      <c r="H10" s="1112" t="e">
        <f t="shared" si="0"/>
        <v>#REF!</v>
      </c>
      <c r="I10" s="1112" t="e">
        <f t="shared" si="0"/>
        <v>#REF!</v>
      </c>
      <c r="J10" s="1112" t="e">
        <f t="shared" si="0"/>
        <v>#REF!</v>
      </c>
      <c r="K10" s="1112" t="e">
        <f t="shared" si="0"/>
        <v>#REF!</v>
      </c>
    </row>
    <row r="11" spans="1:11" ht="20.100000000000001" customHeight="1" x14ac:dyDescent="0.35">
      <c r="A11" s="1106"/>
      <c r="B11" s="1097"/>
      <c r="C11" s="1097" t="s">
        <v>530</v>
      </c>
      <c r="D11" s="1106"/>
      <c r="E11" s="1109"/>
      <c r="F11" s="1109"/>
      <c r="G11" s="1109"/>
      <c r="H11" s="1109"/>
      <c r="I11" s="1109"/>
      <c r="J11" s="1109"/>
      <c r="K11" s="1109"/>
    </row>
    <row r="12" spans="1:11" ht="20.100000000000001" customHeight="1" thickBot="1" x14ac:dyDescent="0.4">
      <c r="A12" s="1106"/>
      <c r="B12" s="1097"/>
      <c r="C12" s="1097" t="s">
        <v>158</v>
      </c>
      <c r="D12" s="1106"/>
      <c r="E12" s="1117" t="e">
        <f t="shared" ref="E12:K12" si="1">SUM(E9:E11)</f>
        <v>#REF!</v>
      </c>
      <c r="F12" s="1117" t="e">
        <f t="shared" si="1"/>
        <v>#REF!</v>
      </c>
      <c r="G12" s="1117" t="e">
        <f t="shared" si="1"/>
        <v>#REF!</v>
      </c>
      <c r="H12" s="1117" t="e">
        <f t="shared" si="1"/>
        <v>#REF!</v>
      </c>
      <c r="I12" s="1117" t="e">
        <f t="shared" si="1"/>
        <v>#REF!</v>
      </c>
      <c r="J12" s="1117" t="e">
        <f t="shared" si="1"/>
        <v>#REF!</v>
      </c>
      <c r="K12" s="1117" t="e">
        <f t="shared" si="1"/>
        <v>#REF!</v>
      </c>
    </row>
    <row r="13" spans="1:11" ht="20.100000000000001" customHeight="1" thickTop="1" x14ac:dyDescent="0.35">
      <c r="A13" s="1106"/>
      <c r="B13" s="1097"/>
      <c r="C13" s="1097"/>
      <c r="D13" s="1106"/>
      <c r="E13" s="1116"/>
      <c r="F13" s="1116"/>
      <c r="G13" s="1116"/>
      <c r="H13" s="1116"/>
      <c r="I13" s="1116"/>
      <c r="J13" s="1116"/>
      <c r="K13" s="1116"/>
    </row>
    <row r="14" spans="1:11" ht="20.100000000000001" customHeight="1" x14ac:dyDescent="0.35">
      <c r="A14" s="1106"/>
      <c r="B14" s="1097"/>
      <c r="C14" s="1097"/>
      <c r="D14" s="1106"/>
      <c r="E14" s="1106"/>
      <c r="F14" s="1106"/>
      <c r="G14" s="1106"/>
      <c r="H14" s="1106"/>
      <c r="I14" s="1106"/>
      <c r="J14" s="1106"/>
      <c r="K14" s="1106"/>
    </row>
    <row r="15" spans="1:11" ht="20.100000000000001" customHeight="1" x14ac:dyDescent="0.35">
      <c r="A15" s="1106"/>
      <c r="B15" s="1097"/>
      <c r="C15" s="1097"/>
      <c r="D15" s="1106"/>
      <c r="E15" s="1106"/>
      <c r="F15" s="1106"/>
      <c r="G15" s="1106"/>
      <c r="H15" s="1106"/>
      <c r="I15" s="1106"/>
      <c r="J15" s="1106"/>
      <c r="K15" s="1106"/>
    </row>
    <row r="16" spans="1:11" ht="20.100000000000001" customHeight="1" x14ac:dyDescent="0.25">
      <c r="A16" s="1115" t="s">
        <v>133</v>
      </c>
      <c r="B16" s="1097"/>
      <c r="C16" s="1097"/>
      <c r="D16" s="1097"/>
      <c r="E16" s="1114">
        <v>1</v>
      </c>
      <c r="F16" s="1114">
        <v>2</v>
      </c>
      <c r="G16" s="1114">
        <v>3</v>
      </c>
      <c r="H16" s="1114">
        <v>4</v>
      </c>
      <c r="I16" s="1114">
        <v>4.5</v>
      </c>
      <c r="J16" s="1114">
        <v>5</v>
      </c>
      <c r="K16" s="1114">
        <v>6</v>
      </c>
    </row>
    <row r="17" spans="1:12" ht="20.100000000000001" customHeight="1" x14ac:dyDescent="0.35">
      <c r="A17" s="1106" t="s">
        <v>288</v>
      </c>
      <c r="D17" s="1106"/>
      <c r="E17" s="1113"/>
      <c r="F17" s="1113"/>
      <c r="G17" s="1113"/>
      <c r="H17" s="1113"/>
      <c r="I17" s="1113"/>
      <c r="J17" s="1113"/>
      <c r="K17" s="1113"/>
    </row>
    <row r="18" spans="1:12" ht="20.100000000000001" customHeight="1" x14ac:dyDescent="0.35">
      <c r="A18" s="1106" t="s">
        <v>529</v>
      </c>
      <c r="B18" s="1097"/>
      <c r="C18" s="1097" t="s">
        <v>528</v>
      </c>
      <c r="D18" s="1106"/>
      <c r="E18" s="1112" t="e">
        <f>#REF!</f>
        <v>#REF!</v>
      </c>
      <c r="F18" s="1112" t="e">
        <f>#REF!</f>
        <v>#REF!</v>
      </c>
      <c r="G18" s="1112" t="e">
        <f>#REF!</f>
        <v>#REF!</v>
      </c>
      <c r="H18" s="1112" t="e">
        <f>#REF!</f>
        <v>#REF!</v>
      </c>
      <c r="I18" s="1112" t="e">
        <f>#REF!</f>
        <v>#REF!</v>
      </c>
      <c r="J18" s="1112" t="e">
        <f>#REF!</f>
        <v>#REF!</v>
      </c>
      <c r="K18" s="1112" t="e">
        <f>#REF!</f>
        <v>#REF!</v>
      </c>
    </row>
    <row r="19" spans="1:12" ht="20.100000000000001" customHeight="1" x14ac:dyDescent="0.35">
      <c r="A19" s="1106"/>
      <c r="B19" s="1097"/>
      <c r="C19" s="1097" t="s">
        <v>527</v>
      </c>
      <c r="D19" s="1106"/>
      <c r="E19" s="1112" t="e">
        <f t="shared" ref="E19:K19" si="2">$H$31</f>
        <v>#REF!</v>
      </c>
      <c r="F19" s="1112" t="e">
        <f t="shared" si="2"/>
        <v>#REF!</v>
      </c>
      <c r="G19" s="1112" t="e">
        <f t="shared" si="2"/>
        <v>#REF!</v>
      </c>
      <c r="H19" s="1112" t="e">
        <f t="shared" si="2"/>
        <v>#REF!</v>
      </c>
      <c r="I19" s="1112" t="e">
        <f t="shared" si="2"/>
        <v>#REF!</v>
      </c>
      <c r="J19" s="1112" t="e">
        <f t="shared" si="2"/>
        <v>#REF!</v>
      </c>
      <c r="K19" s="1112" t="e">
        <f t="shared" si="2"/>
        <v>#REF!</v>
      </c>
    </row>
    <row r="20" spans="1:12" ht="20.100000000000001" customHeight="1" x14ac:dyDescent="0.35">
      <c r="A20" s="1106"/>
      <c r="B20" s="1097"/>
      <c r="C20" s="1097" t="s">
        <v>526</v>
      </c>
      <c r="D20" s="1106"/>
      <c r="E20" s="1110" t="e">
        <f t="shared" ref="E20:K20" si="3">$D$30</f>
        <v>#REF!</v>
      </c>
      <c r="F20" s="1110" t="e">
        <f t="shared" si="3"/>
        <v>#REF!</v>
      </c>
      <c r="G20" s="1110" t="e">
        <f t="shared" si="3"/>
        <v>#REF!</v>
      </c>
      <c r="H20" s="1110" t="e">
        <f t="shared" si="3"/>
        <v>#REF!</v>
      </c>
      <c r="I20" s="1111" t="e">
        <f t="shared" si="3"/>
        <v>#REF!</v>
      </c>
      <c r="J20" s="1110" t="e">
        <f t="shared" si="3"/>
        <v>#REF!</v>
      </c>
      <c r="K20" s="1110" t="e">
        <f t="shared" si="3"/>
        <v>#REF!</v>
      </c>
      <c r="L20" s="1454" t="e">
        <f>SUM(K19:K20)</f>
        <v>#REF!</v>
      </c>
    </row>
    <row r="21" spans="1:12" ht="20.100000000000001" customHeight="1" x14ac:dyDescent="0.35">
      <c r="A21" s="1106"/>
      <c r="B21" s="1097"/>
      <c r="C21" s="1097"/>
      <c r="D21" s="1106"/>
      <c r="E21" s="1109"/>
      <c r="F21" s="1109"/>
      <c r="G21" s="1109"/>
      <c r="H21" s="1109"/>
      <c r="I21" s="1109"/>
      <c r="J21" s="1109"/>
      <c r="K21" s="1109"/>
    </row>
    <row r="22" spans="1:12" ht="20.100000000000001" customHeight="1" thickBot="1" x14ac:dyDescent="0.4">
      <c r="A22" s="1106"/>
      <c r="B22" s="1097"/>
      <c r="C22" s="1097" t="s">
        <v>158</v>
      </c>
      <c r="D22" s="1106"/>
      <c r="E22" s="1107" t="e">
        <f>SUM(E18:E20)</f>
        <v>#REF!</v>
      </c>
      <c r="F22" s="1107" t="e">
        <f>SUM(F18:F20)</f>
        <v>#REF!</v>
      </c>
      <c r="G22" s="1107" t="e">
        <f>SUM(G18:G20)</f>
        <v>#REF!</v>
      </c>
      <c r="H22" s="1107" t="e">
        <f>SUM(H18:H20)</f>
        <v>#REF!</v>
      </c>
      <c r="I22" s="1107" t="e">
        <f>SUM(I18:I21)</f>
        <v>#REF!</v>
      </c>
      <c r="J22" s="1107" t="e">
        <f>SUM(J18:J20)</f>
        <v>#REF!</v>
      </c>
      <c r="K22" s="1107" t="e">
        <f>SUM(K18:K20)</f>
        <v>#REF!</v>
      </c>
    </row>
    <row r="23" spans="1:12" ht="20.100000000000001" customHeight="1" thickTop="1" x14ac:dyDescent="0.35">
      <c r="A23" s="1106"/>
      <c r="B23" s="1097"/>
      <c r="C23" s="1097"/>
      <c r="D23" s="1106"/>
      <c r="E23" s="1106"/>
      <c r="F23" s="1106"/>
      <c r="G23" s="1106"/>
      <c r="H23" s="1106"/>
      <c r="I23" s="1106"/>
      <c r="J23" s="1106"/>
      <c r="K23" s="1106"/>
    </row>
    <row r="24" spans="1:12" ht="20.100000000000001" customHeight="1" x14ac:dyDescent="0.35">
      <c r="A24" s="1106"/>
      <c r="B24" s="1097"/>
      <c r="C24" s="1097"/>
      <c r="D24" s="1106"/>
      <c r="E24" s="1106"/>
      <c r="F24" s="1106"/>
      <c r="G24" s="1106"/>
      <c r="H24" s="1106"/>
      <c r="I24" s="1106"/>
      <c r="J24" s="1106"/>
      <c r="K24" s="1106"/>
    </row>
    <row r="25" spans="1:12" ht="20.100000000000001" customHeight="1" thickBot="1" x14ac:dyDescent="0.4">
      <c r="A25" s="1097"/>
      <c r="B25" s="1097"/>
      <c r="C25" s="1108" t="s">
        <v>158</v>
      </c>
      <c r="D25" s="1106"/>
      <c r="E25" s="1107" t="e">
        <f t="shared" ref="E25:K25" si="4">E12+E22</f>
        <v>#REF!</v>
      </c>
      <c r="F25" s="1107" t="e">
        <f t="shared" si="4"/>
        <v>#REF!</v>
      </c>
      <c r="G25" s="1107" t="e">
        <f t="shared" si="4"/>
        <v>#REF!</v>
      </c>
      <c r="H25" s="1107" t="e">
        <f t="shared" si="4"/>
        <v>#REF!</v>
      </c>
      <c r="I25" s="1107" t="e">
        <f t="shared" si="4"/>
        <v>#REF!</v>
      </c>
      <c r="J25" s="1107" t="e">
        <f t="shared" si="4"/>
        <v>#REF!</v>
      </c>
      <c r="K25" s="1107" t="e">
        <f t="shared" si="4"/>
        <v>#REF!</v>
      </c>
    </row>
    <row r="26" spans="1:12" ht="20.100000000000001" customHeight="1" thickTop="1" x14ac:dyDescent="0.35">
      <c r="A26" s="1097"/>
      <c r="B26" s="1097"/>
      <c r="C26" s="1097"/>
      <c r="D26" s="1106"/>
      <c r="E26" s="1106"/>
      <c r="F26" s="1106"/>
      <c r="G26" s="1106"/>
      <c r="H26" s="1106"/>
      <c r="I26" s="1106"/>
      <c r="J26" s="1106"/>
    </row>
    <row r="27" spans="1:12" ht="20.100000000000001" customHeight="1" x14ac:dyDescent="0.3">
      <c r="D27" s="1097"/>
      <c r="E27" s="1097"/>
      <c r="F27" s="1098" t="s">
        <v>525</v>
      </c>
      <c r="G27" s="1105"/>
      <c r="H27" s="1100" t="s">
        <v>163</v>
      </c>
      <c r="I27" s="1100"/>
      <c r="J27" s="1097"/>
    </row>
    <row r="28" spans="1:12" ht="20.100000000000001" customHeight="1" x14ac:dyDescent="0.3">
      <c r="A28" s="1097"/>
      <c r="B28" s="1097"/>
      <c r="C28" s="1097"/>
      <c r="D28" s="1097"/>
      <c r="E28" s="1097"/>
      <c r="F28" s="1098">
        <v>32</v>
      </c>
      <c r="G28" s="1104" t="e">
        <f>#REF!</f>
        <v>#REF!</v>
      </c>
      <c r="H28" s="1103" t="e">
        <f>F28*G28</f>
        <v>#REF!</v>
      </c>
      <c r="I28" s="1103"/>
      <c r="J28" s="1097"/>
    </row>
    <row r="29" spans="1:12" ht="20.100000000000001" customHeight="1" x14ac:dyDescent="0.25">
      <c r="A29" s="1097"/>
      <c r="B29" s="1097"/>
      <c r="C29" s="1097"/>
      <c r="D29" s="1097" t="s">
        <v>524</v>
      </c>
      <c r="E29" s="1097"/>
      <c r="F29" s="1097"/>
      <c r="G29" s="1097"/>
      <c r="H29" s="1097"/>
      <c r="I29" s="1097"/>
      <c r="J29" s="1097"/>
    </row>
    <row r="30" spans="1:12" ht="20.100000000000001" customHeight="1" x14ac:dyDescent="0.3">
      <c r="A30" s="1097"/>
      <c r="B30" s="1097"/>
      <c r="C30" s="1097"/>
      <c r="D30" s="1102" t="e">
        <f>#REF!</f>
        <v>#REF!</v>
      </c>
      <c r="E30" s="1097"/>
      <c r="F30" s="1101" t="s">
        <v>523</v>
      </c>
      <c r="G30" s="1101"/>
      <c r="H30" s="1100" t="s">
        <v>492</v>
      </c>
      <c r="I30" s="1100"/>
      <c r="J30" s="1097"/>
    </row>
    <row r="31" spans="1:12" ht="20.100000000000001" customHeight="1" x14ac:dyDescent="0.3">
      <c r="A31" s="1097"/>
      <c r="B31" s="1097"/>
      <c r="C31" s="1097"/>
      <c r="D31" s="1097"/>
      <c r="E31" s="1097"/>
      <c r="F31" s="1098">
        <v>7.3330000000000002</v>
      </c>
      <c r="G31" s="1099" t="e">
        <f>#REF!</f>
        <v>#REF!</v>
      </c>
      <c r="H31" s="1098" t="e">
        <f>F31*G31</f>
        <v>#REF!</v>
      </c>
      <c r="I31" s="1098"/>
      <c r="J31" s="1097"/>
    </row>
    <row r="32" spans="1:12" ht="20.100000000000001" customHeight="1" x14ac:dyDescent="0.25">
      <c r="A32" s="1097"/>
      <c r="B32" s="1097"/>
      <c r="C32" s="1097"/>
      <c r="D32" s="1097"/>
      <c r="E32" s="1097"/>
      <c r="F32" s="1097"/>
      <c r="G32" s="1097"/>
      <c r="H32" s="1097"/>
      <c r="I32" s="1097"/>
      <c r="J32" s="1097"/>
    </row>
    <row r="33" spans="1:10" ht="18" x14ac:dyDescent="0.25">
      <c r="A33" s="1097"/>
      <c r="B33" s="1097"/>
      <c r="C33" s="1097"/>
      <c r="D33" s="1097"/>
      <c r="E33" s="1097"/>
      <c r="F33" s="1097"/>
      <c r="G33" s="1097"/>
      <c r="H33" s="1097"/>
      <c r="I33" s="1097"/>
      <c r="J33" s="1097"/>
    </row>
    <row r="34" spans="1:10" ht="18" x14ac:dyDescent="0.25">
      <c r="A34" s="1097"/>
      <c r="B34" s="1097"/>
      <c r="C34" s="1097"/>
      <c r="D34" s="1097"/>
      <c r="E34" s="1097"/>
      <c r="F34" s="1097"/>
      <c r="G34" s="1097"/>
      <c r="H34" s="1097"/>
      <c r="I34" s="1097"/>
      <c r="J34" s="1097"/>
    </row>
    <row r="35" spans="1:10" ht="18" x14ac:dyDescent="0.25">
      <c r="A35" s="1097"/>
      <c r="B35" s="1097"/>
      <c r="C35" s="1097"/>
      <c r="D35" s="1097"/>
      <c r="E35" s="1097"/>
      <c r="F35" s="1097"/>
      <c r="G35" s="1097"/>
      <c r="H35" s="1097"/>
      <c r="I35" s="1097"/>
      <c r="J35" s="1097"/>
    </row>
    <row r="36" spans="1:10" ht="18" x14ac:dyDescent="0.25">
      <c r="A36" s="1097"/>
      <c r="B36" s="1097"/>
      <c r="C36" s="1097"/>
      <c r="D36" s="1097"/>
      <c r="E36" s="1097"/>
      <c r="F36" s="1097"/>
      <c r="G36" s="1097"/>
      <c r="H36" s="1097"/>
      <c r="I36" s="1097"/>
      <c r="J36" s="1097"/>
    </row>
    <row r="37" spans="1:10" ht="18" x14ac:dyDescent="0.25">
      <c r="A37" s="1097"/>
      <c r="B37" s="1097"/>
      <c r="C37" s="1097"/>
      <c r="D37" s="1097"/>
      <c r="E37" s="1097"/>
      <c r="F37" s="1097"/>
      <c r="G37" s="1097"/>
      <c r="H37" s="1097"/>
      <c r="I37" s="1097"/>
      <c r="J37" s="1097"/>
    </row>
    <row r="38" spans="1:10" ht="18" x14ac:dyDescent="0.25">
      <c r="A38" s="1097"/>
      <c r="B38" s="1097"/>
      <c r="C38" s="1097"/>
      <c r="D38" s="1097"/>
      <c r="E38" s="1097"/>
      <c r="F38" s="1097"/>
      <c r="G38" s="1097"/>
      <c r="H38" s="1097"/>
      <c r="I38" s="1097"/>
      <c r="J38" s="1097"/>
    </row>
    <row r="39" spans="1:10" ht="18" x14ac:dyDescent="0.25">
      <c r="A39" s="1097"/>
      <c r="B39" s="1097"/>
      <c r="C39" s="1097"/>
      <c r="D39" s="1097"/>
      <c r="E39" s="1097"/>
      <c r="F39" s="1097"/>
      <c r="G39" s="1097"/>
      <c r="H39" s="1097"/>
      <c r="I39" s="1097"/>
      <c r="J39" s="1097"/>
    </row>
    <row r="40" spans="1:10" ht="18" x14ac:dyDescent="0.25">
      <c r="A40" s="1097"/>
      <c r="B40" s="1097"/>
      <c r="C40" s="1097"/>
      <c r="D40" s="1097"/>
      <c r="E40" s="1097"/>
      <c r="F40" s="1097"/>
      <c r="G40" s="1097"/>
      <c r="H40" s="1097"/>
      <c r="I40" s="1097"/>
      <c r="J40" s="1097"/>
    </row>
    <row r="41" spans="1:10" ht="18" x14ac:dyDescent="0.25">
      <c r="A41" s="1097"/>
      <c r="B41" s="1097"/>
      <c r="C41" s="1097"/>
      <c r="D41" s="1097"/>
      <c r="E41" s="1097"/>
      <c r="F41" s="1097"/>
      <c r="G41" s="1097"/>
      <c r="H41" s="1097"/>
      <c r="I41" s="1097"/>
      <c r="J41" s="1097"/>
    </row>
    <row r="42" spans="1:10" ht="18" x14ac:dyDescent="0.25">
      <c r="A42" s="1097"/>
      <c r="B42" s="1097"/>
      <c r="C42" s="1097"/>
      <c r="D42" s="1097"/>
      <c r="E42" s="1097"/>
      <c r="F42" s="1097"/>
      <c r="G42" s="1097"/>
      <c r="H42" s="1097"/>
      <c r="I42" s="1097"/>
      <c r="J42" s="1097"/>
    </row>
    <row r="43" spans="1:10" ht="18" x14ac:dyDescent="0.25">
      <c r="A43" s="1097"/>
      <c r="B43" s="1097"/>
      <c r="C43" s="1097"/>
      <c r="D43" s="1097"/>
      <c r="E43" s="1097"/>
      <c r="F43" s="1097"/>
      <c r="G43" s="1097"/>
      <c r="H43" s="1097"/>
      <c r="I43" s="1097"/>
      <c r="J43" s="1097"/>
    </row>
    <row r="44" spans="1:10" ht="18" x14ac:dyDescent="0.25">
      <c r="A44" s="1097"/>
      <c r="B44" s="1097"/>
      <c r="C44" s="1097"/>
      <c r="D44" s="1097"/>
      <c r="E44" s="1097"/>
      <c r="F44" s="1097"/>
      <c r="G44" s="1097"/>
      <c r="H44" s="1097"/>
      <c r="I44" s="1097"/>
      <c r="J44" s="1097"/>
    </row>
    <row r="45" spans="1:10" ht="18" x14ac:dyDescent="0.25">
      <c r="A45" s="1097"/>
      <c r="B45" s="1097"/>
      <c r="C45" s="1097"/>
      <c r="D45" s="1097"/>
      <c r="E45" s="1097"/>
      <c r="F45" s="1097"/>
      <c r="G45" s="1097"/>
      <c r="H45" s="1097"/>
      <c r="I45" s="1097"/>
      <c r="J45" s="1097"/>
    </row>
    <row r="46" spans="1:10" ht="18" x14ac:dyDescent="0.25">
      <c r="A46" s="1097"/>
      <c r="B46" s="1097"/>
      <c r="C46" s="1097"/>
      <c r="D46" s="1097"/>
      <c r="E46" s="1097"/>
      <c r="F46" s="1097"/>
      <c r="G46" s="1097"/>
      <c r="H46" s="1097"/>
      <c r="I46" s="1097"/>
      <c r="J46" s="1097"/>
    </row>
    <row r="47" spans="1:10" ht="18" x14ac:dyDescent="0.25">
      <c r="A47" s="1097"/>
      <c r="B47" s="1097"/>
      <c r="C47" s="1097"/>
      <c r="D47" s="1097"/>
      <c r="E47" s="1097"/>
      <c r="F47" s="1097"/>
      <c r="G47" s="1097"/>
      <c r="H47" s="1097"/>
      <c r="I47" s="1097"/>
      <c r="J47" s="1097"/>
    </row>
    <row r="48" spans="1:10" ht="18" x14ac:dyDescent="0.25">
      <c r="A48" s="1097"/>
      <c r="B48" s="1097"/>
      <c r="C48" s="1097"/>
      <c r="D48" s="1097"/>
      <c r="E48" s="1097"/>
      <c r="F48" s="1097"/>
      <c r="G48" s="1097"/>
      <c r="H48" s="1097"/>
      <c r="I48" s="1097"/>
      <c r="J48" s="1097"/>
    </row>
    <row r="49" spans="1:10" ht="18" x14ac:dyDescent="0.25">
      <c r="A49" s="1097"/>
      <c r="B49" s="1097"/>
      <c r="C49" s="1097"/>
      <c r="D49" s="1097"/>
      <c r="E49" s="1097"/>
      <c r="F49" s="1097"/>
      <c r="G49" s="1097"/>
      <c r="H49" s="1097"/>
      <c r="I49" s="1097"/>
      <c r="J49" s="1097"/>
    </row>
    <row r="50" spans="1:10" ht="18" x14ac:dyDescent="0.25">
      <c r="A50" s="1097"/>
      <c r="B50" s="1097"/>
      <c r="C50" s="1097"/>
      <c r="D50" s="1097"/>
      <c r="E50" s="1097"/>
      <c r="F50" s="1097"/>
      <c r="G50" s="1097"/>
      <c r="H50" s="1097"/>
      <c r="I50" s="1097"/>
      <c r="J50" s="1097"/>
    </row>
    <row r="51" spans="1:10" ht="18" x14ac:dyDescent="0.25">
      <c r="A51" s="1097"/>
      <c r="B51" s="1097"/>
      <c r="C51" s="1097"/>
      <c r="D51" s="1097"/>
      <c r="E51" s="1097"/>
      <c r="F51" s="1097"/>
      <c r="G51" s="1097"/>
      <c r="H51" s="1097"/>
      <c r="I51" s="1097"/>
      <c r="J51" s="1097"/>
    </row>
    <row r="52" spans="1:10" ht="18" x14ac:dyDescent="0.25">
      <c r="A52" s="1097"/>
      <c r="B52" s="1097"/>
      <c r="C52" s="1097"/>
      <c r="D52" s="1097"/>
      <c r="E52" s="1097"/>
      <c r="F52" s="1097"/>
      <c r="G52" s="1097"/>
      <c r="H52" s="1097"/>
      <c r="I52" s="1097"/>
      <c r="J52" s="1097"/>
    </row>
  </sheetData>
  <pageMargins left="0.5" right="0.5" top="0.5" bottom="0.5" header="0" footer="0"/>
  <pageSetup scale="51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2F2F4-9A2D-466D-9B63-65997AB9314C}">
  <dimension ref="A1:K82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645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720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20.100000000000001" customHeight="1" x14ac:dyDescent="0.35">
      <c r="A7" s="1018"/>
      <c r="B7" s="1022"/>
      <c r="C7" s="1022" t="s">
        <v>351</v>
      </c>
      <c r="D7" s="1022"/>
      <c r="E7" s="1020" t="e">
        <f t="shared" ref="E7:K7" si="0">$H$49</f>
        <v>#REF!</v>
      </c>
      <c r="F7" s="1020" t="e">
        <f t="shared" si="0"/>
        <v>#REF!</v>
      </c>
      <c r="G7" s="1020" t="e">
        <f t="shared" si="0"/>
        <v>#REF!</v>
      </c>
      <c r="H7" s="1020" t="e">
        <f t="shared" si="0"/>
        <v>#REF!</v>
      </c>
      <c r="I7" s="1020" t="e">
        <f t="shared" si="0"/>
        <v>#REF!</v>
      </c>
      <c r="J7" s="1020" t="e">
        <f t="shared" si="0"/>
        <v>#REF!</v>
      </c>
      <c r="K7" s="1020" t="e">
        <f t="shared" si="0"/>
        <v>#REF!</v>
      </c>
    </row>
    <row r="8" spans="1:11" ht="20.100000000000001" customHeight="1" x14ac:dyDescent="0.35">
      <c r="A8" s="1018" t="s">
        <v>721</v>
      </c>
      <c r="B8" s="1022"/>
      <c r="C8" s="1022" t="s">
        <v>170</v>
      </c>
      <c r="D8" s="1022"/>
      <c r="E8" s="1023" t="e">
        <f>#REF!</f>
        <v>#REF!</v>
      </c>
      <c r="F8" s="1023" t="e">
        <f>#REF!</f>
        <v>#REF!</v>
      </c>
      <c r="G8" s="1023" t="e">
        <f>#REF!</f>
        <v>#REF!</v>
      </c>
      <c r="H8" s="1023" t="e">
        <f>#REF!</f>
        <v>#REF!</v>
      </c>
      <c r="I8" s="1023" t="e">
        <f>#REF!</f>
        <v>#REF!</v>
      </c>
      <c r="J8" s="1023" t="e">
        <f>#REF!</f>
        <v>#REF!</v>
      </c>
      <c r="K8" s="1023" t="e">
        <f>#REF!</f>
        <v>#REF!</v>
      </c>
    </row>
    <row r="9" spans="1:11" ht="20.100000000000001" customHeight="1" x14ac:dyDescent="0.35">
      <c r="A9" s="1018"/>
      <c r="B9" s="1022"/>
      <c r="C9" s="1022"/>
      <c r="D9" s="1022"/>
      <c r="E9" s="1031"/>
      <c r="F9" s="1031"/>
      <c r="G9" s="1031"/>
      <c r="H9" s="1031"/>
      <c r="I9" s="1031"/>
      <c r="J9" s="1031"/>
      <c r="K9" s="1031"/>
    </row>
    <row r="10" spans="1:11" ht="20.100000000000001" customHeight="1" thickBot="1" x14ac:dyDescent="0.4">
      <c r="A10" s="1018"/>
      <c r="B10" s="1022"/>
      <c r="C10" s="1022" t="s">
        <v>158</v>
      </c>
      <c r="D10" s="1022"/>
      <c r="E10" s="1030" t="e">
        <f t="shared" ref="E10:K10" si="1">SUM(E6:E9)</f>
        <v>#REF!</v>
      </c>
      <c r="F10" s="1030" t="e">
        <f t="shared" si="1"/>
        <v>#REF!</v>
      </c>
      <c r="G10" s="1030" t="e">
        <f t="shared" si="1"/>
        <v>#REF!</v>
      </c>
      <c r="H10" s="1030" t="e">
        <f t="shared" si="1"/>
        <v>#REF!</v>
      </c>
      <c r="I10" s="1030" t="e">
        <f t="shared" si="1"/>
        <v>#REF!</v>
      </c>
      <c r="J10" s="1030" t="e">
        <f t="shared" si="1"/>
        <v>#REF!</v>
      </c>
      <c r="K10" s="1030" t="e">
        <f t="shared" si="1"/>
        <v>#REF!</v>
      </c>
    </row>
    <row r="11" spans="1:11" ht="20.100000000000001" customHeight="1" thickTop="1" x14ac:dyDescent="0.35">
      <c r="A11" s="1018"/>
      <c r="B11" s="1022"/>
      <c r="C11" s="1022"/>
      <c r="D11" s="1022"/>
      <c r="E11" s="1028"/>
      <c r="F11" s="1028"/>
      <c r="G11" s="1028"/>
      <c r="H11" s="1028"/>
      <c r="I11" s="1028"/>
      <c r="J11" s="1028"/>
      <c r="K11" s="1028"/>
    </row>
    <row r="12" spans="1:11" ht="20.100000000000001" customHeight="1" x14ac:dyDescent="0.35">
      <c r="A12" s="1018"/>
      <c r="B12" s="1022"/>
      <c r="C12" s="1022"/>
      <c r="D12" s="1022"/>
      <c r="E12" s="1025"/>
      <c r="F12" s="1025"/>
      <c r="G12" s="1025"/>
      <c r="H12" s="1025"/>
      <c r="I12" s="1025"/>
      <c r="J12" s="1025"/>
      <c r="K12" s="1025"/>
    </row>
    <row r="13" spans="1:11" ht="20.100000000000001" hidden="1" customHeight="1" x14ac:dyDescent="0.35">
      <c r="A13" s="1018"/>
      <c r="B13" s="1022"/>
      <c r="C13" s="1022"/>
      <c r="D13" s="1022"/>
      <c r="E13" s="1025"/>
      <c r="F13" s="1025"/>
      <c r="G13" s="1025"/>
      <c r="H13" s="1025"/>
      <c r="I13" s="1025"/>
      <c r="J13" s="1025"/>
      <c r="K13" s="1025"/>
    </row>
    <row r="14" spans="1:11" ht="20.100000000000001" hidden="1" customHeight="1" thickBot="1" x14ac:dyDescent="0.4">
      <c r="A14" s="1018"/>
      <c r="B14" s="1022"/>
      <c r="C14" s="1022"/>
      <c r="D14" s="1022"/>
      <c r="E14" s="1025"/>
      <c r="F14" s="1025"/>
      <c r="G14" s="1025"/>
      <c r="H14" s="1025"/>
      <c r="I14" s="1025"/>
      <c r="J14" s="1025"/>
      <c r="K14" s="1025"/>
    </row>
    <row r="15" spans="1:11" ht="20.100000000000001" hidden="1" customHeight="1" x14ac:dyDescent="0.35">
      <c r="A15" s="1018"/>
      <c r="B15" s="1022"/>
      <c r="C15" s="1022"/>
      <c r="D15" s="1022"/>
      <c r="E15" s="1025"/>
      <c r="F15" s="1025"/>
      <c r="G15" s="1025"/>
      <c r="H15" s="1025"/>
      <c r="I15" s="1025"/>
      <c r="J15" s="1025"/>
      <c r="K15" s="1025"/>
    </row>
    <row r="16" spans="1:11" ht="20.100000000000001" hidden="1" customHeight="1" x14ac:dyDescent="0.35">
      <c r="A16" s="1018" t="s">
        <v>488</v>
      </c>
      <c r="B16" s="1022"/>
      <c r="C16" s="1022" t="s">
        <v>67</v>
      </c>
      <c r="D16" s="1022"/>
      <c r="E16" s="1023" t="e">
        <f>#REF!</f>
        <v>#REF!</v>
      </c>
      <c r="F16" s="1023" t="e">
        <f>#REF!</f>
        <v>#REF!</v>
      </c>
      <c r="G16" s="1023" t="e">
        <f>#REF!</f>
        <v>#REF!</v>
      </c>
      <c r="H16" s="1023" t="e">
        <f>#REF!</f>
        <v>#REF!</v>
      </c>
      <c r="I16" s="1023" t="e">
        <f>#REF!</f>
        <v>#REF!</v>
      </c>
      <c r="J16" s="1023" t="e">
        <f>#REF!</f>
        <v>#REF!</v>
      </c>
      <c r="K16" s="1023" t="e">
        <f>#REF!</f>
        <v>#REF!</v>
      </c>
    </row>
    <row r="17" spans="1:11" ht="20.100000000000001" hidden="1" customHeight="1" x14ac:dyDescent="0.35">
      <c r="A17" s="1018" t="s">
        <v>174</v>
      </c>
      <c r="B17" s="1022"/>
      <c r="C17" s="1022" t="s">
        <v>258</v>
      </c>
      <c r="D17" s="1022"/>
      <c r="E17" s="1020" t="e">
        <f>#REF!</f>
        <v>#REF!</v>
      </c>
      <c r="F17" s="1020" t="e">
        <f>#REF!</f>
        <v>#REF!</v>
      </c>
      <c r="G17" s="1020" t="e">
        <f>#REF!</f>
        <v>#REF!</v>
      </c>
      <c r="H17" s="1020" t="e">
        <f>#REF!</f>
        <v>#REF!</v>
      </c>
      <c r="I17" s="1020" t="e">
        <f>#REF!</f>
        <v>#REF!</v>
      </c>
      <c r="J17" s="1020" t="e">
        <f>#REF!</f>
        <v>#REF!</v>
      </c>
      <c r="K17" s="1020" t="e">
        <f>#REF!</f>
        <v>#REF!</v>
      </c>
    </row>
    <row r="18" spans="1:11" ht="20.100000000000001" hidden="1" customHeight="1" x14ac:dyDescent="0.35">
      <c r="A18" s="1018"/>
      <c r="B18" s="1022"/>
      <c r="C18" s="1022" t="s">
        <v>351</v>
      </c>
      <c r="D18" s="1022"/>
      <c r="E18" s="1023">
        <f t="shared" ref="E18:K18" si="2">$H$50</f>
        <v>0</v>
      </c>
      <c r="F18" s="1023">
        <f t="shared" si="2"/>
        <v>0</v>
      </c>
      <c r="G18" s="1023">
        <f t="shared" si="2"/>
        <v>0</v>
      </c>
      <c r="H18" s="1023">
        <f t="shared" si="2"/>
        <v>0</v>
      </c>
      <c r="I18" s="1023">
        <f t="shared" si="2"/>
        <v>0</v>
      </c>
      <c r="J18" s="1023">
        <f t="shared" si="2"/>
        <v>0</v>
      </c>
      <c r="K18" s="1023">
        <f t="shared" si="2"/>
        <v>0</v>
      </c>
    </row>
    <row r="19" spans="1:11" ht="20.100000000000001" hidden="1" customHeight="1" x14ac:dyDescent="0.35">
      <c r="A19" s="1018"/>
      <c r="B19" s="1022"/>
      <c r="C19" s="1022" t="s">
        <v>170</v>
      </c>
      <c r="D19" s="1022"/>
      <c r="E19" s="1023" t="e">
        <f>#REF!</f>
        <v>#REF!</v>
      </c>
      <c r="F19" s="1023" t="e">
        <f>#REF!</f>
        <v>#REF!</v>
      </c>
      <c r="G19" s="1023" t="e">
        <f>#REF!</f>
        <v>#REF!</v>
      </c>
      <c r="H19" s="1023" t="e">
        <f>#REF!</f>
        <v>#REF!</v>
      </c>
      <c r="I19" s="1023" t="e">
        <f>#REF!</f>
        <v>#REF!</v>
      </c>
      <c r="J19" s="1023" t="e">
        <f>#REF!</f>
        <v>#REF!</v>
      </c>
      <c r="K19" s="1023" t="e">
        <f>#REF!</f>
        <v>#REF!</v>
      </c>
    </row>
    <row r="20" spans="1:11" ht="20.100000000000001" hidden="1" customHeight="1" x14ac:dyDescent="0.35">
      <c r="A20" s="1018"/>
      <c r="B20" s="1022"/>
      <c r="C20" s="1022"/>
      <c r="D20" s="1022"/>
      <c r="E20" s="1031"/>
      <c r="F20" s="1031"/>
      <c r="G20" s="1031"/>
      <c r="H20" s="1031"/>
      <c r="I20" s="1031"/>
      <c r="J20" s="1031"/>
      <c r="K20" s="1031"/>
    </row>
    <row r="21" spans="1:11" ht="20.100000000000001" hidden="1" customHeight="1" thickBot="1" x14ac:dyDescent="0.4">
      <c r="A21" s="1018"/>
      <c r="B21" s="1022"/>
      <c r="C21" s="1022" t="s">
        <v>158</v>
      </c>
      <c r="D21" s="1022"/>
      <c r="E21" s="1030" t="e">
        <f t="shared" ref="E21:K21" si="3">SUM(E16:E20)</f>
        <v>#REF!</v>
      </c>
      <c r="F21" s="1030" t="e">
        <f t="shared" si="3"/>
        <v>#REF!</v>
      </c>
      <c r="G21" s="1030" t="e">
        <f t="shared" si="3"/>
        <v>#REF!</v>
      </c>
      <c r="H21" s="1030" t="e">
        <f t="shared" si="3"/>
        <v>#REF!</v>
      </c>
      <c r="I21" s="1030" t="e">
        <f t="shared" si="3"/>
        <v>#REF!</v>
      </c>
      <c r="J21" s="1030" t="e">
        <f t="shared" si="3"/>
        <v>#REF!</v>
      </c>
      <c r="K21" s="1030" t="e">
        <f t="shared" si="3"/>
        <v>#REF!</v>
      </c>
    </row>
    <row r="22" spans="1:11" ht="20.100000000000001" hidden="1" customHeight="1" thickTop="1" x14ac:dyDescent="0.35">
      <c r="A22" s="1018"/>
      <c r="B22" s="1022"/>
      <c r="C22" s="1022"/>
      <c r="D22" s="1022"/>
      <c r="E22" s="1033"/>
      <c r="F22" s="1033"/>
      <c r="G22" s="1033"/>
      <c r="H22" s="1033"/>
      <c r="I22" s="1033"/>
      <c r="J22" s="1033"/>
      <c r="K22" s="1033"/>
    </row>
    <row r="23" spans="1:11" ht="20.100000000000001" hidden="1" customHeight="1" x14ac:dyDescent="0.35">
      <c r="A23" s="1018"/>
      <c r="B23" s="1022"/>
      <c r="C23" s="1022"/>
      <c r="D23" s="1022"/>
      <c r="E23" s="1018"/>
      <c r="F23" s="1018"/>
      <c r="G23" s="1018"/>
      <c r="H23" s="1018"/>
      <c r="I23" s="1018"/>
      <c r="J23" s="1018"/>
      <c r="K23" s="1018"/>
    </row>
    <row r="24" spans="1:11" ht="20.100000000000001" hidden="1" customHeight="1" x14ac:dyDescent="0.35">
      <c r="A24" s="1018"/>
      <c r="B24" s="1022"/>
      <c r="C24" s="1032"/>
      <c r="D24" s="1022"/>
      <c r="E24" s="1018"/>
      <c r="F24" s="1018"/>
      <c r="G24" s="1018"/>
      <c r="H24" s="1018"/>
      <c r="I24" s="1018"/>
      <c r="J24" s="1018"/>
      <c r="K24" s="1018"/>
    </row>
    <row r="25" spans="1:11" ht="20.100000000000001" hidden="1" customHeight="1" x14ac:dyDescent="0.35">
      <c r="A25" s="1018"/>
      <c r="B25" s="1022"/>
      <c r="C25" s="1022"/>
      <c r="D25" s="1022"/>
      <c r="E25" s="1018"/>
      <c r="F25" s="1018"/>
      <c r="G25" s="1018"/>
      <c r="H25" s="1018"/>
      <c r="I25" s="1018"/>
      <c r="J25" s="1018"/>
      <c r="K25" s="1018"/>
    </row>
    <row r="26" spans="1:11" ht="20.100000000000001" hidden="1" customHeight="1" x14ac:dyDescent="0.35">
      <c r="A26" s="1018"/>
      <c r="B26" s="1022"/>
      <c r="C26" s="1022"/>
      <c r="D26" s="1024"/>
      <c r="E26" s="1025"/>
      <c r="F26" s="1025"/>
      <c r="G26" s="1018"/>
      <c r="H26" s="1018"/>
      <c r="I26" s="1018"/>
      <c r="J26" s="1018"/>
      <c r="K26" s="1018"/>
    </row>
    <row r="27" spans="1:11" ht="20.100000000000001" hidden="1" customHeight="1" x14ac:dyDescent="0.35">
      <c r="A27" s="1018" t="s">
        <v>487</v>
      </c>
      <c r="B27" s="1022"/>
      <c r="C27" s="1022" t="s">
        <v>67</v>
      </c>
      <c r="D27" s="1024"/>
      <c r="E27" s="1023" t="e">
        <f>#REF!</f>
        <v>#REF!</v>
      </c>
      <c r="F27" s="1023" t="e">
        <f>#REF!</f>
        <v>#REF!</v>
      </c>
      <c r="G27" s="1023" t="e">
        <f>#REF!</f>
        <v>#REF!</v>
      </c>
      <c r="H27" s="1023" t="e">
        <f>#REF!</f>
        <v>#REF!</v>
      </c>
      <c r="I27" s="1023" t="e">
        <f>#REF!</f>
        <v>#REF!</v>
      </c>
      <c r="J27" s="1023" t="e">
        <f>#REF!</f>
        <v>#REF!</v>
      </c>
      <c r="K27" s="1023" t="e">
        <f>#REF!</f>
        <v>#REF!</v>
      </c>
    </row>
    <row r="28" spans="1:11" ht="20.100000000000001" hidden="1" customHeight="1" x14ac:dyDescent="0.35">
      <c r="A28" s="1018" t="s">
        <v>172</v>
      </c>
      <c r="B28" s="1022"/>
      <c r="C28" s="1022" t="s">
        <v>258</v>
      </c>
      <c r="D28" s="1020"/>
      <c r="E28" s="1020" t="e">
        <f>#REF!</f>
        <v>#REF!</v>
      </c>
      <c r="F28" s="1020" t="e">
        <f>#REF!</f>
        <v>#REF!</v>
      </c>
      <c r="G28" s="1020" t="e">
        <f>#REF!</f>
        <v>#REF!</v>
      </c>
      <c r="H28" s="1020" t="e">
        <f>#REF!</f>
        <v>#REF!</v>
      </c>
      <c r="I28" s="1020" t="e">
        <f>#REF!</f>
        <v>#REF!</v>
      </c>
      <c r="J28" s="1020" t="e">
        <f>#REF!</f>
        <v>#REF!</v>
      </c>
      <c r="K28" s="1020" t="e">
        <f>#REF!</f>
        <v>#REF!</v>
      </c>
    </row>
    <row r="29" spans="1:11" ht="20.100000000000001" hidden="1" customHeight="1" x14ac:dyDescent="0.35">
      <c r="A29" s="1018"/>
      <c r="B29" s="1022"/>
      <c r="C29" s="1022" t="s">
        <v>351</v>
      </c>
      <c r="D29" s="1020"/>
      <c r="E29" s="1023">
        <f t="shared" ref="E29:K29" si="4">$H$50</f>
        <v>0</v>
      </c>
      <c r="F29" s="1023">
        <f t="shared" si="4"/>
        <v>0</v>
      </c>
      <c r="G29" s="1023">
        <f t="shared" si="4"/>
        <v>0</v>
      </c>
      <c r="H29" s="1023">
        <f t="shared" si="4"/>
        <v>0</v>
      </c>
      <c r="I29" s="1023">
        <f t="shared" si="4"/>
        <v>0</v>
      </c>
      <c r="J29" s="1023">
        <f t="shared" si="4"/>
        <v>0</v>
      </c>
      <c r="K29" s="1023">
        <f t="shared" si="4"/>
        <v>0</v>
      </c>
    </row>
    <row r="30" spans="1:11" ht="20.100000000000001" hidden="1" customHeight="1" x14ac:dyDescent="0.35">
      <c r="A30" s="1018"/>
      <c r="B30" s="1022"/>
      <c r="C30" s="1022" t="s">
        <v>170</v>
      </c>
      <c r="D30" s="1020"/>
      <c r="E30" s="1023" t="e">
        <f>#REF!</f>
        <v>#REF!</v>
      </c>
      <c r="F30" s="1023" t="e">
        <f>#REF!</f>
        <v>#REF!</v>
      </c>
      <c r="G30" s="1023" t="e">
        <f>#REF!</f>
        <v>#REF!</v>
      </c>
      <c r="H30" s="1023" t="e">
        <f>#REF!</f>
        <v>#REF!</v>
      </c>
      <c r="I30" s="1023" t="e">
        <f>#REF!</f>
        <v>#REF!</v>
      </c>
      <c r="J30" s="1023" t="e">
        <f>#REF!</f>
        <v>#REF!</v>
      </c>
      <c r="K30" s="1023" t="e">
        <f>#REF!</f>
        <v>#REF!</v>
      </c>
    </row>
    <row r="31" spans="1:11" ht="23.25" hidden="1" x14ac:dyDescent="0.35">
      <c r="A31" s="1018"/>
      <c r="B31" s="1022"/>
      <c r="C31" s="1022"/>
      <c r="D31" s="1022"/>
      <c r="E31" s="1031"/>
      <c r="F31" s="1031"/>
      <c r="G31" s="1031"/>
      <c r="H31" s="1031"/>
      <c r="I31" s="1031"/>
      <c r="J31" s="1031"/>
      <c r="K31" s="1031"/>
    </row>
    <row r="32" spans="1:11" ht="24" hidden="1" thickBot="1" x14ac:dyDescent="0.4">
      <c r="A32" s="1018"/>
      <c r="B32" s="1022"/>
      <c r="C32" s="1022" t="s">
        <v>158</v>
      </c>
      <c r="D32" s="1022"/>
      <c r="E32" s="1030" t="e">
        <f t="shared" ref="E32:K32" si="5">SUM(E27:E31)</f>
        <v>#REF!</v>
      </c>
      <c r="F32" s="1030" t="e">
        <f t="shared" si="5"/>
        <v>#REF!</v>
      </c>
      <c r="G32" s="1030" t="e">
        <f t="shared" si="5"/>
        <v>#REF!</v>
      </c>
      <c r="H32" s="1030" t="e">
        <f t="shared" si="5"/>
        <v>#REF!</v>
      </c>
      <c r="I32" s="1030" t="e">
        <f t="shared" si="5"/>
        <v>#REF!</v>
      </c>
      <c r="J32" s="1030" t="e">
        <f t="shared" si="5"/>
        <v>#REF!</v>
      </c>
      <c r="K32" s="1030" t="e">
        <f t="shared" si="5"/>
        <v>#REF!</v>
      </c>
    </row>
    <row r="33" spans="1:11" ht="24" hidden="1" thickTop="1" x14ac:dyDescent="0.35">
      <c r="A33" s="1018"/>
      <c r="B33" s="1022"/>
      <c r="C33" s="1022"/>
      <c r="D33" s="1022"/>
      <c r="E33" s="1028"/>
      <c r="F33" s="1028"/>
      <c r="G33" s="1028"/>
      <c r="H33" s="1028"/>
      <c r="I33" s="1028"/>
      <c r="J33" s="1028"/>
      <c r="K33" s="1028"/>
    </row>
    <row r="34" spans="1:11" ht="23.25" hidden="1" x14ac:dyDescent="0.35">
      <c r="A34" s="1018"/>
      <c r="B34" s="1022"/>
      <c r="C34" s="1022"/>
      <c r="D34" s="1022"/>
      <c r="E34" s="1025"/>
      <c r="F34" s="1025"/>
      <c r="G34" s="1025"/>
      <c r="H34" s="1025"/>
      <c r="I34" s="1025"/>
      <c r="J34" s="1025"/>
      <c r="K34" s="1025"/>
    </row>
    <row r="35" spans="1:11" ht="23.25" hidden="1" x14ac:dyDescent="0.35">
      <c r="A35" s="1018"/>
      <c r="B35" s="1022"/>
      <c r="C35" s="1022"/>
      <c r="D35" s="1022"/>
      <c r="E35" s="1025"/>
      <c r="F35" s="1025"/>
      <c r="G35" s="1025"/>
      <c r="H35" s="1025"/>
      <c r="I35" s="1025"/>
      <c r="J35" s="1025"/>
      <c r="K35" s="1025"/>
    </row>
    <row r="36" spans="1:11" ht="23.25" hidden="1" x14ac:dyDescent="0.35">
      <c r="A36" s="1018"/>
      <c r="B36" s="1022"/>
      <c r="C36" s="1022"/>
      <c r="D36" s="1022"/>
      <c r="E36" s="1025"/>
      <c r="F36" s="1025"/>
      <c r="G36" s="1025"/>
      <c r="H36" s="1025"/>
      <c r="I36" s="1025"/>
      <c r="J36" s="1025"/>
      <c r="K36" s="1025"/>
    </row>
    <row r="37" spans="1:11" ht="23.25" hidden="1" x14ac:dyDescent="0.35">
      <c r="A37" s="1018" t="s">
        <v>486</v>
      </c>
      <c r="B37" s="1022"/>
      <c r="C37" s="1022" t="s">
        <v>67</v>
      </c>
      <c r="D37" s="1024"/>
      <c r="E37" s="1023" t="e">
        <f>#REF!</f>
        <v>#REF!</v>
      </c>
      <c r="F37" s="1023" t="e">
        <f>#REF!</f>
        <v>#REF!</v>
      </c>
      <c r="G37" s="1023" t="e">
        <f>#REF!</f>
        <v>#REF!</v>
      </c>
      <c r="H37" s="1023" t="e">
        <f>#REF!</f>
        <v>#REF!</v>
      </c>
      <c r="I37" s="1023" t="e">
        <f>#REF!</f>
        <v>#REF!</v>
      </c>
      <c r="J37" s="1023" t="e">
        <f>#REF!</f>
        <v>#REF!</v>
      </c>
      <c r="K37" s="1023" t="e">
        <f>#REF!</f>
        <v>#REF!</v>
      </c>
    </row>
    <row r="38" spans="1:11" ht="23.25" hidden="1" x14ac:dyDescent="0.35">
      <c r="A38" s="1018" t="s">
        <v>485</v>
      </c>
      <c r="B38" s="1022"/>
      <c r="C38" s="1022" t="s">
        <v>258</v>
      </c>
      <c r="D38" s="1020"/>
      <c r="E38" s="1020" t="e">
        <f>#REF!</f>
        <v>#REF!</v>
      </c>
      <c r="F38" s="1020" t="e">
        <f>#REF!</f>
        <v>#REF!</v>
      </c>
      <c r="G38" s="1020" t="e">
        <f>#REF!</f>
        <v>#REF!</v>
      </c>
      <c r="H38" s="1020" t="e">
        <f>#REF!</f>
        <v>#REF!</v>
      </c>
      <c r="I38" s="1020" t="e">
        <f>#REF!</f>
        <v>#REF!</v>
      </c>
      <c r="J38" s="1020" t="e">
        <f>#REF!</f>
        <v>#REF!</v>
      </c>
      <c r="K38" s="1020" t="e">
        <f>#REF!</f>
        <v>#REF!</v>
      </c>
    </row>
    <row r="39" spans="1:11" ht="23.25" hidden="1" x14ac:dyDescent="0.35">
      <c r="A39" s="1018"/>
      <c r="B39" s="1022"/>
      <c r="C39" s="1022" t="s">
        <v>351</v>
      </c>
      <c r="D39" s="1020"/>
      <c r="E39" s="1023">
        <f t="shared" ref="E39:K39" si="6">$H$51</f>
        <v>0</v>
      </c>
      <c r="F39" s="1023">
        <f t="shared" si="6"/>
        <v>0</v>
      </c>
      <c r="G39" s="1023">
        <f t="shared" si="6"/>
        <v>0</v>
      </c>
      <c r="H39" s="1023">
        <f t="shared" si="6"/>
        <v>0</v>
      </c>
      <c r="I39" s="1023">
        <f t="shared" si="6"/>
        <v>0</v>
      </c>
      <c r="J39" s="1023">
        <f t="shared" si="6"/>
        <v>0</v>
      </c>
      <c r="K39" s="1023">
        <f t="shared" si="6"/>
        <v>0</v>
      </c>
    </row>
    <row r="40" spans="1:11" ht="23.25" hidden="1" x14ac:dyDescent="0.35">
      <c r="A40" s="1018"/>
      <c r="B40" s="1022"/>
      <c r="C40" s="1022" t="s">
        <v>170</v>
      </c>
      <c r="D40" s="1020"/>
      <c r="E40" s="1023" t="e">
        <f>#REF!</f>
        <v>#REF!</v>
      </c>
      <c r="F40" s="1023" t="e">
        <f>#REF!</f>
        <v>#REF!</v>
      </c>
      <c r="G40" s="1023" t="e">
        <f>#REF!</f>
        <v>#REF!</v>
      </c>
      <c r="H40" s="1023" t="e">
        <f>#REF!</f>
        <v>#REF!</v>
      </c>
      <c r="I40" s="1023" t="e">
        <f>#REF!</f>
        <v>#REF!</v>
      </c>
      <c r="J40" s="1023" t="e">
        <f>#REF!</f>
        <v>#REF!</v>
      </c>
      <c r="K40" s="1023" t="e">
        <f>#REF!</f>
        <v>#REF!</v>
      </c>
    </row>
    <row r="41" spans="1:11" ht="23.25" hidden="1" x14ac:dyDescent="0.35">
      <c r="A41" s="1018"/>
      <c r="B41" s="1022"/>
      <c r="C41" s="1022"/>
      <c r="D41" s="1022"/>
      <c r="E41" s="1031"/>
      <c r="F41" s="1031"/>
      <c r="G41" s="1031"/>
      <c r="H41" s="1031"/>
      <c r="I41" s="1031"/>
      <c r="J41" s="1031"/>
      <c r="K41" s="1031"/>
    </row>
    <row r="42" spans="1:11" ht="24" hidden="1" thickBot="1" x14ac:dyDescent="0.4">
      <c r="A42" s="1018"/>
      <c r="B42" s="1022"/>
      <c r="C42" s="1022" t="s">
        <v>158</v>
      </c>
      <c r="D42" s="1022"/>
      <c r="E42" s="1030" t="e">
        <f t="shared" ref="E42:K42" si="7">SUM(E37:E41)</f>
        <v>#REF!</v>
      </c>
      <c r="F42" s="1030" t="e">
        <f t="shared" si="7"/>
        <v>#REF!</v>
      </c>
      <c r="G42" s="1030" t="e">
        <f t="shared" si="7"/>
        <v>#REF!</v>
      </c>
      <c r="H42" s="1030" t="e">
        <f t="shared" si="7"/>
        <v>#REF!</v>
      </c>
      <c r="I42" s="1030" t="e">
        <f t="shared" si="7"/>
        <v>#REF!</v>
      </c>
      <c r="J42" s="1030" t="e">
        <f t="shared" si="7"/>
        <v>#REF!</v>
      </c>
      <c r="K42" s="1029" t="e">
        <f t="shared" si="7"/>
        <v>#REF!</v>
      </c>
    </row>
    <row r="43" spans="1:11" ht="24" hidden="1" thickTop="1" x14ac:dyDescent="0.35">
      <c r="A43" s="1018"/>
      <c r="B43" s="1022"/>
      <c r="C43" s="1022"/>
      <c r="D43" s="1022"/>
      <c r="E43" s="1028"/>
      <c r="F43" s="1028"/>
      <c r="G43" s="1028"/>
      <c r="H43" s="1028"/>
      <c r="I43" s="1028"/>
      <c r="J43" s="1028"/>
    </row>
    <row r="44" spans="1:11" ht="23.25" x14ac:dyDescent="0.35">
      <c r="A44" s="1018"/>
      <c r="B44" s="1022"/>
      <c r="C44" s="1022"/>
      <c r="D44" s="1022"/>
      <c r="H44" s="1019"/>
      <c r="I44" s="1019"/>
      <c r="J44" s="1019"/>
    </row>
    <row r="45" spans="1:11" ht="23.25" x14ac:dyDescent="0.35">
      <c r="A45" s="1018"/>
      <c r="B45" s="1022"/>
      <c r="C45" s="1024"/>
      <c r="D45" s="1020"/>
      <c r="E45" s="1024"/>
      <c r="F45" s="1020"/>
      <c r="G45" s="1020"/>
      <c r="H45" s="1020"/>
      <c r="I45" s="1020"/>
      <c r="J45" s="1020"/>
    </row>
    <row r="46" spans="1:11" ht="23.25" x14ac:dyDescent="0.35">
      <c r="A46" s="1018"/>
      <c r="B46" s="1022"/>
      <c r="C46" s="1024"/>
      <c r="D46" s="1024"/>
      <c r="E46" s="1024"/>
      <c r="F46" s="1024"/>
      <c r="G46" s="1024"/>
      <c r="H46" s="1024"/>
      <c r="I46" s="1024"/>
      <c r="J46" s="1020"/>
    </row>
    <row r="47" spans="1:11" ht="23.25" x14ac:dyDescent="0.35">
      <c r="A47" s="1025"/>
      <c r="B47" s="1020"/>
      <c r="C47" s="1020"/>
      <c r="D47" s="1022"/>
      <c r="E47" s="1020"/>
      <c r="F47" s="1020"/>
      <c r="G47" s="1020"/>
      <c r="H47" s="1020"/>
      <c r="I47" s="1020"/>
      <c r="J47" s="1019"/>
    </row>
    <row r="48" spans="1:11" ht="23.25" x14ac:dyDescent="0.35">
      <c r="A48" s="1025"/>
      <c r="B48" s="1020"/>
      <c r="C48" s="1020"/>
      <c r="D48" s="1022"/>
      <c r="E48" s="1022" t="s">
        <v>351</v>
      </c>
      <c r="F48" s="1024" t="s">
        <v>165</v>
      </c>
      <c r="G48" s="1024" t="s">
        <v>164</v>
      </c>
      <c r="H48" s="1024" t="s">
        <v>158</v>
      </c>
      <c r="I48" s="1024"/>
      <c r="J48" s="1019"/>
    </row>
    <row r="49" spans="1:10" ht="23.25" x14ac:dyDescent="0.35">
      <c r="A49" s="1018"/>
      <c r="B49" s="1022"/>
      <c r="C49" s="1022"/>
      <c r="D49" s="1022"/>
      <c r="E49" s="1520" t="s">
        <v>722</v>
      </c>
      <c r="F49" s="1020">
        <v>3.33</v>
      </c>
      <c r="G49" s="1020" t="e">
        <f>#REF!</f>
        <v>#REF!</v>
      </c>
      <c r="H49" s="1020" t="e">
        <f>F49*G49</f>
        <v>#REF!</v>
      </c>
      <c r="I49" s="1020"/>
      <c r="J49" s="1019"/>
    </row>
    <row r="50" spans="1:10" ht="20.25" x14ac:dyDescent="0.3">
      <c r="A50" s="1024"/>
      <c r="B50" s="1022"/>
      <c r="C50" s="1022"/>
      <c r="D50" s="1022"/>
      <c r="E50" s="1020"/>
      <c r="F50" s="1020"/>
      <c r="G50" s="1020"/>
      <c r="H50" s="1023"/>
      <c r="I50" s="1023"/>
      <c r="J50" s="1019"/>
    </row>
    <row r="51" spans="1:10" ht="23.25" x14ac:dyDescent="0.35">
      <c r="A51" s="1018"/>
      <c r="B51" s="1022"/>
      <c r="C51" s="1022"/>
      <c r="D51" s="1022"/>
      <c r="E51" s="1020"/>
      <c r="F51" s="1020"/>
      <c r="G51" s="1020"/>
      <c r="H51" s="1023"/>
      <c r="I51" s="1023"/>
      <c r="J51" s="1019"/>
    </row>
    <row r="52" spans="1:10" ht="20.25" x14ac:dyDescent="0.3">
      <c r="B52" s="1022"/>
      <c r="J52" s="1019"/>
    </row>
    <row r="53" spans="1:10" ht="20.25" x14ac:dyDescent="0.3">
      <c r="E53" s="1019"/>
      <c r="H53" s="1019"/>
      <c r="I53" s="1019"/>
      <c r="J53" s="1019"/>
    </row>
    <row r="54" spans="1:10" ht="20.25" x14ac:dyDescent="0.3">
      <c r="E54" s="1021"/>
      <c r="F54" s="1020"/>
      <c r="G54" s="1019"/>
      <c r="H54" s="1019"/>
      <c r="I54" s="1019"/>
      <c r="J54" s="1019"/>
    </row>
    <row r="55" spans="1:10" ht="23.25" x14ac:dyDescent="0.35">
      <c r="A55" s="1018"/>
      <c r="E55" s="1019"/>
      <c r="F55" s="1019"/>
      <c r="G55" s="1019"/>
      <c r="H55" s="1019"/>
      <c r="I55" s="1019"/>
      <c r="J55" s="1019"/>
    </row>
    <row r="56" spans="1:10" ht="23.25" x14ac:dyDescent="0.35">
      <c r="A56" s="1018"/>
      <c r="E56" s="1019"/>
      <c r="F56" s="1019"/>
      <c r="G56" s="1019"/>
      <c r="H56" s="1019"/>
      <c r="I56" s="1019"/>
      <c r="J56" s="1019"/>
    </row>
    <row r="57" spans="1:10" ht="23.25" x14ac:dyDescent="0.35">
      <c r="A57" s="1018"/>
      <c r="E57" s="1019"/>
      <c r="F57" s="1019"/>
      <c r="G57" s="1019"/>
      <c r="H57" s="1019"/>
      <c r="I57" s="1019"/>
      <c r="J57" s="1019"/>
    </row>
    <row r="58" spans="1:10" ht="23.25" x14ac:dyDescent="0.35">
      <c r="A58" s="1018"/>
      <c r="E58" s="1019"/>
      <c r="F58" s="1019"/>
      <c r="G58" s="1019"/>
      <c r="H58" s="1019"/>
      <c r="I58" s="1019"/>
      <c r="J58" s="1019"/>
    </row>
    <row r="59" spans="1:10" ht="23.25" x14ac:dyDescent="0.35">
      <c r="A59" s="1018"/>
      <c r="E59" s="1019"/>
      <c r="F59" s="1019"/>
      <c r="G59" s="1019"/>
      <c r="H59" s="1019"/>
      <c r="I59" s="1019"/>
      <c r="J59" s="1019"/>
    </row>
    <row r="60" spans="1:10" ht="23.25" x14ac:dyDescent="0.35">
      <c r="A60" s="1018"/>
      <c r="E60" s="1019"/>
      <c r="F60" s="1019"/>
      <c r="G60" s="1019"/>
      <c r="H60" s="1019"/>
      <c r="I60" s="1019"/>
      <c r="J60" s="1019"/>
    </row>
    <row r="61" spans="1:10" ht="23.25" x14ac:dyDescent="0.35">
      <c r="A61" s="1018"/>
      <c r="E61" s="1019"/>
      <c r="F61" s="1019"/>
      <c r="G61" s="1019"/>
      <c r="H61" s="1019"/>
      <c r="I61" s="1019"/>
      <c r="J61" s="1019"/>
    </row>
    <row r="62" spans="1:10" ht="23.25" x14ac:dyDescent="0.35">
      <c r="A62" s="1018"/>
      <c r="E62" s="1019"/>
      <c r="F62" s="1019"/>
      <c r="G62" s="1019"/>
      <c r="H62" s="1019"/>
      <c r="I62" s="1019"/>
      <c r="J62" s="1019"/>
    </row>
    <row r="63" spans="1:10" ht="23.25" x14ac:dyDescent="0.35">
      <c r="A63" s="1018"/>
      <c r="E63" s="1019"/>
      <c r="F63" s="1019"/>
      <c r="G63" s="1019"/>
      <c r="H63" s="1019"/>
      <c r="I63" s="1019"/>
      <c r="J63" s="1019"/>
    </row>
    <row r="64" spans="1:10" ht="23.25" x14ac:dyDescent="0.35">
      <c r="A64" s="1018"/>
      <c r="E64" s="1019"/>
      <c r="F64" s="1019"/>
      <c r="G64" s="1019"/>
      <c r="H64" s="1019"/>
      <c r="I64" s="1019"/>
      <c r="J64" s="1019"/>
    </row>
    <row r="65" spans="1:10" ht="23.25" x14ac:dyDescent="0.35">
      <c r="A65" s="1018"/>
      <c r="E65" s="1019"/>
      <c r="F65" s="1019"/>
      <c r="G65" s="1019"/>
      <c r="H65" s="1019"/>
      <c r="I65" s="1019"/>
      <c r="J65" s="1019"/>
    </row>
    <row r="66" spans="1:10" ht="23.25" x14ac:dyDescent="0.35">
      <c r="A66" s="1018"/>
      <c r="E66" s="1019"/>
      <c r="F66" s="1019"/>
      <c r="G66" s="1019"/>
      <c r="H66" s="1019"/>
      <c r="I66" s="1019"/>
      <c r="J66" s="1019"/>
    </row>
    <row r="67" spans="1:10" ht="23.25" x14ac:dyDescent="0.35">
      <c r="A67" s="1018"/>
      <c r="E67" s="1019"/>
      <c r="F67" s="1019"/>
      <c r="G67" s="1019"/>
      <c r="H67" s="1019"/>
      <c r="I67" s="1019"/>
      <c r="J67" s="1019"/>
    </row>
    <row r="68" spans="1:10" ht="23.25" x14ac:dyDescent="0.35">
      <c r="A68" s="1018"/>
      <c r="E68" s="1019"/>
      <c r="F68" s="1019"/>
      <c r="G68" s="1019"/>
      <c r="H68" s="1019"/>
      <c r="I68" s="1019"/>
      <c r="J68" s="1019"/>
    </row>
    <row r="69" spans="1:10" ht="23.25" x14ac:dyDescent="0.35">
      <c r="A69" s="1018"/>
      <c r="E69" s="1019"/>
      <c r="F69" s="1019"/>
      <c r="G69" s="1019"/>
      <c r="H69" s="1019"/>
      <c r="I69" s="1019"/>
      <c r="J69" s="1019"/>
    </row>
    <row r="70" spans="1:10" ht="23.25" x14ac:dyDescent="0.35">
      <c r="A70" s="1018"/>
      <c r="E70" s="1019"/>
      <c r="F70" s="1019"/>
      <c r="G70" s="1019"/>
      <c r="H70" s="1019"/>
      <c r="I70" s="1019"/>
      <c r="J70" s="1019"/>
    </row>
    <row r="71" spans="1:10" ht="23.25" x14ac:dyDescent="0.35">
      <c r="A71" s="1018"/>
      <c r="E71" s="1019"/>
      <c r="F71" s="1019"/>
      <c r="G71" s="1019"/>
      <c r="H71" s="1019"/>
      <c r="I71" s="1019"/>
      <c r="J71" s="1019"/>
    </row>
    <row r="72" spans="1:10" ht="23.25" x14ac:dyDescent="0.35">
      <c r="A72" s="1018"/>
      <c r="E72" s="1019"/>
      <c r="F72" s="1019"/>
      <c r="G72" s="1019"/>
      <c r="H72" s="1019"/>
      <c r="I72" s="1019"/>
      <c r="J72" s="1019"/>
    </row>
    <row r="73" spans="1:10" ht="23.25" x14ac:dyDescent="0.35">
      <c r="A73" s="1018"/>
      <c r="E73" s="1019"/>
      <c r="F73" s="1019"/>
      <c r="G73" s="1019"/>
      <c r="H73" s="1019"/>
      <c r="I73" s="1019"/>
      <c r="J73" s="1019"/>
    </row>
    <row r="74" spans="1:10" ht="23.25" x14ac:dyDescent="0.35">
      <c r="A74" s="1018"/>
      <c r="E74" s="1019"/>
      <c r="F74" s="1019"/>
      <c r="G74" s="1019"/>
      <c r="H74" s="1019"/>
      <c r="I74" s="1019"/>
      <c r="J74" s="1019"/>
    </row>
    <row r="75" spans="1:10" ht="23.25" x14ac:dyDescent="0.35">
      <c r="A75" s="1018"/>
      <c r="E75" s="1019"/>
      <c r="F75" s="1019"/>
      <c r="G75" s="1019"/>
      <c r="H75" s="1019"/>
      <c r="I75" s="1019"/>
      <c r="J75" s="1019"/>
    </row>
    <row r="76" spans="1:10" ht="23.25" x14ac:dyDescent="0.35">
      <c r="A76" s="1018"/>
      <c r="E76" s="1019"/>
      <c r="F76" s="1019"/>
      <c r="G76" s="1019"/>
      <c r="H76" s="1019"/>
      <c r="I76" s="1019"/>
      <c r="J76" s="1019"/>
    </row>
    <row r="77" spans="1:10" ht="23.25" x14ac:dyDescent="0.35">
      <c r="A77" s="1018"/>
    </row>
    <row r="78" spans="1:10" ht="23.25" x14ac:dyDescent="0.35">
      <c r="A78" s="1018"/>
    </row>
    <row r="79" spans="1:10" ht="23.25" x14ac:dyDescent="0.35">
      <c r="A79" s="1018"/>
    </row>
    <row r="80" spans="1:10" ht="23.25" x14ac:dyDescent="0.35">
      <c r="A80" s="1018"/>
    </row>
    <row r="81" spans="1:1" ht="23.25" x14ac:dyDescent="0.35">
      <c r="A81" s="1018"/>
    </row>
    <row r="82" spans="1:1" ht="23.25" x14ac:dyDescent="0.35">
      <c r="A82" s="1018"/>
    </row>
  </sheetData>
  <pageMargins left="0.5" right="0.5" top="0.5" bottom="0.5" header="0" footer="0"/>
  <pageSetup scale="51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14FA7-49D6-434F-BFD1-3382E13321B6}">
  <dimension ref="A2:J18"/>
  <sheetViews>
    <sheetView workbookViewId="0"/>
  </sheetViews>
  <sheetFormatPr defaultRowHeight="15" x14ac:dyDescent="0.25"/>
  <cols>
    <col min="1" max="1" width="18" customWidth="1"/>
    <col min="4" max="10" width="11.28515625" customWidth="1"/>
  </cols>
  <sheetData>
    <row r="2" spans="1:10" ht="23.25" x14ac:dyDescent="0.35">
      <c r="A2" s="1038" t="s">
        <v>631</v>
      </c>
    </row>
    <row r="3" spans="1:10" ht="15.75" x14ac:dyDescent="0.25">
      <c r="A3" s="1017"/>
    </row>
    <row r="4" spans="1:10" ht="31.5" x14ac:dyDescent="0.25">
      <c r="A4" s="1037" t="s">
        <v>133</v>
      </c>
      <c r="D4" s="1036">
        <v>1</v>
      </c>
      <c r="E4" s="1036">
        <v>2</v>
      </c>
      <c r="F4" s="1036">
        <v>3</v>
      </c>
      <c r="G4" s="1036">
        <v>4</v>
      </c>
      <c r="H4" s="1036">
        <v>4.5</v>
      </c>
      <c r="I4" s="1036">
        <v>5</v>
      </c>
      <c r="J4" s="1036">
        <v>6</v>
      </c>
    </row>
    <row r="5" spans="1:10" ht="15.75" x14ac:dyDescent="0.25">
      <c r="A5" s="1017"/>
    </row>
    <row r="6" spans="1:10" ht="23.25" x14ac:dyDescent="0.35">
      <c r="A6" s="1018" t="s">
        <v>728</v>
      </c>
      <c r="D6" s="1539" t="e">
        <f>#REF!</f>
        <v>#REF!</v>
      </c>
      <c r="E6" s="1539" t="e">
        <f>#REF!</f>
        <v>#REF!</v>
      </c>
      <c r="F6" s="1539" t="e">
        <f>#REF!</f>
        <v>#REF!</v>
      </c>
      <c r="G6" s="1539" t="e">
        <f>#REF!</f>
        <v>#REF!</v>
      </c>
      <c r="H6" s="1539" t="e">
        <f>#REF!</f>
        <v>#REF!</v>
      </c>
      <c r="I6" s="1539" t="e">
        <f>#REF!</f>
        <v>#REF!</v>
      </c>
      <c r="J6" s="1539" t="e">
        <f>#REF!</f>
        <v>#REF!</v>
      </c>
    </row>
    <row r="7" spans="1:10" ht="23.25" x14ac:dyDescent="0.35">
      <c r="A7" s="1018" t="s">
        <v>729</v>
      </c>
      <c r="D7" s="1539" t="e">
        <f>#REF!</f>
        <v>#REF!</v>
      </c>
      <c r="E7" s="1539" t="e">
        <f>#REF!</f>
        <v>#REF!</v>
      </c>
      <c r="F7" s="1539" t="e">
        <f>#REF!</f>
        <v>#REF!</v>
      </c>
      <c r="G7" s="1539" t="e">
        <f>#REF!</f>
        <v>#REF!</v>
      </c>
      <c r="H7" s="1539" t="e">
        <f>#REF!</f>
        <v>#REF!</v>
      </c>
      <c r="I7" s="1539" t="e">
        <f>#REF!</f>
        <v>#REF!</v>
      </c>
      <c r="J7" s="1539" t="e">
        <f>#REF!</f>
        <v>#REF!</v>
      </c>
    </row>
    <row r="8" spans="1:10" ht="23.25" customHeight="1" x14ac:dyDescent="0.25">
      <c r="D8" s="1539" t="e">
        <f>#REF!</f>
        <v>#REF!</v>
      </c>
      <c r="E8" s="1539" t="e">
        <f>#REF!</f>
        <v>#REF!</v>
      </c>
      <c r="F8" s="1539" t="e">
        <f>#REF!</f>
        <v>#REF!</v>
      </c>
      <c r="G8" s="1539" t="e">
        <f>#REF!</f>
        <v>#REF!</v>
      </c>
      <c r="H8" s="1539" t="e">
        <f>#REF!</f>
        <v>#REF!</v>
      </c>
      <c r="I8" s="1539" t="e">
        <f>#REF!</f>
        <v>#REF!</v>
      </c>
      <c r="J8" s="1539" t="e">
        <f>#REF!</f>
        <v>#REF!</v>
      </c>
    </row>
    <row r="9" spans="1:10" s="19" customFormat="1" x14ac:dyDescent="0.25">
      <c r="B9" s="19" t="s">
        <v>734</v>
      </c>
      <c r="D9" s="19" t="e">
        <f>$F$16</f>
        <v>#REF!</v>
      </c>
      <c r="E9" s="19" t="e">
        <f t="shared" ref="E9:J9" si="0">$F$16</f>
        <v>#REF!</v>
      </c>
      <c r="F9" s="19" t="e">
        <f t="shared" si="0"/>
        <v>#REF!</v>
      </c>
      <c r="G9" s="19" t="e">
        <f t="shared" si="0"/>
        <v>#REF!</v>
      </c>
      <c r="H9" s="19" t="e">
        <f t="shared" si="0"/>
        <v>#REF!</v>
      </c>
      <c r="I9" s="19" t="e">
        <f t="shared" si="0"/>
        <v>#REF!</v>
      </c>
      <c r="J9" s="19" t="e">
        <f t="shared" si="0"/>
        <v>#REF!</v>
      </c>
    </row>
    <row r="10" spans="1:10" ht="15.75" thickBot="1" x14ac:dyDescent="0.3">
      <c r="C10" t="s">
        <v>249</v>
      </c>
      <c r="D10" s="1540" t="e">
        <f t="shared" ref="D10:J10" si="1">SUM(D6:D9)</f>
        <v>#REF!</v>
      </c>
      <c r="E10" s="1540" t="e">
        <f t="shared" si="1"/>
        <v>#REF!</v>
      </c>
      <c r="F10" s="1540" t="e">
        <f t="shared" si="1"/>
        <v>#REF!</v>
      </c>
      <c r="G10" s="1540" t="e">
        <f t="shared" si="1"/>
        <v>#REF!</v>
      </c>
      <c r="H10" s="1540" t="e">
        <f t="shared" si="1"/>
        <v>#REF!</v>
      </c>
      <c r="I10" s="1540" t="e">
        <f t="shared" si="1"/>
        <v>#REF!</v>
      </c>
      <c r="J10" s="1540" t="e">
        <f t="shared" si="1"/>
        <v>#REF!</v>
      </c>
    </row>
    <row r="16" spans="1:10" x14ac:dyDescent="0.25">
      <c r="C16" t="s">
        <v>733</v>
      </c>
      <c r="D16" s="1542" t="e">
        <f>#REF!</f>
        <v>#REF!</v>
      </c>
      <c r="E16">
        <v>4</v>
      </c>
      <c r="F16" t="e">
        <f>D16*E16</f>
        <v>#REF!</v>
      </c>
    </row>
    <row r="18" spans="5:5" x14ac:dyDescent="0.25">
      <c r="E18" s="154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22206-2647-4D58-8F21-A742BF03FD61}">
  <sheetPr>
    <tabColor theme="7" tint="0.79998168889431442"/>
  </sheetPr>
  <dimension ref="A1:AF54"/>
  <sheetViews>
    <sheetView workbookViewId="0">
      <selection activeCell="L8" sqref="L8"/>
    </sheetView>
  </sheetViews>
  <sheetFormatPr defaultRowHeight="15" x14ac:dyDescent="0.25"/>
  <cols>
    <col min="1" max="1" width="1.7109375" style="81" customWidth="1"/>
    <col min="2" max="2" width="0.85546875" style="81" customWidth="1"/>
    <col min="3" max="3" width="2.7109375" style="66" customWidth="1"/>
    <col min="4" max="4" width="1" style="82" customWidth="1"/>
    <col min="5" max="5" width="1.7109375" style="81" customWidth="1"/>
    <col min="6" max="6" width="0.85546875" style="81" customWidth="1"/>
    <col min="7" max="7" width="1.7109375" style="83" customWidth="1"/>
    <col min="8" max="8" width="1" style="82" customWidth="1"/>
    <col min="9" max="9" width="1.7109375" style="81" customWidth="1"/>
    <col min="10" max="10" width="0.85546875" style="81" customWidth="1"/>
    <col min="11" max="11" width="2.7109375" style="66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9.140625" style="1"/>
    <col min="26" max="27" width="0" style="1" hidden="1" customWidth="1"/>
    <col min="28" max="32" width="9.140625" style="1" hidden="1" customWidth="1"/>
    <col min="33" max="39" width="5.28515625" style="1" customWidth="1"/>
    <col min="40" max="16384" width="9.140625" style="1"/>
  </cols>
  <sheetData>
    <row r="1" spans="1:32" ht="60" customHeight="1" thickBot="1" x14ac:dyDescent="0.25">
      <c r="A1" s="1848" t="s">
        <v>2</v>
      </c>
      <c r="B1" s="1848"/>
      <c r="C1" s="1848"/>
      <c r="D1" s="1848"/>
      <c r="E1" s="1848"/>
      <c r="F1" s="1848"/>
      <c r="G1" s="1848"/>
      <c r="H1" s="1848"/>
      <c r="I1" s="1848"/>
      <c r="J1" s="1848"/>
      <c r="K1" s="1848"/>
      <c r="L1" s="1849" t="s">
        <v>42</v>
      </c>
      <c r="M1" s="1850"/>
      <c r="N1" s="1851" t="s">
        <v>94</v>
      </c>
      <c r="O1" s="1852"/>
      <c r="P1" s="1852"/>
      <c r="Q1" s="1852"/>
      <c r="R1" s="1852"/>
      <c r="S1" s="11"/>
      <c r="T1" s="11"/>
      <c r="U1" s="11"/>
    </row>
    <row r="2" spans="1:32" ht="19.5" customHeight="1" thickBot="1" x14ac:dyDescent="0.3">
      <c r="A2" s="1848"/>
      <c r="B2" s="1848"/>
      <c r="C2" s="1848"/>
      <c r="D2" s="1848"/>
      <c r="E2" s="1848"/>
      <c r="F2" s="1848"/>
      <c r="G2" s="1848"/>
      <c r="H2" s="1848"/>
      <c r="I2" s="1848"/>
      <c r="J2" s="1848"/>
      <c r="K2" s="1853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2" ht="34.5" customHeight="1" x14ac:dyDescent="0.25">
      <c r="A3" s="1848"/>
      <c r="B3" s="1848"/>
      <c r="C3" s="1848"/>
      <c r="D3" s="1848"/>
      <c r="E3" s="1848"/>
      <c r="F3" s="1848"/>
      <c r="G3" s="1848"/>
      <c r="H3" s="1848"/>
      <c r="I3" s="1848"/>
      <c r="J3" s="1848"/>
      <c r="K3" s="1853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</row>
    <row r="4" spans="1:32" s="4" customFormat="1" ht="12" customHeight="1" x14ac:dyDescent="0.25">
      <c r="A4" s="1848"/>
      <c r="B4" s="1848"/>
      <c r="C4" s="1848"/>
      <c r="D4" s="1848"/>
      <c r="E4" s="1848"/>
      <c r="F4" s="1848"/>
      <c r="G4" s="1848"/>
      <c r="H4" s="1848"/>
      <c r="I4" s="1848"/>
      <c r="J4" s="1848"/>
      <c r="K4" s="1853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17</v>
      </c>
      <c r="X4" s="4" t="s">
        <v>10</v>
      </c>
      <c r="Z4" s="4" t="s">
        <v>19</v>
      </c>
      <c r="AA4" s="4" t="s">
        <v>12</v>
      </c>
      <c r="AB4" s="4" t="s">
        <v>13</v>
      </c>
      <c r="AC4" s="4" t="s">
        <v>14</v>
      </c>
      <c r="AD4" s="4" t="s">
        <v>15</v>
      </c>
      <c r="AE4" s="4" t="s">
        <v>16</v>
      </c>
    </row>
    <row r="5" spans="1:32" ht="27" customHeight="1" thickBot="1" x14ac:dyDescent="0.3">
      <c r="A5" s="1848"/>
      <c r="B5" s="1848"/>
      <c r="C5" s="1848"/>
      <c r="D5" s="1848"/>
      <c r="E5" s="1848"/>
      <c r="F5" s="1848"/>
      <c r="G5" s="1848"/>
      <c r="H5" s="1848"/>
      <c r="I5" s="1848"/>
      <c r="J5" s="1848"/>
      <c r="K5" s="1853"/>
      <c r="L5" s="1795"/>
      <c r="M5" s="1798"/>
      <c r="N5" s="1801"/>
      <c r="O5" s="1801"/>
      <c r="P5" s="1801"/>
      <c r="Q5" s="1801"/>
      <c r="R5" s="1807"/>
    </row>
    <row r="6" spans="1:32" ht="11.25" hidden="1" customHeight="1" x14ac:dyDescent="0.25">
      <c r="A6" s="81">
        <v>2</v>
      </c>
      <c r="B6" s="81" t="s">
        <v>0</v>
      </c>
      <c r="C6" s="66">
        <v>0</v>
      </c>
      <c r="D6" s="82" t="s">
        <v>1</v>
      </c>
      <c r="E6" s="81">
        <v>0</v>
      </c>
      <c r="F6" s="81" t="s">
        <v>0</v>
      </c>
      <c r="G6" s="83">
        <v>4</v>
      </c>
      <c r="H6" s="82" t="s">
        <v>1</v>
      </c>
      <c r="I6" s="81">
        <v>1</v>
      </c>
      <c r="J6" s="81" t="s">
        <v>0</v>
      </c>
      <c r="K6" s="66">
        <v>6</v>
      </c>
      <c r="U6" s="2">
        <f t="shared" ref="U6:U30" si="0">((A6+(C6/12))*(E6+G6/12))*(I6+K6/12)</f>
        <v>1</v>
      </c>
      <c r="V6" s="2">
        <f t="shared" ref="V6:V30" si="1">((I6+(K6/12))*(A6+C6/12))</f>
        <v>3</v>
      </c>
      <c r="W6" s="3">
        <f t="shared" ref="W6:W31" si="2">I6+(K6/12)</f>
        <v>1.5</v>
      </c>
      <c r="X6" s="1">
        <f t="shared" ref="X6:X31" si="3">A6+C6/12</f>
        <v>2</v>
      </c>
      <c r="AA6" s="1">
        <f>(V6*Price!C15)*2</f>
        <v>194.67000000000002</v>
      </c>
      <c r="AB6" s="1">
        <f>(W6*Price!C6)*2</f>
        <v>9.7334999999999994</v>
      </c>
      <c r="AC6" s="1">
        <f>X6*Price!C6</f>
        <v>6.4889999999999999</v>
      </c>
      <c r="AD6" s="1">
        <f>X6*Price!F6</f>
        <v>23.1</v>
      </c>
      <c r="AE6" s="1">
        <f>Price!E15</f>
        <v>40.015500000000003</v>
      </c>
      <c r="AF6" s="1">
        <f>SUM(AA6:AE6)</f>
        <v>274.00800000000004</v>
      </c>
    </row>
    <row r="7" spans="1:32" ht="13.5" customHeight="1" x14ac:dyDescent="0.25">
      <c r="A7" s="1845" t="s">
        <v>28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2" ht="15.75" customHeight="1" x14ac:dyDescent="0.25">
      <c r="A8" s="149">
        <v>2</v>
      </c>
      <c r="B8" s="150" t="s">
        <v>0</v>
      </c>
      <c r="C8" s="151">
        <v>0</v>
      </c>
      <c r="D8" s="152" t="s">
        <v>1</v>
      </c>
      <c r="E8" s="153">
        <v>0</v>
      </c>
      <c r="F8" s="150" t="s">
        <v>0</v>
      </c>
      <c r="G8" s="151">
        <v>6</v>
      </c>
      <c r="H8" s="152" t="s">
        <v>1</v>
      </c>
      <c r="I8" s="153">
        <v>1</v>
      </c>
      <c r="J8" s="150" t="s">
        <v>0</v>
      </c>
      <c r="K8" s="199">
        <v>6</v>
      </c>
      <c r="L8" s="155">
        <f>V8*Price!$L$18</f>
        <v>384</v>
      </c>
      <c r="M8" s="1618">
        <f>V8*Price!$M$18</f>
        <v>0</v>
      </c>
      <c r="N8" s="155">
        <f>V8*Price!$N$18</f>
        <v>354</v>
      </c>
      <c r="O8" s="155">
        <f>V8*Price!$O$18</f>
        <v>369</v>
      </c>
      <c r="P8" s="155">
        <f>V8*Price!$P$18</f>
        <v>459</v>
      </c>
      <c r="Q8" s="155">
        <f>V8*Price!$Q$18</f>
        <v>468</v>
      </c>
      <c r="R8" s="155">
        <f>V8*Price!$R$18</f>
        <v>711</v>
      </c>
      <c r="U8" s="2">
        <f t="shared" si="0"/>
        <v>1.5</v>
      </c>
      <c r="V8" s="2">
        <f t="shared" si="1"/>
        <v>3</v>
      </c>
      <c r="W8" s="3">
        <f t="shared" si="2"/>
        <v>1.5</v>
      </c>
      <c r="X8" s="1">
        <f t="shared" si="3"/>
        <v>2</v>
      </c>
      <c r="Z8" s="7">
        <f>U8*Price!$O$7</f>
        <v>175.5</v>
      </c>
      <c r="AA8" s="1">
        <f>(V8*Price!$C$15)*2</f>
        <v>194.67000000000002</v>
      </c>
      <c r="AB8" s="1">
        <f>(W8*Price!$C$7)*2</f>
        <v>9.7334999999999994</v>
      </c>
      <c r="AC8" s="1">
        <f>X8*Price!$C$7</f>
        <v>6.4889999999999999</v>
      </c>
      <c r="AD8" s="1">
        <f>X8*Price!$F$7</f>
        <v>49.749000000000002</v>
      </c>
      <c r="AE8" s="1">
        <f>Price!$E$15</f>
        <v>40.015500000000003</v>
      </c>
      <c r="AF8" s="1">
        <f>SUM(AA8:AE8)</f>
        <v>300.65700000000004</v>
      </c>
    </row>
    <row r="9" spans="1:32" x14ac:dyDescent="0.25">
      <c r="A9" s="203">
        <v>2</v>
      </c>
      <c r="B9" s="101" t="s">
        <v>0</v>
      </c>
      <c r="C9" s="102">
        <v>0</v>
      </c>
      <c r="D9" s="103" t="s">
        <v>1</v>
      </c>
      <c r="E9" s="104">
        <v>0</v>
      </c>
      <c r="F9" s="101" t="s">
        <v>0</v>
      </c>
      <c r="G9" s="102">
        <v>6</v>
      </c>
      <c r="H9" s="103" t="s">
        <v>1</v>
      </c>
      <c r="I9" s="69">
        <v>1</v>
      </c>
      <c r="J9" s="64" t="s">
        <v>0</v>
      </c>
      <c r="K9" s="68">
        <v>8</v>
      </c>
      <c r="L9" s="21">
        <f>V9*Price!$L$18</f>
        <v>426.66666666666663</v>
      </c>
      <c r="M9" s="259">
        <f>V9*Price!$M$18</f>
        <v>0</v>
      </c>
      <c r="N9" s="21">
        <f>V9*Price!$N$18</f>
        <v>393.33333333333331</v>
      </c>
      <c r="O9" s="21">
        <f>V9*Price!$O$18</f>
        <v>409.99999999999994</v>
      </c>
      <c r="P9" s="21">
        <f>V9*Price!$P$18</f>
        <v>509.99999999999994</v>
      </c>
      <c r="Q9" s="21">
        <f>V9*Price!$Q$18</f>
        <v>520</v>
      </c>
      <c r="R9" s="21">
        <f>V9*Price!$R$18</f>
        <v>789.99999999999989</v>
      </c>
      <c r="U9" s="2">
        <f t="shared" si="0"/>
        <v>1.6666666666666665</v>
      </c>
      <c r="V9" s="2">
        <f t="shared" si="1"/>
        <v>3.333333333333333</v>
      </c>
      <c r="W9" s="3">
        <f t="shared" si="2"/>
        <v>1.6666666666666665</v>
      </c>
      <c r="X9" s="1">
        <f t="shared" si="3"/>
        <v>2</v>
      </c>
      <c r="Z9" s="7">
        <f>U9*Price!$O$7</f>
        <v>194.99999999999997</v>
      </c>
      <c r="AA9" s="7">
        <f>(V9*Price!$C$15)*2</f>
        <v>216.29999999999998</v>
      </c>
      <c r="AB9" s="7">
        <f>(W9*Price!$C$7)*2</f>
        <v>10.815</v>
      </c>
      <c r="AC9" s="1">
        <f>X9*Price!$C$7</f>
        <v>6.4889999999999999</v>
      </c>
      <c r="AD9" s="1">
        <f>X9*Price!$F$7</f>
        <v>49.749000000000002</v>
      </c>
      <c r="AE9" s="1">
        <f>Price!$E$15</f>
        <v>40.015500000000003</v>
      </c>
      <c r="AF9" s="7">
        <f t="shared" ref="AF9:AF31" si="4">SUM(AA9:AE9)</f>
        <v>323.36850000000004</v>
      </c>
    </row>
    <row r="10" spans="1:32" x14ac:dyDescent="0.25">
      <c r="A10" s="203">
        <v>2</v>
      </c>
      <c r="B10" s="101" t="s">
        <v>0</v>
      </c>
      <c r="C10" s="102">
        <v>0</v>
      </c>
      <c r="D10" s="103" t="s">
        <v>1</v>
      </c>
      <c r="E10" s="104">
        <v>0</v>
      </c>
      <c r="F10" s="101" t="s">
        <v>0</v>
      </c>
      <c r="G10" s="102">
        <v>6</v>
      </c>
      <c r="H10" s="103" t="s">
        <v>1</v>
      </c>
      <c r="I10" s="153">
        <v>2</v>
      </c>
      <c r="J10" s="150" t="s">
        <v>0</v>
      </c>
      <c r="K10" s="199">
        <v>0</v>
      </c>
      <c r="L10" s="155">
        <f>V10*Price!$L$18</f>
        <v>512</v>
      </c>
      <c r="M10" s="1618">
        <f>V10*Price!$M$18</f>
        <v>0</v>
      </c>
      <c r="N10" s="155">
        <f>V10*Price!$N$18</f>
        <v>472</v>
      </c>
      <c r="O10" s="155">
        <f>V10*Price!$O$18</f>
        <v>492</v>
      </c>
      <c r="P10" s="155">
        <f>V10*Price!$P$18</f>
        <v>612</v>
      </c>
      <c r="Q10" s="155">
        <f>V10*Price!$Q$18</f>
        <v>624</v>
      </c>
      <c r="R10" s="155">
        <f>V10*Price!$R$18</f>
        <v>948</v>
      </c>
      <c r="U10" s="2">
        <f t="shared" si="0"/>
        <v>2</v>
      </c>
      <c r="V10" s="2">
        <f t="shared" si="1"/>
        <v>4</v>
      </c>
      <c r="W10" s="3">
        <f t="shared" si="2"/>
        <v>2</v>
      </c>
      <c r="X10" s="1">
        <f t="shared" si="3"/>
        <v>2</v>
      </c>
      <c r="Z10" s="7">
        <f>U10*Price!$O$7</f>
        <v>234</v>
      </c>
      <c r="AA10" s="1">
        <f>(V10*Price!$C$15)*2</f>
        <v>259.56</v>
      </c>
      <c r="AB10" s="1">
        <f>(W10*Price!$C$7)*2</f>
        <v>12.978</v>
      </c>
      <c r="AC10" s="1">
        <f>X10*Price!$C$7</f>
        <v>6.4889999999999999</v>
      </c>
      <c r="AD10" s="1">
        <f>X10*Price!$F$7</f>
        <v>49.749000000000002</v>
      </c>
      <c r="AE10" s="1">
        <f>Price!$E$15</f>
        <v>40.015500000000003</v>
      </c>
      <c r="AF10" s="1">
        <f t="shared" si="4"/>
        <v>368.79150000000004</v>
      </c>
    </row>
    <row r="11" spans="1:32" x14ac:dyDescent="0.25">
      <c r="A11" s="203">
        <v>2</v>
      </c>
      <c r="B11" s="101" t="s">
        <v>0</v>
      </c>
      <c r="C11" s="102">
        <v>0</v>
      </c>
      <c r="D11" s="103" t="s">
        <v>1</v>
      </c>
      <c r="E11" s="104">
        <v>0</v>
      </c>
      <c r="F11" s="101" t="s">
        <v>0</v>
      </c>
      <c r="G11" s="102">
        <v>6</v>
      </c>
      <c r="H11" s="103" t="s">
        <v>1</v>
      </c>
      <c r="I11" s="69">
        <v>2</v>
      </c>
      <c r="J11" s="64" t="s">
        <v>0</v>
      </c>
      <c r="K11" s="68">
        <v>6</v>
      </c>
      <c r="L11" s="21">
        <f>V11*Price!$L$18</f>
        <v>640</v>
      </c>
      <c r="M11" s="259">
        <f>V11*Price!$M$18</f>
        <v>0</v>
      </c>
      <c r="N11" s="21">
        <f>V11*Price!$N$18</f>
        <v>590</v>
      </c>
      <c r="O11" s="21">
        <f>V11*Price!$O$18</f>
        <v>615</v>
      </c>
      <c r="P11" s="21">
        <f>V11*Price!$P$18</f>
        <v>765</v>
      </c>
      <c r="Q11" s="21">
        <f>V11*Price!$Q$18</f>
        <v>780</v>
      </c>
      <c r="R11" s="21">
        <f>V11*Price!$R$18</f>
        <v>1185</v>
      </c>
      <c r="U11" s="2">
        <f t="shared" si="0"/>
        <v>2.5</v>
      </c>
      <c r="V11" s="2">
        <f>((I11+(K11/12))*(A11+C11/12))</f>
        <v>5</v>
      </c>
      <c r="W11" s="3">
        <f t="shared" si="2"/>
        <v>2.5</v>
      </c>
      <c r="X11" s="1">
        <f t="shared" si="3"/>
        <v>2</v>
      </c>
      <c r="Z11" s="7">
        <f>U11*Price!$O$7</f>
        <v>292.5</v>
      </c>
      <c r="AA11" s="1">
        <f>(V11*Price!$C$15)*2</f>
        <v>324.45</v>
      </c>
      <c r="AB11" s="1">
        <f>(W11*Price!$C$7)*2</f>
        <v>16.2225</v>
      </c>
      <c r="AC11" s="1">
        <f>X11*Price!$C$7</f>
        <v>6.4889999999999999</v>
      </c>
      <c r="AD11" s="1">
        <f>X11*Price!$F$7</f>
        <v>49.749000000000002</v>
      </c>
      <c r="AE11" s="1">
        <f>Price!$E$15</f>
        <v>40.015500000000003</v>
      </c>
      <c r="AF11" s="1">
        <f t="shared" si="4"/>
        <v>436.92600000000004</v>
      </c>
    </row>
    <row r="12" spans="1:32" x14ac:dyDescent="0.25">
      <c r="A12" s="203">
        <v>2</v>
      </c>
      <c r="B12" s="101" t="s">
        <v>0</v>
      </c>
      <c r="C12" s="102">
        <v>0</v>
      </c>
      <c r="D12" s="103" t="s">
        <v>1</v>
      </c>
      <c r="E12" s="104">
        <v>0</v>
      </c>
      <c r="F12" s="101" t="s">
        <v>0</v>
      </c>
      <c r="G12" s="102">
        <v>6</v>
      </c>
      <c r="H12" s="103" t="s">
        <v>1</v>
      </c>
      <c r="I12" s="153">
        <v>3</v>
      </c>
      <c r="J12" s="150" t="s">
        <v>0</v>
      </c>
      <c r="K12" s="199">
        <v>0</v>
      </c>
      <c r="L12" s="155">
        <f>V12*Price!$L$18</f>
        <v>768</v>
      </c>
      <c r="M12" s="1618">
        <f>V12*Price!$M$18</f>
        <v>0</v>
      </c>
      <c r="N12" s="155">
        <f>V12*Price!$N$18</f>
        <v>708</v>
      </c>
      <c r="O12" s="155">
        <f>V12*Price!$O$18</f>
        <v>738</v>
      </c>
      <c r="P12" s="155">
        <f>V12*Price!$P$18</f>
        <v>918</v>
      </c>
      <c r="Q12" s="155">
        <f>V12*Price!$Q$18</f>
        <v>936</v>
      </c>
      <c r="R12" s="155">
        <f>V12*Price!$R$18</f>
        <v>1422</v>
      </c>
      <c r="U12" s="2">
        <f t="shared" si="0"/>
        <v>3</v>
      </c>
      <c r="V12" s="2">
        <f t="shared" si="1"/>
        <v>6</v>
      </c>
      <c r="W12" s="3">
        <f t="shared" si="2"/>
        <v>3</v>
      </c>
      <c r="X12" s="1">
        <f t="shared" si="3"/>
        <v>2</v>
      </c>
      <c r="Z12" s="7">
        <f>U12*Price!$O$7</f>
        <v>351</v>
      </c>
      <c r="AA12" s="1">
        <f>(V12*Price!$C$15)*2</f>
        <v>389.34000000000003</v>
      </c>
      <c r="AB12" s="1">
        <f>(W12*Price!$C$7)*2</f>
        <v>19.466999999999999</v>
      </c>
      <c r="AC12" s="1">
        <f>X12*Price!$C$7</f>
        <v>6.4889999999999999</v>
      </c>
      <c r="AD12" s="1">
        <f>X12*Price!$F$7</f>
        <v>49.749000000000002</v>
      </c>
      <c r="AE12" s="1">
        <f>Price!$E$15</f>
        <v>40.015500000000003</v>
      </c>
      <c r="AF12" s="1">
        <f t="shared" si="4"/>
        <v>505.06050000000005</v>
      </c>
    </row>
    <row r="13" spans="1:32" x14ac:dyDescent="0.25">
      <c r="A13" s="71">
        <v>2</v>
      </c>
      <c r="B13" s="64" t="s">
        <v>0</v>
      </c>
      <c r="C13" s="67">
        <v>6</v>
      </c>
      <c r="D13" s="70" t="s">
        <v>1</v>
      </c>
      <c r="E13" s="69">
        <v>0</v>
      </c>
      <c r="F13" s="64" t="s">
        <v>0</v>
      </c>
      <c r="G13" s="67">
        <v>6</v>
      </c>
      <c r="H13" s="70" t="s">
        <v>1</v>
      </c>
      <c r="I13" s="69">
        <v>1</v>
      </c>
      <c r="J13" s="64" t="s">
        <v>0</v>
      </c>
      <c r="K13" s="68">
        <v>6</v>
      </c>
      <c r="L13" s="21">
        <f>V13*Price!$L$18</f>
        <v>480</v>
      </c>
      <c r="M13" s="259">
        <f>V13*Price!$M$18</f>
        <v>0</v>
      </c>
      <c r="N13" s="21">
        <f>V13*Price!$N$18</f>
        <v>442.5</v>
      </c>
      <c r="O13" s="21">
        <f>V13*Price!$O$18</f>
        <v>461.25</v>
      </c>
      <c r="P13" s="21">
        <f>V13*Price!$P$18</f>
        <v>573.75</v>
      </c>
      <c r="Q13" s="21">
        <f>V13*Price!$Q$18</f>
        <v>585</v>
      </c>
      <c r="R13" s="21">
        <f>V13*Price!$R$18</f>
        <v>888.75</v>
      </c>
      <c r="U13" s="2">
        <f t="shared" si="0"/>
        <v>1.875</v>
      </c>
      <c r="V13" s="2">
        <f t="shared" si="1"/>
        <v>3.75</v>
      </c>
      <c r="W13" s="3">
        <f t="shared" si="2"/>
        <v>1.5</v>
      </c>
      <c r="X13" s="1">
        <f t="shared" si="3"/>
        <v>2.5</v>
      </c>
      <c r="Z13" s="7">
        <f>U13*Price!$O$7</f>
        <v>219.375</v>
      </c>
      <c r="AA13" s="7">
        <f>(V13*Price!$C$15)*2</f>
        <v>243.33750000000001</v>
      </c>
      <c r="AB13" s="1">
        <f>(W13*Price!$C$7)*2</f>
        <v>9.7334999999999994</v>
      </c>
      <c r="AC13" s="1">
        <f>X13*Price!$C$7</f>
        <v>8.1112500000000001</v>
      </c>
      <c r="AD13" s="1">
        <f>X13*Price!$F$7</f>
        <v>62.186250000000001</v>
      </c>
      <c r="AE13" s="1">
        <f>Price!$E$15</f>
        <v>40.015500000000003</v>
      </c>
      <c r="AF13" s="7">
        <f t="shared" si="4"/>
        <v>363.38400000000001</v>
      </c>
    </row>
    <row r="14" spans="1:32" x14ac:dyDescent="0.25">
      <c r="A14" s="203">
        <v>2</v>
      </c>
      <c r="B14" s="101" t="s">
        <v>0</v>
      </c>
      <c r="C14" s="102">
        <v>6</v>
      </c>
      <c r="D14" s="103" t="s">
        <v>1</v>
      </c>
      <c r="E14" s="104">
        <v>0</v>
      </c>
      <c r="F14" s="101" t="s">
        <v>0</v>
      </c>
      <c r="G14" s="102">
        <v>6</v>
      </c>
      <c r="H14" s="103" t="s">
        <v>1</v>
      </c>
      <c r="I14" s="153">
        <v>1</v>
      </c>
      <c r="J14" s="150" t="s">
        <v>0</v>
      </c>
      <c r="K14" s="199">
        <v>8</v>
      </c>
      <c r="L14" s="155">
        <f>V14*Price!$L$18</f>
        <v>533.33333333333326</v>
      </c>
      <c r="M14" s="1618">
        <f>V14*Price!$M$18</f>
        <v>0</v>
      </c>
      <c r="N14" s="155">
        <f>V14*Price!$N$18</f>
        <v>491.66666666666657</v>
      </c>
      <c r="O14" s="155">
        <f>V14*Price!$O$18</f>
        <v>512.49999999999989</v>
      </c>
      <c r="P14" s="155">
        <f>V14*Price!$P$18</f>
        <v>637.49999999999989</v>
      </c>
      <c r="Q14" s="155">
        <f>V14*Price!$Q$18</f>
        <v>649.99999999999989</v>
      </c>
      <c r="R14" s="155">
        <f>V14*Price!$R$18</f>
        <v>987.49999999999989</v>
      </c>
      <c r="U14" s="2">
        <f t="shared" si="0"/>
        <v>2.083333333333333</v>
      </c>
      <c r="V14" s="2">
        <f t="shared" si="1"/>
        <v>4.1666666666666661</v>
      </c>
      <c r="W14" s="3">
        <f t="shared" si="2"/>
        <v>1.6666666666666665</v>
      </c>
      <c r="X14" s="1">
        <f t="shared" si="3"/>
        <v>2.5</v>
      </c>
      <c r="Z14" s="7">
        <f>U14*Price!$O$7</f>
        <v>243.74999999999997</v>
      </c>
      <c r="AA14" s="7">
        <f>(V14*Price!$C$15)*2</f>
        <v>270.37499999999994</v>
      </c>
      <c r="AB14" s="7">
        <f>(W14*Price!$C$7)*2</f>
        <v>10.815</v>
      </c>
      <c r="AC14" s="1">
        <f>X14*Price!$C$7</f>
        <v>8.1112500000000001</v>
      </c>
      <c r="AD14" s="1">
        <f>X14*Price!$F$7</f>
        <v>62.186250000000001</v>
      </c>
      <c r="AE14" s="1">
        <f>Price!$E$15</f>
        <v>40.015500000000003</v>
      </c>
      <c r="AF14" s="7">
        <f t="shared" si="4"/>
        <v>391.50299999999993</v>
      </c>
    </row>
    <row r="15" spans="1:32" x14ac:dyDescent="0.25">
      <c r="A15" s="203">
        <v>2</v>
      </c>
      <c r="B15" s="101" t="s">
        <v>0</v>
      </c>
      <c r="C15" s="102">
        <v>6</v>
      </c>
      <c r="D15" s="103" t="s">
        <v>1</v>
      </c>
      <c r="E15" s="104">
        <v>0</v>
      </c>
      <c r="F15" s="101" t="s">
        <v>0</v>
      </c>
      <c r="G15" s="102">
        <v>6</v>
      </c>
      <c r="H15" s="103" t="s">
        <v>1</v>
      </c>
      <c r="I15" s="69">
        <v>2</v>
      </c>
      <c r="J15" s="64" t="s">
        <v>0</v>
      </c>
      <c r="K15" s="68">
        <v>0</v>
      </c>
      <c r="L15" s="21">
        <f>V15*Price!$L$18</f>
        <v>640</v>
      </c>
      <c r="M15" s="259">
        <f>V15*Price!$M$18</f>
        <v>0</v>
      </c>
      <c r="N15" s="21">
        <f>V15*Price!$N$18</f>
        <v>590</v>
      </c>
      <c r="O15" s="21">
        <f>V15*Price!$O$18</f>
        <v>615</v>
      </c>
      <c r="P15" s="21">
        <f>V15*Price!$P$18</f>
        <v>765</v>
      </c>
      <c r="Q15" s="21">
        <f>V15*Price!$Q$18</f>
        <v>780</v>
      </c>
      <c r="R15" s="21">
        <f>V15*Price!$R$18</f>
        <v>1185</v>
      </c>
      <c r="U15" s="2">
        <f t="shared" si="0"/>
        <v>2.5</v>
      </c>
      <c r="V15" s="2">
        <f t="shared" si="1"/>
        <v>5</v>
      </c>
      <c r="W15" s="3">
        <f t="shared" si="2"/>
        <v>2</v>
      </c>
      <c r="X15" s="1">
        <f t="shared" si="3"/>
        <v>2.5</v>
      </c>
      <c r="Z15" s="7">
        <f>U15*Price!$O$7</f>
        <v>292.5</v>
      </c>
      <c r="AA15" s="7">
        <f>(V15*Price!$C$15)*2</f>
        <v>324.45</v>
      </c>
      <c r="AB15" s="7">
        <f>(W15*Price!$C$7)*2</f>
        <v>12.978</v>
      </c>
      <c r="AC15" s="1">
        <f>X15*Price!$C$7</f>
        <v>8.1112500000000001</v>
      </c>
      <c r="AD15" s="1">
        <f>X15*Price!$F$7</f>
        <v>62.186250000000001</v>
      </c>
      <c r="AE15" s="1">
        <f>Price!$E$15</f>
        <v>40.015500000000003</v>
      </c>
      <c r="AF15" s="7">
        <f t="shared" si="4"/>
        <v>447.74099999999999</v>
      </c>
    </row>
    <row r="16" spans="1:32" x14ac:dyDescent="0.25">
      <c r="A16" s="203">
        <v>2</v>
      </c>
      <c r="B16" s="101" t="s">
        <v>0</v>
      </c>
      <c r="C16" s="102">
        <v>6</v>
      </c>
      <c r="D16" s="103" t="s">
        <v>1</v>
      </c>
      <c r="E16" s="104">
        <v>0</v>
      </c>
      <c r="F16" s="101" t="s">
        <v>0</v>
      </c>
      <c r="G16" s="102">
        <v>6</v>
      </c>
      <c r="H16" s="103" t="s">
        <v>1</v>
      </c>
      <c r="I16" s="153">
        <v>2</v>
      </c>
      <c r="J16" s="150" t="s">
        <v>0</v>
      </c>
      <c r="K16" s="199">
        <v>6</v>
      </c>
      <c r="L16" s="155">
        <f>V16*Price!$L$18</f>
        <v>800</v>
      </c>
      <c r="M16" s="1618">
        <f>V16*Price!$M$18</f>
        <v>0</v>
      </c>
      <c r="N16" s="155">
        <f>V16*Price!$N$18</f>
        <v>737.5</v>
      </c>
      <c r="O16" s="155">
        <f>V16*Price!$O$18</f>
        <v>768.75</v>
      </c>
      <c r="P16" s="155">
        <f>V16*Price!$P$18</f>
        <v>956.25</v>
      </c>
      <c r="Q16" s="155">
        <f>V16*Price!$Q$18</f>
        <v>975</v>
      </c>
      <c r="R16" s="155">
        <f>V16*Price!$R$18</f>
        <v>1481.25</v>
      </c>
      <c r="U16" s="2">
        <f t="shared" si="0"/>
        <v>3.125</v>
      </c>
      <c r="V16" s="2">
        <f t="shared" si="1"/>
        <v>6.25</v>
      </c>
      <c r="W16" s="3">
        <f t="shared" si="2"/>
        <v>2.5</v>
      </c>
      <c r="X16" s="1">
        <f t="shared" si="3"/>
        <v>2.5</v>
      </c>
      <c r="Z16" s="7">
        <f>U16*Price!$O$7</f>
        <v>365.625</v>
      </c>
      <c r="AA16" s="7">
        <f>(V16*Price!$C$15)*2</f>
        <v>405.5625</v>
      </c>
      <c r="AB16" s="7">
        <f>(W16*Price!$C$7)*2</f>
        <v>16.2225</v>
      </c>
      <c r="AC16" s="1">
        <f>X16*Price!$C$7</f>
        <v>8.1112500000000001</v>
      </c>
      <c r="AD16" s="1">
        <f>X16*Price!$F$7</f>
        <v>62.186250000000001</v>
      </c>
      <c r="AE16" s="1">
        <f>Price!$E$15</f>
        <v>40.015500000000003</v>
      </c>
      <c r="AF16" s="7">
        <f t="shared" si="4"/>
        <v>532.09799999999996</v>
      </c>
    </row>
    <row r="17" spans="1:32" x14ac:dyDescent="0.25">
      <c r="A17" s="203">
        <v>2</v>
      </c>
      <c r="B17" s="101" t="s">
        <v>0</v>
      </c>
      <c r="C17" s="102">
        <v>6</v>
      </c>
      <c r="D17" s="103" t="s">
        <v>1</v>
      </c>
      <c r="E17" s="104">
        <v>0</v>
      </c>
      <c r="F17" s="101" t="s">
        <v>0</v>
      </c>
      <c r="G17" s="102">
        <v>6</v>
      </c>
      <c r="H17" s="103" t="s">
        <v>1</v>
      </c>
      <c r="I17" s="69">
        <v>3</v>
      </c>
      <c r="J17" s="64" t="s">
        <v>0</v>
      </c>
      <c r="K17" s="68">
        <v>0</v>
      </c>
      <c r="L17" s="21">
        <f>V17*Price!$L$18</f>
        <v>960</v>
      </c>
      <c r="M17" s="259">
        <f>V17*Price!$M$18</f>
        <v>0</v>
      </c>
      <c r="N17" s="21">
        <f>V17*Price!$N$18</f>
        <v>885</v>
      </c>
      <c r="O17" s="21">
        <f>V17*Price!$O$18</f>
        <v>922.5</v>
      </c>
      <c r="P17" s="21">
        <f>V17*Price!$P$18</f>
        <v>1147.5</v>
      </c>
      <c r="Q17" s="21">
        <f>V17*Price!$Q$18</f>
        <v>1170</v>
      </c>
      <c r="R17" s="21">
        <f>V17*Price!$R$18</f>
        <v>1777.5</v>
      </c>
      <c r="U17" s="2">
        <f t="shared" si="0"/>
        <v>3.75</v>
      </c>
      <c r="V17" s="2">
        <f t="shared" si="1"/>
        <v>7.5</v>
      </c>
      <c r="W17" s="3">
        <f t="shared" si="2"/>
        <v>3</v>
      </c>
      <c r="X17" s="1">
        <f t="shared" si="3"/>
        <v>2.5</v>
      </c>
      <c r="Z17" s="7">
        <f>U17*Price!$O$7</f>
        <v>438.75</v>
      </c>
      <c r="AA17" s="7">
        <f>(V17*Price!$C$15)*2</f>
        <v>486.67500000000001</v>
      </c>
      <c r="AB17" s="7">
        <f>(W17*Price!$C$7)*2</f>
        <v>19.466999999999999</v>
      </c>
      <c r="AC17" s="1">
        <f>X17*Price!$C$7</f>
        <v>8.1112500000000001</v>
      </c>
      <c r="AD17" s="1">
        <f>X17*Price!$F$7</f>
        <v>62.186250000000001</v>
      </c>
      <c r="AE17" s="1">
        <f>Price!$E$15</f>
        <v>40.015500000000003</v>
      </c>
      <c r="AF17" s="7">
        <f t="shared" si="4"/>
        <v>616.45499999999993</v>
      </c>
    </row>
    <row r="18" spans="1:32" x14ac:dyDescent="0.25">
      <c r="A18" s="156">
        <v>2</v>
      </c>
      <c r="B18" s="157" t="s">
        <v>0</v>
      </c>
      <c r="C18" s="246">
        <v>10</v>
      </c>
      <c r="D18" s="159" t="s">
        <v>1</v>
      </c>
      <c r="E18" s="160">
        <v>0</v>
      </c>
      <c r="F18" s="157" t="s">
        <v>0</v>
      </c>
      <c r="G18" s="158">
        <v>6</v>
      </c>
      <c r="H18" s="159" t="s">
        <v>1</v>
      </c>
      <c r="I18" s="160">
        <v>2</v>
      </c>
      <c r="J18" s="157" t="s">
        <v>0</v>
      </c>
      <c r="K18" s="247">
        <v>10</v>
      </c>
      <c r="L18" s="155">
        <f>V18*Price!$L$18</f>
        <v>1027.5555555555557</v>
      </c>
      <c r="M18" s="1618">
        <f>V18*Price!$M$18</f>
        <v>0</v>
      </c>
      <c r="N18" s="155">
        <f>V18*Price!$N$18</f>
        <v>947.27777777777783</v>
      </c>
      <c r="O18" s="155">
        <f>V18*Price!$O$18</f>
        <v>987.41666666666674</v>
      </c>
      <c r="P18" s="155">
        <f>V18*Price!$P$18</f>
        <v>1228.2500000000002</v>
      </c>
      <c r="Q18" s="155">
        <f>V18*Price!$Q$18</f>
        <v>1252.3333333333335</v>
      </c>
      <c r="R18" s="155">
        <f>V18*Price!$R$18</f>
        <v>1902.5833333333335</v>
      </c>
      <c r="U18" s="2">
        <f t="shared" si="0"/>
        <v>4.0138888888888893</v>
      </c>
      <c r="V18" s="2">
        <f t="shared" si="1"/>
        <v>8.0277777777777786</v>
      </c>
      <c r="W18" s="3">
        <f t="shared" si="2"/>
        <v>2.8333333333333335</v>
      </c>
      <c r="X18" s="2">
        <f t="shared" si="3"/>
        <v>2.8333333333333335</v>
      </c>
      <c r="Z18" s="7">
        <f>U18*Price!$O$7</f>
        <v>469.62500000000006</v>
      </c>
      <c r="AA18" s="2">
        <f>(V18*Price!$C$15)*2</f>
        <v>520.92250000000001</v>
      </c>
      <c r="AB18" s="1">
        <f>(W18*Price!$C$7)*2</f>
        <v>18.3855</v>
      </c>
      <c r="AC18" s="1">
        <f>X18*Price!$C$7</f>
        <v>9.1927500000000002</v>
      </c>
      <c r="AD18" s="2">
        <f>X18*Price!$F$7</f>
        <v>70.47775</v>
      </c>
      <c r="AE18" s="1">
        <f>Price!$E$15</f>
        <v>40.015500000000003</v>
      </c>
      <c r="AF18" s="7">
        <f t="shared" si="4"/>
        <v>658.99400000000003</v>
      </c>
    </row>
    <row r="19" spans="1:32" x14ac:dyDescent="0.25">
      <c r="A19" s="71">
        <v>3</v>
      </c>
      <c r="B19" s="64" t="s">
        <v>0</v>
      </c>
      <c r="C19" s="67">
        <v>0</v>
      </c>
      <c r="D19" s="70" t="s">
        <v>1</v>
      </c>
      <c r="E19" s="69">
        <v>0</v>
      </c>
      <c r="F19" s="64" t="s">
        <v>0</v>
      </c>
      <c r="G19" s="67">
        <v>6</v>
      </c>
      <c r="H19" s="70" t="s">
        <v>1</v>
      </c>
      <c r="I19" s="69">
        <v>1</v>
      </c>
      <c r="J19" s="64" t="s">
        <v>0</v>
      </c>
      <c r="K19" s="68">
        <v>8</v>
      </c>
      <c r="L19" s="21">
        <f>V19*Price!$L$18</f>
        <v>640</v>
      </c>
      <c r="M19" s="259">
        <f>V19*Price!$M$18</f>
        <v>0</v>
      </c>
      <c r="N19" s="21">
        <f>V19*Price!$N$18</f>
        <v>590</v>
      </c>
      <c r="O19" s="21">
        <f>V19*Price!$O$18</f>
        <v>615</v>
      </c>
      <c r="P19" s="21">
        <f>V19*Price!$P$18</f>
        <v>765</v>
      </c>
      <c r="Q19" s="21">
        <f>V19*Price!$Q$18</f>
        <v>780</v>
      </c>
      <c r="R19" s="21">
        <f>V19*Price!$R$18</f>
        <v>1185</v>
      </c>
      <c r="U19" s="2">
        <f t="shared" si="0"/>
        <v>2.5</v>
      </c>
      <c r="V19" s="2">
        <f t="shared" si="1"/>
        <v>5</v>
      </c>
      <c r="W19" s="3">
        <f t="shared" si="2"/>
        <v>1.6666666666666665</v>
      </c>
      <c r="X19" s="2">
        <f t="shared" si="3"/>
        <v>3</v>
      </c>
      <c r="Z19" s="7">
        <f>U19*Price!$O$7</f>
        <v>292.5</v>
      </c>
      <c r="AA19" s="2">
        <f>(V19*Price!$C$15)*2</f>
        <v>324.45</v>
      </c>
      <c r="AB19" s="1">
        <f>(W19*Price!$C$7)*2</f>
        <v>10.815</v>
      </c>
      <c r="AC19" s="1">
        <f>X19*Price!$C$7</f>
        <v>9.7334999999999994</v>
      </c>
      <c r="AD19" s="2">
        <f>X19*Price!$F$7</f>
        <v>74.623500000000007</v>
      </c>
      <c r="AE19" s="1">
        <f>Price!$E$15</f>
        <v>40.015500000000003</v>
      </c>
      <c r="AF19" s="7">
        <f t="shared" si="4"/>
        <v>459.63749999999993</v>
      </c>
    </row>
    <row r="20" spans="1:32" x14ac:dyDescent="0.25">
      <c r="A20" s="204">
        <v>3</v>
      </c>
      <c r="B20" s="105" t="s">
        <v>0</v>
      </c>
      <c r="C20" s="106">
        <v>0</v>
      </c>
      <c r="D20" s="107" t="s">
        <v>1</v>
      </c>
      <c r="E20" s="108">
        <v>0</v>
      </c>
      <c r="F20" s="105" t="s">
        <v>0</v>
      </c>
      <c r="G20" s="106">
        <v>6</v>
      </c>
      <c r="H20" s="107" t="s">
        <v>1</v>
      </c>
      <c r="I20" s="160">
        <v>1</v>
      </c>
      <c r="J20" s="157" t="s">
        <v>0</v>
      </c>
      <c r="K20" s="247">
        <v>10</v>
      </c>
      <c r="L20" s="155">
        <f>V20*Price!$L$18</f>
        <v>704</v>
      </c>
      <c r="M20" s="1618">
        <f>V20*Price!$M$18</f>
        <v>0</v>
      </c>
      <c r="N20" s="155">
        <f>V20*Price!$N$18</f>
        <v>649</v>
      </c>
      <c r="O20" s="155">
        <f>V20*Price!$O$18</f>
        <v>676.5</v>
      </c>
      <c r="P20" s="155">
        <f>V20*Price!$P$18</f>
        <v>841.5</v>
      </c>
      <c r="Q20" s="155">
        <f>V20*Price!$Q$18</f>
        <v>858</v>
      </c>
      <c r="R20" s="155">
        <f>V20*Price!$R$18</f>
        <v>1303.5</v>
      </c>
      <c r="U20" s="2">
        <f t="shared" si="0"/>
        <v>2.75</v>
      </c>
      <c r="V20" s="2">
        <f t="shared" si="1"/>
        <v>5.5</v>
      </c>
      <c r="W20" s="3">
        <f t="shared" si="2"/>
        <v>1.8333333333333335</v>
      </c>
      <c r="X20" s="2">
        <f t="shared" si="3"/>
        <v>3</v>
      </c>
      <c r="Z20" s="7">
        <f>U20*Price!$O$7</f>
        <v>321.75</v>
      </c>
      <c r="AA20" s="2">
        <f>(V20*Price!$C$15)*2</f>
        <v>356.89499999999998</v>
      </c>
      <c r="AB20" s="1">
        <f>(W20*Price!$C$7)*2</f>
        <v>11.896500000000001</v>
      </c>
      <c r="AC20" s="1">
        <f>X20*Price!$C$7</f>
        <v>9.7334999999999994</v>
      </c>
      <c r="AD20" s="2">
        <f>X20*Price!$F$7</f>
        <v>74.623500000000007</v>
      </c>
      <c r="AE20" s="1">
        <f>Price!$E$15</f>
        <v>40.015500000000003</v>
      </c>
      <c r="AF20" s="7">
        <f t="shared" si="4"/>
        <v>493.16399999999999</v>
      </c>
    </row>
    <row r="21" spans="1:32" x14ac:dyDescent="0.25">
      <c r="A21" s="203">
        <v>3</v>
      </c>
      <c r="B21" s="101" t="s">
        <v>0</v>
      </c>
      <c r="C21" s="102">
        <v>0</v>
      </c>
      <c r="D21" s="103" t="s">
        <v>1</v>
      </c>
      <c r="E21" s="104">
        <v>0</v>
      </c>
      <c r="F21" s="101" t="s">
        <v>0</v>
      </c>
      <c r="G21" s="102">
        <v>6</v>
      </c>
      <c r="H21" s="103" t="s">
        <v>1</v>
      </c>
      <c r="I21" s="69">
        <v>2</v>
      </c>
      <c r="J21" s="64" t="s">
        <v>0</v>
      </c>
      <c r="K21" s="68">
        <v>0</v>
      </c>
      <c r="L21" s="21">
        <f>V21*Price!$L$18</f>
        <v>768</v>
      </c>
      <c r="M21" s="259">
        <f>V21*Price!$M$18</f>
        <v>0</v>
      </c>
      <c r="N21" s="21">
        <f>V21*Price!$N$18</f>
        <v>708</v>
      </c>
      <c r="O21" s="21">
        <f>V21*Price!$O$18</f>
        <v>738</v>
      </c>
      <c r="P21" s="21">
        <f>V21*Price!$P$18</f>
        <v>918</v>
      </c>
      <c r="Q21" s="21">
        <f>V21*Price!$Q$18</f>
        <v>936</v>
      </c>
      <c r="R21" s="21">
        <f>V21*Price!$R$18</f>
        <v>1422</v>
      </c>
      <c r="U21" s="2">
        <f t="shared" si="0"/>
        <v>3</v>
      </c>
      <c r="V21" s="2">
        <f t="shared" si="1"/>
        <v>6</v>
      </c>
      <c r="W21" s="3">
        <f t="shared" si="2"/>
        <v>2</v>
      </c>
      <c r="X21" s="2">
        <f t="shared" si="3"/>
        <v>3</v>
      </c>
      <c r="Z21" s="7">
        <f>U21*Price!$O$7</f>
        <v>351</v>
      </c>
      <c r="AA21" s="2">
        <f>(V21*Price!$C$15)*2</f>
        <v>389.34000000000003</v>
      </c>
      <c r="AB21" s="1">
        <f>(W21*Price!$C$7)*2</f>
        <v>12.978</v>
      </c>
      <c r="AC21" s="1">
        <f>X21*Price!$C$7</f>
        <v>9.7334999999999994</v>
      </c>
      <c r="AD21" s="2">
        <f>X21*Price!$F$7</f>
        <v>74.623500000000007</v>
      </c>
      <c r="AE21" s="1">
        <f>Price!$E$15</f>
        <v>40.015500000000003</v>
      </c>
      <c r="AF21" s="7">
        <f t="shared" si="4"/>
        <v>526.69050000000004</v>
      </c>
    </row>
    <row r="22" spans="1:32" x14ac:dyDescent="0.25">
      <c r="A22" s="203">
        <v>3</v>
      </c>
      <c r="B22" s="101" t="s">
        <v>0</v>
      </c>
      <c r="C22" s="102">
        <v>0</v>
      </c>
      <c r="D22" s="103" t="s">
        <v>1</v>
      </c>
      <c r="E22" s="104">
        <v>0</v>
      </c>
      <c r="F22" s="101" t="s">
        <v>0</v>
      </c>
      <c r="G22" s="102">
        <v>6</v>
      </c>
      <c r="H22" s="103" t="s">
        <v>1</v>
      </c>
      <c r="I22" s="153">
        <v>2</v>
      </c>
      <c r="J22" s="150" t="s">
        <v>0</v>
      </c>
      <c r="K22" s="199">
        <v>6</v>
      </c>
      <c r="L22" s="155">
        <f>V22*Price!$L$18</f>
        <v>960</v>
      </c>
      <c r="M22" s="1618">
        <f>V22*Price!$M$18</f>
        <v>0</v>
      </c>
      <c r="N22" s="155">
        <f>V22*Price!$N$18</f>
        <v>885</v>
      </c>
      <c r="O22" s="155">
        <f>V22*Price!$O$18</f>
        <v>922.5</v>
      </c>
      <c r="P22" s="155">
        <f>V22*Price!$P$18</f>
        <v>1147.5</v>
      </c>
      <c r="Q22" s="155">
        <f>V22*Price!$Q$18</f>
        <v>1170</v>
      </c>
      <c r="R22" s="155">
        <f>V22*Price!$R$18</f>
        <v>1777.5</v>
      </c>
      <c r="U22" s="2">
        <f t="shared" si="0"/>
        <v>3.75</v>
      </c>
      <c r="V22" s="2">
        <f t="shared" si="1"/>
        <v>7.5</v>
      </c>
      <c r="W22" s="3">
        <f t="shared" si="2"/>
        <v>2.5</v>
      </c>
      <c r="X22" s="2">
        <f t="shared" si="3"/>
        <v>3</v>
      </c>
      <c r="Z22" s="7">
        <f>U22*Price!$O$7</f>
        <v>438.75</v>
      </c>
      <c r="AA22" s="2">
        <f>(V22*Price!$C$15)*2</f>
        <v>486.67500000000001</v>
      </c>
      <c r="AB22" s="1">
        <f>(W22*Price!$C$7)*2</f>
        <v>16.2225</v>
      </c>
      <c r="AC22" s="1">
        <f>X22*Price!$C$7</f>
        <v>9.7334999999999994</v>
      </c>
      <c r="AD22" s="2">
        <f>X22*Price!$F$7</f>
        <v>74.623500000000007</v>
      </c>
      <c r="AE22" s="1">
        <f>Price!$E$15</f>
        <v>40.015500000000003</v>
      </c>
      <c r="AF22" s="7">
        <f t="shared" si="4"/>
        <v>627.2700000000001</v>
      </c>
    </row>
    <row r="23" spans="1:32" x14ac:dyDescent="0.25">
      <c r="A23" s="203">
        <v>3</v>
      </c>
      <c r="B23" s="101" t="s">
        <v>0</v>
      </c>
      <c r="C23" s="102">
        <v>0</v>
      </c>
      <c r="D23" s="103" t="s">
        <v>1</v>
      </c>
      <c r="E23" s="104">
        <v>0</v>
      </c>
      <c r="F23" s="101" t="s">
        <v>0</v>
      </c>
      <c r="G23" s="102">
        <v>6</v>
      </c>
      <c r="H23" s="103" t="s">
        <v>1</v>
      </c>
      <c r="I23" s="69">
        <v>3</v>
      </c>
      <c r="J23" s="64" t="s">
        <v>0</v>
      </c>
      <c r="K23" s="68">
        <v>0</v>
      </c>
      <c r="L23" s="21">
        <f>V23*Price!$L$18</f>
        <v>1152</v>
      </c>
      <c r="M23" s="259">
        <f>V23*Price!$M$18</f>
        <v>0</v>
      </c>
      <c r="N23" s="21">
        <f>V23*Price!$N$18</f>
        <v>1062</v>
      </c>
      <c r="O23" s="21">
        <f>V23*Price!$O$18</f>
        <v>1107</v>
      </c>
      <c r="P23" s="21">
        <f>V23*Price!$P$18</f>
        <v>1377</v>
      </c>
      <c r="Q23" s="21">
        <f>V23*Price!$Q$18</f>
        <v>1404</v>
      </c>
      <c r="R23" s="21">
        <f>V23*Price!$R$18</f>
        <v>2133</v>
      </c>
      <c r="U23" s="2">
        <f t="shared" si="0"/>
        <v>4.5</v>
      </c>
      <c r="V23" s="2">
        <f t="shared" si="1"/>
        <v>9</v>
      </c>
      <c r="W23" s="3">
        <f t="shared" si="2"/>
        <v>3</v>
      </c>
      <c r="X23" s="2">
        <f t="shared" si="3"/>
        <v>3</v>
      </c>
      <c r="Z23" s="7">
        <f>U23*Price!$O$7</f>
        <v>526.5</v>
      </c>
      <c r="AA23" s="2">
        <f>(V23*Price!$C$15)*2</f>
        <v>584.01</v>
      </c>
      <c r="AB23" s="1">
        <f>(W23*Price!$C$7)*2</f>
        <v>19.466999999999999</v>
      </c>
      <c r="AC23" s="1">
        <f>X23*Price!$C$7</f>
        <v>9.7334999999999994</v>
      </c>
      <c r="AD23" s="2">
        <f>X23*Price!$F$7</f>
        <v>74.623500000000007</v>
      </c>
      <c r="AE23" s="1">
        <f>Price!$E$15</f>
        <v>40.015500000000003</v>
      </c>
      <c r="AF23" s="7">
        <f t="shared" si="4"/>
        <v>727.84950000000003</v>
      </c>
    </row>
    <row r="24" spans="1:32" x14ac:dyDescent="0.25">
      <c r="A24" s="149">
        <v>3</v>
      </c>
      <c r="B24" s="150" t="s">
        <v>0</v>
      </c>
      <c r="C24" s="151">
        <v>6</v>
      </c>
      <c r="D24" s="152" t="s">
        <v>1</v>
      </c>
      <c r="E24" s="153">
        <v>0</v>
      </c>
      <c r="F24" s="150" t="s">
        <v>0</v>
      </c>
      <c r="G24" s="151">
        <v>6</v>
      </c>
      <c r="H24" s="152" t="s">
        <v>1</v>
      </c>
      <c r="I24" s="153">
        <v>1</v>
      </c>
      <c r="J24" s="150" t="s">
        <v>0</v>
      </c>
      <c r="K24" s="199">
        <v>6</v>
      </c>
      <c r="L24" s="155">
        <f>V24*Price!$L$18</f>
        <v>672</v>
      </c>
      <c r="M24" s="1618">
        <f>V24*Price!$M$18</f>
        <v>0</v>
      </c>
      <c r="N24" s="155">
        <f>V24*Price!$N$18</f>
        <v>619.5</v>
      </c>
      <c r="O24" s="155">
        <f>V24*Price!$O$18</f>
        <v>645.75</v>
      </c>
      <c r="P24" s="155">
        <f>V24*Price!$P$18</f>
        <v>803.25</v>
      </c>
      <c r="Q24" s="155">
        <f>V24*Price!$Q$18</f>
        <v>819</v>
      </c>
      <c r="R24" s="155">
        <f>V24*Price!$R$18</f>
        <v>1244.25</v>
      </c>
      <c r="U24" s="2">
        <f t="shared" si="0"/>
        <v>2.625</v>
      </c>
      <c r="V24" s="2">
        <f t="shared" si="1"/>
        <v>5.25</v>
      </c>
      <c r="W24" s="3">
        <f t="shared" si="2"/>
        <v>1.5</v>
      </c>
      <c r="X24" s="2">
        <f t="shared" si="3"/>
        <v>3.5</v>
      </c>
      <c r="Z24" s="7">
        <f>U24*Price!$O$7</f>
        <v>307.125</v>
      </c>
      <c r="AA24" s="2">
        <f>(V24*Price!$C$15)*2</f>
        <v>340.67250000000001</v>
      </c>
      <c r="AB24" s="1">
        <f>(W24*Price!$C$7)*2</f>
        <v>9.7334999999999994</v>
      </c>
      <c r="AC24" s="1">
        <f>X24*Price!$C$7</f>
        <v>11.35575</v>
      </c>
      <c r="AD24" s="2">
        <f>X24*Price!$F$7</f>
        <v>87.060749999999999</v>
      </c>
      <c r="AE24" s="1">
        <f>Price!$E$15</f>
        <v>40.015500000000003</v>
      </c>
      <c r="AF24" s="7">
        <f t="shared" si="4"/>
        <v>488.83799999999997</v>
      </c>
    </row>
    <row r="25" spans="1:32" x14ac:dyDescent="0.25">
      <c r="A25" s="203">
        <v>3</v>
      </c>
      <c r="B25" s="101" t="s">
        <v>0</v>
      </c>
      <c r="C25" s="102">
        <v>6</v>
      </c>
      <c r="D25" s="103" t="s">
        <v>1</v>
      </c>
      <c r="E25" s="104">
        <v>0</v>
      </c>
      <c r="F25" s="101" t="s">
        <v>0</v>
      </c>
      <c r="G25" s="102">
        <v>6</v>
      </c>
      <c r="H25" s="103" t="s">
        <v>1</v>
      </c>
      <c r="I25" s="69">
        <v>1</v>
      </c>
      <c r="J25" s="64" t="s">
        <v>0</v>
      </c>
      <c r="K25" s="68">
        <v>8</v>
      </c>
      <c r="L25" s="21">
        <f>V25*Price!$L$18</f>
        <v>746.66666666666663</v>
      </c>
      <c r="M25" s="259">
        <f>V25*Price!$M$18</f>
        <v>0</v>
      </c>
      <c r="N25" s="21">
        <f>V25*Price!$N$18</f>
        <v>688.33333333333326</v>
      </c>
      <c r="O25" s="21">
        <f>V25*Price!$O$18</f>
        <v>717.5</v>
      </c>
      <c r="P25" s="21">
        <f>V25*Price!$P$18</f>
        <v>892.5</v>
      </c>
      <c r="Q25" s="21">
        <f>V25*Price!$Q$18</f>
        <v>910</v>
      </c>
      <c r="R25" s="21">
        <f>V25*Price!$R$18</f>
        <v>1382.5</v>
      </c>
      <c r="U25" s="2">
        <f t="shared" si="0"/>
        <v>2.9166666666666665</v>
      </c>
      <c r="V25" s="2">
        <f t="shared" si="1"/>
        <v>5.833333333333333</v>
      </c>
      <c r="W25" s="3">
        <f t="shared" si="2"/>
        <v>1.6666666666666665</v>
      </c>
      <c r="X25" s="2">
        <f t="shared" si="3"/>
        <v>3.5</v>
      </c>
      <c r="Z25" s="7">
        <f>U25*Price!$O$7</f>
        <v>341.25</v>
      </c>
      <c r="AA25" s="2">
        <f>(V25*Price!$C$15)*2</f>
        <v>378.52499999999998</v>
      </c>
      <c r="AB25" s="1">
        <f>(W25*Price!$C$7)*2</f>
        <v>10.815</v>
      </c>
      <c r="AC25" s="1">
        <f>X25*Price!$C$7</f>
        <v>11.35575</v>
      </c>
      <c r="AD25" s="2">
        <f>X25*Price!$F$7</f>
        <v>87.060749999999999</v>
      </c>
      <c r="AE25" s="1">
        <f>Price!$E$15</f>
        <v>40.015500000000003</v>
      </c>
      <c r="AF25" s="7">
        <f t="shared" si="4"/>
        <v>527.77199999999993</v>
      </c>
    </row>
    <row r="26" spans="1:32" x14ac:dyDescent="0.25">
      <c r="A26" s="204">
        <v>3</v>
      </c>
      <c r="B26" s="105" t="s">
        <v>0</v>
      </c>
      <c r="C26" s="106">
        <v>6</v>
      </c>
      <c r="D26" s="107" t="s">
        <v>1</v>
      </c>
      <c r="E26" s="108">
        <v>0</v>
      </c>
      <c r="F26" s="105" t="s">
        <v>0</v>
      </c>
      <c r="G26" s="106">
        <v>6</v>
      </c>
      <c r="H26" s="107" t="s">
        <v>1</v>
      </c>
      <c r="I26" s="160">
        <v>1</v>
      </c>
      <c r="J26" s="157" t="s">
        <v>0</v>
      </c>
      <c r="K26" s="247">
        <v>10</v>
      </c>
      <c r="L26" s="155">
        <f>V26*Price!$L$18</f>
        <v>821.33333333333337</v>
      </c>
      <c r="M26" s="1618">
        <f>V26*Price!$M$18</f>
        <v>0</v>
      </c>
      <c r="N26" s="155">
        <f>V26*Price!$N$18</f>
        <v>757.16666666666674</v>
      </c>
      <c r="O26" s="155">
        <f>V26*Price!$O$18</f>
        <v>789.25</v>
      </c>
      <c r="P26" s="155">
        <f>V26*Price!$P$18</f>
        <v>981.75</v>
      </c>
      <c r="Q26" s="155">
        <f>V26*Price!$Q$18</f>
        <v>1001</v>
      </c>
      <c r="R26" s="155">
        <f>V26*Price!$R$18</f>
        <v>1520.75</v>
      </c>
      <c r="U26" s="2">
        <f t="shared" si="0"/>
        <v>3.2083333333333335</v>
      </c>
      <c r="V26" s="2">
        <f t="shared" si="1"/>
        <v>6.416666666666667</v>
      </c>
      <c r="W26" s="3">
        <f t="shared" si="2"/>
        <v>1.8333333333333335</v>
      </c>
      <c r="X26" s="2">
        <f t="shared" si="3"/>
        <v>3.5</v>
      </c>
      <c r="Z26" s="7">
        <f>U26*Price!$O$7</f>
        <v>375.375</v>
      </c>
      <c r="AA26" s="2">
        <f>(V26*Price!$C$15)*2</f>
        <v>416.3775</v>
      </c>
      <c r="AB26" s="1">
        <f>(W26*Price!$C$7)*2</f>
        <v>11.896500000000001</v>
      </c>
      <c r="AC26" s="1">
        <f>X26*Price!$C$7</f>
        <v>11.35575</v>
      </c>
      <c r="AD26" s="2">
        <f>X26*Price!$F$7</f>
        <v>87.060749999999999</v>
      </c>
      <c r="AE26" s="1">
        <f>Price!$E$15</f>
        <v>40.015500000000003</v>
      </c>
      <c r="AF26" s="7">
        <f t="shared" si="4"/>
        <v>566.70600000000002</v>
      </c>
    </row>
    <row r="27" spans="1:32" x14ac:dyDescent="0.25">
      <c r="A27" s="203">
        <v>3</v>
      </c>
      <c r="B27" s="101" t="s">
        <v>0</v>
      </c>
      <c r="C27" s="102">
        <v>6</v>
      </c>
      <c r="D27" s="103" t="s">
        <v>1</v>
      </c>
      <c r="E27" s="104">
        <v>0</v>
      </c>
      <c r="F27" s="101" t="s">
        <v>0</v>
      </c>
      <c r="G27" s="102">
        <v>6</v>
      </c>
      <c r="H27" s="103" t="s">
        <v>1</v>
      </c>
      <c r="I27" s="69">
        <v>2</v>
      </c>
      <c r="J27" s="64" t="s">
        <v>0</v>
      </c>
      <c r="K27" s="68">
        <v>0</v>
      </c>
      <c r="L27" s="21">
        <f>V27*Price!$L$18</f>
        <v>896</v>
      </c>
      <c r="M27" s="259">
        <f>V27*Price!$M$18</f>
        <v>0</v>
      </c>
      <c r="N27" s="21">
        <f>V27*Price!$N$18</f>
        <v>826</v>
      </c>
      <c r="O27" s="21">
        <f>V27*Price!$O$18</f>
        <v>861</v>
      </c>
      <c r="P27" s="21">
        <f>V27*Price!$P$18</f>
        <v>1071</v>
      </c>
      <c r="Q27" s="21">
        <f>V27*Price!$Q$18</f>
        <v>1092</v>
      </c>
      <c r="R27" s="21">
        <f>V27*Price!$R$18</f>
        <v>1659</v>
      </c>
      <c r="U27" s="2">
        <f t="shared" si="0"/>
        <v>3.5</v>
      </c>
      <c r="V27" s="2">
        <f t="shared" si="1"/>
        <v>7</v>
      </c>
      <c r="W27" s="3">
        <f t="shared" si="2"/>
        <v>2</v>
      </c>
      <c r="X27" s="2">
        <f t="shared" si="3"/>
        <v>3.5</v>
      </c>
      <c r="Z27" s="7">
        <f>U27*Price!$O$7</f>
        <v>409.5</v>
      </c>
      <c r="AA27" s="2">
        <f>(V27*Price!$C$15)*2</f>
        <v>454.23</v>
      </c>
      <c r="AB27" s="1">
        <f>(W27*Price!$C$7)*2</f>
        <v>12.978</v>
      </c>
      <c r="AC27" s="1">
        <f>X27*Price!$C$7</f>
        <v>11.35575</v>
      </c>
      <c r="AD27" s="2">
        <f>X27*Price!$F$7</f>
        <v>87.060749999999999</v>
      </c>
      <c r="AE27" s="1">
        <f>Price!$E$15</f>
        <v>40.015500000000003</v>
      </c>
      <c r="AF27" s="7">
        <f t="shared" si="4"/>
        <v>605.64</v>
      </c>
    </row>
    <row r="28" spans="1:32" x14ac:dyDescent="0.25">
      <c r="A28" s="149">
        <v>4</v>
      </c>
      <c r="B28" s="150" t="s">
        <v>0</v>
      </c>
      <c r="C28" s="151">
        <v>0</v>
      </c>
      <c r="D28" s="152" t="s">
        <v>1</v>
      </c>
      <c r="E28" s="153">
        <v>0</v>
      </c>
      <c r="F28" s="150" t="s">
        <v>0</v>
      </c>
      <c r="G28" s="151">
        <v>6</v>
      </c>
      <c r="H28" s="152" t="s">
        <v>1</v>
      </c>
      <c r="I28" s="153">
        <v>1</v>
      </c>
      <c r="J28" s="150" t="s">
        <v>0</v>
      </c>
      <c r="K28" s="199">
        <v>8</v>
      </c>
      <c r="L28" s="155">
        <f>V28*Price!$L$18</f>
        <v>853.33333333333326</v>
      </c>
      <c r="M28" s="1618">
        <f>V28*Price!$M$18</f>
        <v>0</v>
      </c>
      <c r="N28" s="155">
        <f>V28*Price!$N$18</f>
        <v>786.66666666666663</v>
      </c>
      <c r="O28" s="155">
        <f>V28*Price!$O$18</f>
        <v>819.99999999999989</v>
      </c>
      <c r="P28" s="155">
        <f>V28*Price!$P$18</f>
        <v>1019.9999999999999</v>
      </c>
      <c r="Q28" s="155">
        <f>V28*Price!$Q$18</f>
        <v>1040</v>
      </c>
      <c r="R28" s="155">
        <f>V28*Price!$R$18</f>
        <v>1579.9999999999998</v>
      </c>
      <c r="U28" s="2">
        <f t="shared" si="0"/>
        <v>3.333333333333333</v>
      </c>
      <c r="V28" s="2">
        <f t="shared" si="1"/>
        <v>6.6666666666666661</v>
      </c>
      <c r="W28" s="3">
        <f t="shared" si="2"/>
        <v>1.6666666666666665</v>
      </c>
      <c r="X28" s="2">
        <f t="shared" si="3"/>
        <v>4</v>
      </c>
      <c r="Z28" s="7">
        <f>U28*Price!$O$7</f>
        <v>389.99999999999994</v>
      </c>
      <c r="AA28" s="2">
        <f>(V28*Price!$C$15)*2</f>
        <v>432.59999999999997</v>
      </c>
      <c r="AB28" s="1">
        <f>(W28*Price!$C$7)*2</f>
        <v>10.815</v>
      </c>
      <c r="AC28" s="1">
        <f>X28*Price!$C$7</f>
        <v>12.978</v>
      </c>
      <c r="AD28" s="2">
        <f>X28*Price!$F$7</f>
        <v>99.498000000000005</v>
      </c>
      <c r="AE28" s="1">
        <f>Price!$E$15</f>
        <v>40.015500000000003</v>
      </c>
      <c r="AF28" s="7">
        <f t="shared" si="4"/>
        <v>595.90649999999994</v>
      </c>
    </row>
    <row r="29" spans="1:32" x14ac:dyDescent="0.25">
      <c r="A29" s="203">
        <v>4</v>
      </c>
      <c r="B29" s="101" t="s">
        <v>0</v>
      </c>
      <c r="C29" s="102">
        <v>0</v>
      </c>
      <c r="D29" s="103" t="s">
        <v>1</v>
      </c>
      <c r="E29" s="104">
        <v>0</v>
      </c>
      <c r="F29" s="101" t="s">
        <v>0</v>
      </c>
      <c r="G29" s="102">
        <v>6</v>
      </c>
      <c r="H29" s="103" t="s">
        <v>1</v>
      </c>
      <c r="I29" s="69">
        <v>2</v>
      </c>
      <c r="J29" s="64" t="s">
        <v>0</v>
      </c>
      <c r="K29" s="68">
        <v>0</v>
      </c>
      <c r="L29" s="21">
        <f>V29*Price!$L$18</f>
        <v>1024</v>
      </c>
      <c r="M29" s="259">
        <f>V29*Price!$M$18</f>
        <v>0</v>
      </c>
      <c r="N29" s="21">
        <f>V29*Price!$N$18</f>
        <v>944</v>
      </c>
      <c r="O29" s="21">
        <f>V29*Price!$O$18</f>
        <v>984</v>
      </c>
      <c r="P29" s="21">
        <f>V29*Price!$P$18</f>
        <v>1224</v>
      </c>
      <c r="Q29" s="21">
        <f>V29*Price!$Q$18</f>
        <v>1248</v>
      </c>
      <c r="R29" s="21">
        <f>V29*Price!$R$18</f>
        <v>1896</v>
      </c>
      <c r="U29" s="2">
        <f t="shared" si="0"/>
        <v>4</v>
      </c>
      <c r="V29" s="2">
        <f t="shared" si="1"/>
        <v>8</v>
      </c>
      <c r="W29" s="3">
        <f t="shared" si="2"/>
        <v>2</v>
      </c>
      <c r="X29" s="2">
        <f t="shared" si="3"/>
        <v>4</v>
      </c>
      <c r="Z29" s="7">
        <f>U29*Price!$O$7</f>
        <v>468</v>
      </c>
      <c r="AA29" s="2">
        <f>(V29*Price!$C$15)*2</f>
        <v>519.12</v>
      </c>
      <c r="AB29" s="1">
        <f>(W29*Price!$C$7)*2</f>
        <v>12.978</v>
      </c>
      <c r="AC29" s="1">
        <f>X29*Price!$C$7</f>
        <v>12.978</v>
      </c>
      <c r="AD29" s="2">
        <f>X29*Price!$F$7</f>
        <v>99.498000000000005</v>
      </c>
      <c r="AE29" s="1">
        <f>Price!$E$15</f>
        <v>40.015500000000003</v>
      </c>
      <c r="AF29" s="7">
        <f t="shared" si="4"/>
        <v>684.58949999999993</v>
      </c>
    </row>
    <row r="30" spans="1:32" x14ac:dyDescent="0.25">
      <c r="A30" s="203">
        <v>4</v>
      </c>
      <c r="B30" s="101" t="s">
        <v>0</v>
      </c>
      <c r="C30" s="102">
        <v>0</v>
      </c>
      <c r="D30" s="103" t="s">
        <v>1</v>
      </c>
      <c r="E30" s="104">
        <v>0</v>
      </c>
      <c r="F30" s="101" t="s">
        <v>0</v>
      </c>
      <c r="G30" s="102">
        <v>6</v>
      </c>
      <c r="H30" s="103" t="s">
        <v>1</v>
      </c>
      <c r="I30" s="153">
        <v>2</v>
      </c>
      <c r="J30" s="150" t="s">
        <v>0</v>
      </c>
      <c r="K30" s="199">
        <v>2</v>
      </c>
      <c r="L30" s="155">
        <f>V30*Price!$L$18</f>
        <v>1109.3333333333333</v>
      </c>
      <c r="M30" s="1618">
        <f>V30*Price!$M$18</f>
        <v>0</v>
      </c>
      <c r="N30" s="155">
        <f>V30*Price!$N$18</f>
        <v>1022.6666666666666</v>
      </c>
      <c r="O30" s="155">
        <f>V30*Price!$O$18</f>
        <v>1066</v>
      </c>
      <c r="P30" s="155">
        <f>V30*Price!$P$18</f>
        <v>1326</v>
      </c>
      <c r="Q30" s="155">
        <f>V30*Price!$Q$18</f>
        <v>1352</v>
      </c>
      <c r="R30" s="155">
        <f>V30*Price!$R$18</f>
        <v>2054</v>
      </c>
      <c r="U30" s="2">
        <f t="shared" si="0"/>
        <v>4.333333333333333</v>
      </c>
      <c r="V30" s="2">
        <f t="shared" si="1"/>
        <v>8.6666666666666661</v>
      </c>
      <c r="W30" s="3">
        <f t="shared" si="2"/>
        <v>2.1666666666666665</v>
      </c>
      <c r="X30" s="2">
        <f t="shared" si="3"/>
        <v>4</v>
      </c>
      <c r="Z30" s="7">
        <f>U30*Price!$O$7</f>
        <v>506.99999999999994</v>
      </c>
      <c r="AA30" s="2">
        <f>(V30*Price!$C$15)*2</f>
        <v>562.38</v>
      </c>
      <c r="AB30" s="1">
        <f>(W30*Price!$C$7)*2</f>
        <v>14.059499999999998</v>
      </c>
      <c r="AC30" s="1">
        <f>X30*Price!$C$7</f>
        <v>12.978</v>
      </c>
      <c r="AD30" s="2">
        <f>X30*Price!$F$7</f>
        <v>99.498000000000005</v>
      </c>
      <c r="AE30" s="1">
        <f>Price!$E$15</f>
        <v>40.015500000000003</v>
      </c>
      <c r="AF30" s="7">
        <f t="shared" si="4"/>
        <v>728.93099999999993</v>
      </c>
    </row>
    <row r="31" spans="1:32" x14ac:dyDescent="0.25">
      <c r="A31" s="203">
        <v>4</v>
      </c>
      <c r="B31" s="101" t="s">
        <v>0</v>
      </c>
      <c r="C31" s="102">
        <v>0</v>
      </c>
      <c r="D31" s="103" t="s">
        <v>1</v>
      </c>
      <c r="E31" s="104">
        <v>0</v>
      </c>
      <c r="F31" s="101" t="s">
        <v>0</v>
      </c>
      <c r="G31" s="102">
        <v>6</v>
      </c>
      <c r="H31" s="103" t="s">
        <v>1</v>
      </c>
      <c r="I31" s="69">
        <v>2</v>
      </c>
      <c r="J31" s="64" t="s">
        <v>0</v>
      </c>
      <c r="K31" s="68">
        <v>4</v>
      </c>
      <c r="L31" s="21">
        <f>V31*Price!$L$18</f>
        <v>1194.6666666666667</v>
      </c>
      <c r="M31" s="259">
        <f>V31*Price!$M$18</f>
        <v>0</v>
      </c>
      <c r="N31" s="21">
        <f>V31*Price!$N$18</f>
        <v>1101.3333333333335</v>
      </c>
      <c r="O31" s="21">
        <f>V31*Price!$O$18</f>
        <v>1148</v>
      </c>
      <c r="P31" s="21">
        <f>V31*Price!$P$18</f>
        <v>1428</v>
      </c>
      <c r="Q31" s="21">
        <f>V31*Price!$Q$18</f>
        <v>1456</v>
      </c>
      <c r="R31" s="21">
        <f>V31*Price!$R$18</f>
        <v>2212</v>
      </c>
      <c r="U31" s="2">
        <f>((A31+(C31/12))*(E31+G31/12))*(I31+K31/12)</f>
        <v>4.666666666666667</v>
      </c>
      <c r="V31" s="2">
        <f>((I31+(K31/12))*(A31+C31/12))</f>
        <v>9.3333333333333339</v>
      </c>
      <c r="W31" s="3">
        <f t="shared" si="2"/>
        <v>2.3333333333333335</v>
      </c>
      <c r="X31" s="2">
        <f t="shared" si="3"/>
        <v>4</v>
      </c>
      <c r="Z31" s="7">
        <f>U31*Price!$O$7</f>
        <v>546</v>
      </c>
      <c r="AA31" s="2">
        <f>(V31*Price!$C$15)*2</f>
        <v>605.6400000000001</v>
      </c>
      <c r="AB31" s="1">
        <f>(W31*Price!$C$7)*2</f>
        <v>15.141</v>
      </c>
      <c r="AC31" s="1">
        <f>X31*Price!$C$7</f>
        <v>12.978</v>
      </c>
      <c r="AD31" s="2">
        <f>X31*Price!$F$7</f>
        <v>99.498000000000005</v>
      </c>
      <c r="AE31" s="1">
        <f>Price!$E$15</f>
        <v>40.015500000000003</v>
      </c>
      <c r="AF31" s="7">
        <f t="shared" si="4"/>
        <v>773.27250000000004</v>
      </c>
    </row>
    <row r="32" spans="1:32" x14ac:dyDescent="0.25">
      <c r="A32" s="1845" t="s">
        <v>29</v>
      </c>
      <c r="B32" s="1846"/>
      <c r="C32" s="1846"/>
      <c r="D32" s="1846"/>
      <c r="E32" s="1846"/>
      <c r="F32" s="1846"/>
      <c r="G32" s="1846"/>
      <c r="H32" s="1846"/>
      <c r="I32" s="1846"/>
      <c r="J32" s="1846"/>
      <c r="K32" s="1846"/>
      <c r="L32" s="235"/>
      <c r="M32" s="1625"/>
      <c r="N32" s="236"/>
      <c r="O32" s="237"/>
      <c r="P32" s="236"/>
      <c r="Q32" s="240"/>
      <c r="R32" s="241"/>
      <c r="V32" s="2"/>
    </row>
    <row r="33" spans="1:22" x14ac:dyDescent="0.25">
      <c r="A33" s="149">
        <v>2</v>
      </c>
      <c r="B33" s="150" t="s">
        <v>0</v>
      </c>
      <c r="C33" s="151">
        <v>0</v>
      </c>
      <c r="D33" s="152" t="s">
        <v>1</v>
      </c>
      <c r="E33" s="153">
        <v>0</v>
      </c>
      <c r="F33" s="150" t="s">
        <v>0</v>
      </c>
      <c r="G33" s="151">
        <v>8</v>
      </c>
      <c r="H33" s="152" t="s">
        <v>1</v>
      </c>
      <c r="I33" s="153">
        <v>3</v>
      </c>
      <c r="J33" s="150" t="s">
        <v>0</v>
      </c>
      <c r="K33" s="199">
        <v>0</v>
      </c>
      <c r="L33" s="155">
        <f>V33*Price!$L$19</f>
        <v>1098</v>
      </c>
      <c r="M33" s="1618">
        <f>V33*Price!$M$19</f>
        <v>0</v>
      </c>
      <c r="N33" s="155">
        <f>V33*Price!$N$19</f>
        <v>882</v>
      </c>
      <c r="O33" s="155">
        <f>V33*Price!$O$19</f>
        <v>936</v>
      </c>
      <c r="P33" s="155">
        <f>V33*Price!$P$19</f>
        <v>1176</v>
      </c>
      <c r="Q33" s="148">
        <f>V33*Price!$Q$19</f>
        <v>1206</v>
      </c>
      <c r="R33" s="148">
        <f>V33*Price!$R$19</f>
        <v>1770</v>
      </c>
      <c r="V33" s="2">
        <f t="shared" ref="V33:V49" si="5">((I33+(K33/12))*(A33+C33/12))</f>
        <v>6</v>
      </c>
    </row>
    <row r="34" spans="1:22" x14ac:dyDescent="0.25">
      <c r="A34" s="71">
        <v>2</v>
      </c>
      <c r="B34" s="64" t="s">
        <v>0</v>
      </c>
      <c r="C34" s="67">
        <v>6</v>
      </c>
      <c r="D34" s="70" t="s">
        <v>1</v>
      </c>
      <c r="E34" s="69">
        <v>0</v>
      </c>
      <c r="F34" s="64" t="s">
        <v>0</v>
      </c>
      <c r="G34" s="67">
        <v>8</v>
      </c>
      <c r="H34" s="70" t="s">
        <v>1</v>
      </c>
      <c r="I34" s="69">
        <v>1</v>
      </c>
      <c r="J34" s="64" t="s">
        <v>0</v>
      </c>
      <c r="K34" s="68">
        <v>8</v>
      </c>
      <c r="L34" s="21">
        <f>V34*Price!$L$19</f>
        <v>762.49999999999989</v>
      </c>
      <c r="M34" s="259">
        <f>V34*Price!$M$19</f>
        <v>0</v>
      </c>
      <c r="N34" s="21">
        <f>V34*Price!$N$19</f>
        <v>612.49999999999989</v>
      </c>
      <c r="O34" s="21">
        <f>V34*Price!$O$19</f>
        <v>649.99999999999989</v>
      </c>
      <c r="P34" s="21">
        <f>V34*Price!$P$19</f>
        <v>816.66666666666652</v>
      </c>
      <c r="Q34" s="59">
        <f>V34*Price!$Q$19</f>
        <v>837.49999999999989</v>
      </c>
      <c r="R34" s="59">
        <f>V34*Price!$R$19</f>
        <v>1229.1666666666665</v>
      </c>
      <c r="V34" s="2">
        <f t="shared" si="5"/>
        <v>4.1666666666666661</v>
      </c>
    </row>
    <row r="35" spans="1:22" x14ac:dyDescent="0.25">
      <c r="A35" s="203">
        <v>2</v>
      </c>
      <c r="B35" s="101" t="s">
        <v>0</v>
      </c>
      <c r="C35" s="102">
        <v>6</v>
      </c>
      <c r="D35" s="103" t="s">
        <v>1</v>
      </c>
      <c r="E35" s="104">
        <v>0</v>
      </c>
      <c r="F35" s="101" t="s">
        <v>0</v>
      </c>
      <c r="G35" s="102">
        <v>8</v>
      </c>
      <c r="H35" s="103" t="s">
        <v>1</v>
      </c>
      <c r="I35" s="153">
        <v>2</v>
      </c>
      <c r="J35" s="150" t="s">
        <v>0</v>
      </c>
      <c r="K35" s="199">
        <v>0</v>
      </c>
      <c r="L35" s="155">
        <f>V35*Price!$L$19</f>
        <v>915</v>
      </c>
      <c r="M35" s="1618">
        <f>V35*Price!$M$19</f>
        <v>0</v>
      </c>
      <c r="N35" s="155">
        <f>V35*Price!$N$19</f>
        <v>735</v>
      </c>
      <c r="O35" s="155">
        <f>V35*Price!$O$19</f>
        <v>780</v>
      </c>
      <c r="P35" s="155">
        <f>V35*Price!$P$19</f>
        <v>980</v>
      </c>
      <c r="Q35" s="148">
        <f>V35*Price!$Q$19</f>
        <v>1005</v>
      </c>
      <c r="R35" s="148">
        <f>V35*Price!$R$19</f>
        <v>1475</v>
      </c>
      <c r="V35" s="2">
        <f t="shared" si="5"/>
        <v>5</v>
      </c>
    </row>
    <row r="36" spans="1:22" x14ac:dyDescent="0.25">
      <c r="A36" s="203">
        <v>2</v>
      </c>
      <c r="B36" s="101" t="s">
        <v>0</v>
      </c>
      <c r="C36" s="102">
        <v>6</v>
      </c>
      <c r="D36" s="103" t="s">
        <v>1</v>
      </c>
      <c r="E36" s="104">
        <v>0</v>
      </c>
      <c r="F36" s="101" t="s">
        <v>0</v>
      </c>
      <c r="G36" s="102">
        <v>8</v>
      </c>
      <c r="H36" s="103" t="s">
        <v>1</v>
      </c>
      <c r="I36" s="69">
        <v>3</v>
      </c>
      <c r="J36" s="64" t="s">
        <v>0</v>
      </c>
      <c r="K36" s="68">
        <v>0</v>
      </c>
      <c r="L36" s="21">
        <f>V36*Price!$L$19</f>
        <v>1372.5</v>
      </c>
      <c r="M36" s="259">
        <f>V36*Price!$M$19</f>
        <v>0</v>
      </c>
      <c r="N36" s="21">
        <f>V36*Price!$N$19</f>
        <v>1102.5</v>
      </c>
      <c r="O36" s="21">
        <f>V36*Price!$O$19</f>
        <v>1170</v>
      </c>
      <c r="P36" s="21">
        <f>V36*Price!$P$19</f>
        <v>1470</v>
      </c>
      <c r="Q36" s="59">
        <f>V36*Price!$Q$19</f>
        <v>1507.5</v>
      </c>
      <c r="R36" s="59">
        <f>V36*Price!$R$19</f>
        <v>2212.5</v>
      </c>
      <c r="V36" s="2">
        <f t="shared" si="5"/>
        <v>7.5</v>
      </c>
    </row>
    <row r="37" spans="1:22" x14ac:dyDescent="0.25">
      <c r="A37" s="149">
        <v>3</v>
      </c>
      <c r="B37" s="150" t="s">
        <v>0</v>
      </c>
      <c r="C37" s="151">
        <v>0</v>
      </c>
      <c r="D37" s="152" t="s">
        <v>1</v>
      </c>
      <c r="E37" s="153">
        <v>0</v>
      </c>
      <c r="F37" s="150" t="s">
        <v>0</v>
      </c>
      <c r="G37" s="151">
        <v>8</v>
      </c>
      <c r="H37" s="152" t="s">
        <v>1</v>
      </c>
      <c r="I37" s="153">
        <v>1</v>
      </c>
      <c r="J37" s="150" t="s">
        <v>0</v>
      </c>
      <c r="K37" s="248">
        <v>10</v>
      </c>
      <c r="L37" s="155">
        <f>V37*Price!$L$19</f>
        <v>1006.5</v>
      </c>
      <c r="M37" s="1618">
        <f>V37*Price!$M$19</f>
        <v>0</v>
      </c>
      <c r="N37" s="155">
        <f>V37*Price!$N$19</f>
        <v>808.5</v>
      </c>
      <c r="O37" s="155">
        <f>V37*Price!$O$19</f>
        <v>858</v>
      </c>
      <c r="P37" s="155">
        <f>V37*Price!$P$19</f>
        <v>1078</v>
      </c>
      <c r="Q37" s="148">
        <f>V37*Price!$Q$19</f>
        <v>1105.5</v>
      </c>
      <c r="R37" s="148">
        <f>V37*Price!$R$19</f>
        <v>1622.5</v>
      </c>
      <c r="V37" s="2">
        <f t="shared" si="5"/>
        <v>5.5</v>
      </c>
    </row>
    <row r="38" spans="1:22" x14ac:dyDescent="0.25">
      <c r="A38" s="203">
        <v>3</v>
      </c>
      <c r="B38" s="101" t="s">
        <v>0</v>
      </c>
      <c r="C38" s="102">
        <v>0</v>
      </c>
      <c r="D38" s="103" t="s">
        <v>1</v>
      </c>
      <c r="E38" s="104">
        <v>0</v>
      </c>
      <c r="F38" s="101" t="s">
        <v>0</v>
      </c>
      <c r="G38" s="102">
        <v>8</v>
      </c>
      <c r="H38" s="103" t="s">
        <v>1</v>
      </c>
      <c r="I38" s="69">
        <v>2</v>
      </c>
      <c r="J38" s="64" t="s">
        <v>0</v>
      </c>
      <c r="K38" s="68">
        <v>0</v>
      </c>
      <c r="L38" s="21">
        <f>V38*Price!$L$19</f>
        <v>1098</v>
      </c>
      <c r="M38" s="259">
        <f>V38*Price!$M$19</f>
        <v>0</v>
      </c>
      <c r="N38" s="21">
        <f>V38*Price!$N$19</f>
        <v>882</v>
      </c>
      <c r="O38" s="21">
        <f>V38*Price!$O$19</f>
        <v>936</v>
      </c>
      <c r="P38" s="21">
        <f>V38*Price!$P$19</f>
        <v>1176</v>
      </c>
      <c r="Q38" s="59">
        <f>V38*Price!$Q$19</f>
        <v>1206</v>
      </c>
      <c r="R38" s="59">
        <f>V38*Price!$R$19</f>
        <v>1770</v>
      </c>
      <c r="V38" s="2">
        <f t="shared" si="5"/>
        <v>6</v>
      </c>
    </row>
    <row r="39" spans="1:22" x14ac:dyDescent="0.25">
      <c r="A39" s="203">
        <v>3</v>
      </c>
      <c r="B39" s="101" t="s">
        <v>0</v>
      </c>
      <c r="C39" s="102">
        <v>0</v>
      </c>
      <c r="D39" s="103" t="s">
        <v>1</v>
      </c>
      <c r="E39" s="104">
        <v>0</v>
      </c>
      <c r="F39" s="101" t="s">
        <v>0</v>
      </c>
      <c r="G39" s="102">
        <v>8</v>
      </c>
      <c r="H39" s="103" t="s">
        <v>1</v>
      </c>
      <c r="I39" s="153">
        <v>2</v>
      </c>
      <c r="J39" s="150" t="s">
        <v>0</v>
      </c>
      <c r="K39" s="199">
        <v>4</v>
      </c>
      <c r="L39" s="155">
        <f>V39*Price!$L$19</f>
        <v>1281</v>
      </c>
      <c r="M39" s="1618">
        <f>V39*Price!$M$19</f>
        <v>0</v>
      </c>
      <c r="N39" s="155">
        <f>V39*Price!$N$19</f>
        <v>1029</v>
      </c>
      <c r="O39" s="155">
        <f>V39*Price!$O$19</f>
        <v>1092</v>
      </c>
      <c r="P39" s="155">
        <f>V39*Price!$P$19</f>
        <v>1372</v>
      </c>
      <c r="Q39" s="148">
        <f>V39*Price!$Q$19</f>
        <v>1407</v>
      </c>
      <c r="R39" s="148">
        <f>V39*Price!$R$19</f>
        <v>2065</v>
      </c>
      <c r="V39" s="2">
        <f t="shared" si="5"/>
        <v>7</v>
      </c>
    </row>
    <row r="40" spans="1:22" x14ac:dyDescent="0.25">
      <c r="A40" s="203">
        <v>3</v>
      </c>
      <c r="B40" s="101" t="s">
        <v>0</v>
      </c>
      <c r="C40" s="102">
        <v>0</v>
      </c>
      <c r="D40" s="103" t="s">
        <v>1</v>
      </c>
      <c r="E40" s="104">
        <v>0</v>
      </c>
      <c r="F40" s="101" t="s">
        <v>0</v>
      </c>
      <c r="G40" s="102">
        <v>8</v>
      </c>
      <c r="H40" s="103" t="s">
        <v>1</v>
      </c>
      <c r="I40" s="69">
        <v>2</v>
      </c>
      <c r="J40" s="64" t="s">
        <v>0</v>
      </c>
      <c r="K40" s="68">
        <v>6</v>
      </c>
      <c r="L40" s="21">
        <f>V40*Price!$L$19</f>
        <v>1372.5</v>
      </c>
      <c r="M40" s="259">
        <f>V40*Price!$M$19</f>
        <v>0</v>
      </c>
      <c r="N40" s="21">
        <f>V40*Price!$N$19</f>
        <v>1102.5</v>
      </c>
      <c r="O40" s="21">
        <f>V40*Price!$O$19</f>
        <v>1170</v>
      </c>
      <c r="P40" s="21">
        <f>V40*Price!$P$19</f>
        <v>1470</v>
      </c>
      <c r="Q40" s="59">
        <f>V40*Price!$Q$19</f>
        <v>1507.5</v>
      </c>
      <c r="R40" s="59">
        <f>V40*Price!$R$19</f>
        <v>2212.5</v>
      </c>
      <c r="V40" s="2">
        <f t="shared" si="5"/>
        <v>7.5</v>
      </c>
    </row>
    <row r="41" spans="1:22" x14ac:dyDescent="0.25">
      <c r="A41" s="203">
        <v>3</v>
      </c>
      <c r="B41" s="101" t="s">
        <v>0</v>
      </c>
      <c r="C41" s="102">
        <v>0</v>
      </c>
      <c r="D41" s="103" t="s">
        <v>1</v>
      </c>
      <c r="E41" s="104">
        <v>0</v>
      </c>
      <c r="F41" s="101" t="s">
        <v>0</v>
      </c>
      <c r="G41" s="102">
        <v>8</v>
      </c>
      <c r="H41" s="103" t="s">
        <v>1</v>
      </c>
      <c r="I41" s="153">
        <v>3</v>
      </c>
      <c r="J41" s="150" t="s">
        <v>0</v>
      </c>
      <c r="K41" s="199">
        <v>0</v>
      </c>
      <c r="L41" s="155">
        <f>V41*Price!$L$19</f>
        <v>1647</v>
      </c>
      <c r="M41" s="1618">
        <f>V41*Price!$M$19</f>
        <v>0</v>
      </c>
      <c r="N41" s="155">
        <f>V41*Price!$N$19</f>
        <v>1323</v>
      </c>
      <c r="O41" s="155">
        <f>V41*Price!$O$19</f>
        <v>1404</v>
      </c>
      <c r="P41" s="155">
        <f>V41*Price!$P$19</f>
        <v>1764</v>
      </c>
      <c r="Q41" s="148">
        <f>V41*Price!$Q$19</f>
        <v>1809</v>
      </c>
      <c r="R41" s="148">
        <f>V41*Price!$R$19</f>
        <v>2655</v>
      </c>
      <c r="V41" s="2">
        <f t="shared" si="5"/>
        <v>9</v>
      </c>
    </row>
    <row r="42" spans="1:22" x14ac:dyDescent="0.25">
      <c r="A42" s="92">
        <v>3</v>
      </c>
      <c r="B42" s="93" t="s">
        <v>0</v>
      </c>
      <c r="C42" s="73">
        <v>6</v>
      </c>
      <c r="D42" s="75" t="s">
        <v>1</v>
      </c>
      <c r="E42" s="74">
        <v>0</v>
      </c>
      <c r="F42" s="93" t="s">
        <v>0</v>
      </c>
      <c r="G42" s="73">
        <v>8</v>
      </c>
      <c r="H42" s="75" t="s">
        <v>1</v>
      </c>
      <c r="I42" s="74">
        <v>1</v>
      </c>
      <c r="J42" s="93" t="s">
        <v>0</v>
      </c>
      <c r="K42" s="202">
        <v>10</v>
      </c>
      <c r="L42" s="21">
        <f>V42*Price!$L$19</f>
        <v>1174.25</v>
      </c>
      <c r="M42" s="259">
        <f>V42*Price!$M$19</f>
        <v>0</v>
      </c>
      <c r="N42" s="21">
        <f>V42*Price!$N$19</f>
        <v>943.25</v>
      </c>
      <c r="O42" s="21">
        <f>V42*Price!$O$19</f>
        <v>1001</v>
      </c>
      <c r="P42" s="21">
        <f>V42*Price!$P$19</f>
        <v>1257.6666666666667</v>
      </c>
      <c r="Q42" s="59">
        <f>V42*Price!$Q$19</f>
        <v>1289.75</v>
      </c>
      <c r="R42" s="59">
        <f>V42*Price!$R$19</f>
        <v>1892.9166666666667</v>
      </c>
      <c r="V42" s="2">
        <f t="shared" si="5"/>
        <v>6.416666666666667</v>
      </c>
    </row>
    <row r="43" spans="1:22" x14ac:dyDescent="0.25">
      <c r="A43" s="203">
        <v>3</v>
      </c>
      <c r="B43" s="101" t="s">
        <v>0</v>
      </c>
      <c r="C43" s="102">
        <v>6</v>
      </c>
      <c r="D43" s="103" t="s">
        <v>1</v>
      </c>
      <c r="E43" s="104">
        <v>0</v>
      </c>
      <c r="F43" s="101" t="s">
        <v>0</v>
      </c>
      <c r="G43" s="102">
        <v>8</v>
      </c>
      <c r="H43" s="103" t="s">
        <v>1</v>
      </c>
      <c r="I43" s="153">
        <v>2</v>
      </c>
      <c r="J43" s="150" t="s">
        <v>0</v>
      </c>
      <c r="K43" s="199">
        <v>0</v>
      </c>
      <c r="L43" s="155">
        <f>V43*Price!$L$19</f>
        <v>1281</v>
      </c>
      <c r="M43" s="1618">
        <f>V43*Price!$M$19</f>
        <v>0</v>
      </c>
      <c r="N43" s="155">
        <f>V43*Price!$N$19</f>
        <v>1029</v>
      </c>
      <c r="O43" s="155">
        <f>V43*Price!$O$19</f>
        <v>1092</v>
      </c>
      <c r="P43" s="155">
        <f>V43*Price!$P$19</f>
        <v>1372</v>
      </c>
      <c r="Q43" s="148">
        <f>V43*Price!$Q$19</f>
        <v>1407</v>
      </c>
      <c r="R43" s="148">
        <f>V43*Price!$R$19</f>
        <v>2065</v>
      </c>
      <c r="V43" s="2">
        <f t="shared" si="5"/>
        <v>7</v>
      </c>
    </row>
    <row r="44" spans="1:22" x14ac:dyDescent="0.25">
      <c r="A44" s="203">
        <v>3</v>
      </c>
      <c r="B44" s="101" t="s">
        <v>0</v>
      </c>
      <c r="C44" s="102">
        <v>6</v>
      </c>
      <c r="D44" s="103" t="s">
        <v>1</v>
      </c>
      <c r="E44" s="104">
        <v>0</v>
      </c>
      <c r="F44" s="101" t="s">
        <v>0</v>
      </c>
      <c r="G44" s="102">
        <v>8</v>
      </c>
      <c r="H44" s="103" t="s">
        <v>1</v>
      </c>
      <c r="I44" s="69">
        <v>2</v>
      </c>
      <c r="J44" s="64" t="s">
        <v>0</v>
      </c>
      <c r="K44" s="68">
        <v>2</v>
      </c>
      <c r="L44" s="21">
        <f>V44*Price!$L$19</f>
        <v>1387.75</v>
      </c>
      <c r="M44" s="259">
        <f>V44*Price!$M$19</f>
        <v>0</v>
      </c>
      <c r="N44" s="21">
        <f>V44*Price!$N$19</f>
        <v>1114.75</v>
      </c>
      <c r="O44" s="21">
        <f>V44*Price!$O$19</f>
        <v>1183</v>
      </c>
      <c r="P44" s="21">
        <f>V44*Price!$P$19</f>
        <v>1486.3333333333333</v>
      </c>
      <c r="Q44" s="59">
        <f>V44*Price!$Q$19</f>
        <v>1524.25</v>
      </c>
      <c r="R44" s="59">
        <f>V44*Price!$R$19</f>
        <v>2237.083333333333</v>
      </c>
      <c r="V44" s="2">
        <f t="shared" si="5"/>
        <v>7.583333333333333</v>
      </c>
    </row>
    <row r="45" spans="1:22" x14ac:dyDescent="0.25">
      <c r="A45" s="203">
        <v>3</v>
      </c>
      <c r="B45" s="101" t="s">
        <v>0</v>
      </c>
      <c r="C45" s="102">
        <v>6</v>
      </c>
      <c r="D45" s="103" t="s">
        <v>1</v>
      </c>
      <c r="E45" s="104">
        <v>0</v>
      </c>
      <c r="F45" s="101" t="s">
        <v>0</v>
      </c>
      <c r="G45" s="102">
        <v>8</v>
      </c>
      <c r="H45" s="103" t="s">
        <v>1</v>
      </c>
      <c r="I45" s="153">
        <v>2</v>
      </c>
      <c r="J45" s="150" t="s">
        <v>0</v>
      </c>
      <c r="K45" s="199">
        <v>4</v>
      </c>
      <c r="L45" s="155">
        <f>V45*Price!$L$19</f>
        <v>1494.5000000000002</v>
      </c>
      <c r="M45" s="1618">
        <f>V45*Price!$M$19</f>
        <v>0</v>
      </c>
      <c r="N45" s="155">
        <f>V45*Price!$N$19</f>
        <v>1200.5000000000002</v>
      </c>
      <c r="O45" s="155">
        <f>V45*Price!$O$19</f>
        <v>1274.0000000000002</v>
      </c>
      <c r="P45" s="155">
        <f>V45*Price!$P$19</f>
        <v>1600.666666666667</v>
      </c>
      <c r="Q45" s="148">
        <f>V45*Price!$Q$19</f>
        <v>1641.5000000000002</v>
      </c>
      <c r="R45" s="148">
        <f>V45*Price!$R$19</f>
        <v>2409.166666666667</v>
      </c>
      <c r="V45" s="2">
        <f t="shared" si="5"/>
        <v>8.1666666666666679</v>
      </c>
    </row>
    <row r="46" spans="1:22" x14ac:dyDescent="0.25">
      <c r="A46" s="71">
        <v>4</v>
      </c>
      <c r="B46" s="64" t="s">
        <v>0</v>
      </c>
      <c r="C46" s="67">
        <v>0</v>
      </c>
      <c r="D46" s="70" t="s">
        <v>1</v>
      </c>
      <c r="E46" s="69">
        <v>0</v>
      </c>
      <c r="F46" s="64" t="s">
        <v>0</v>
      </c>
      <c r="G46" s="67">
        <v>8</v>
      </c>
      <c r="H46" s="70" t="s">
        <v>1</v>
      </c>
      <c r="I46" s="69">
        <v>2</v>
      </c>
      <c r="J46" s="64" t="s">
        <v>0</v>
      </c>
      <c r="K46" s="68">
        <v>0</v>
      </c>
      <c r="L46" s="21">
        <f>V46*Price!$L$19</f>
        <v>1464</v>
      </c>
      <c r="M46" s="259">
        <f>V46*Price!$M$19</f>
        <v>0</v>
      </c>
      <c r="N46" s="21">
        <f>V46*Price!$N$19</f>
        <v>1176</v>
      </c>
      <c r="O46" s="21">
        <f>V46*Price!$O$19</f>
        <v>1248</v>
      </c>
      <c r="P46" s="21">
        <f>V46*Price!$P$19</f>
        <v>1568</v>
      </c>
      <c r="Q46" s="59">
        <f>V46*Price!$Q$19</f>
        <v>1608</v>
      </c>
      <c r="R46" s="59">
        <f>V46*Price!$R$19</f>
        <v>2360</v>
      </c>
      <c r="V46" s="2">
        <f t="shared" si="5"/>
        <v>8</v>
      </c>
    </row>
    <row r="47" spans="1:22" x14ac:dyDescent="0.25">
      <c r="A47" s="203">
        <v>4</v>
      </c>
      <c r="B47" s="101" t="s">
        <v>0</v>
      </c>
      <c r="C47" s="102">
        <v>0</v>
      </c>
      <c r="D47" s="103" t="s">
        <v>1</v>
      </c>
      <c r="E47" s="104">
        <v>0</v>
      </c>
      <c r="F47" s="101" t="s">
        <v>0</v>
      </c>
      <c r="G47" s="102">
        <v>8</v>
      </c>
      <c r="H47" s="103" t="s">
        <v>1</v>
      </c>
      <c r="I47" s="153">
        <v>2</v>
      </c>
      <c r="J47" s="150" t="s">
        <v>0</v>
      </c>
      <c r="K47" s="199">
        <v>4</v>
      </c>
      <c r="L47" s="155">
        <f>V47*Price!$L$19</f>
        <v>1708</v>
      </c>
      <c r="M47" s="1618">
        <f>V47*Price!$M$19</f>
        <v>0</v>
      </c>
      <c r="N47" s="155">
        <f>V47*Price!$N$19</f>
        <v>1372</v>
      </c>
      <c r="O47" s="155">
        <f>V47*Price!$O$19</f>
        <v>1456</v>
      </c>
      <c r="P47" s="155">
        <f>V47*Price!$P$19</f>
        <v>1829.3333333333335</v>
      </c>
      <c r="Q47" s="148">
        <f>V47*Price!$Q$19</f>
        <v>1876.0000000000002</v>
      </c>
      <c r="R47" s="148">
        <f>V47*Price!$R$19</f>
        <v>2753.3333333333335</v>
      </c>
      <c r="V47" s="2">
        <f t="shared" si="5"/>
        <v>9.3333333333333339</v>
      </c>
    </row>
    <row r="48" spans="1:22" x14ac:dyDescent="0.25">
      <c r="A48" s="71">
        <v>4</v>
      </c>
      <c r="B48" s="64" t="s">
        <v>0</v>
      </c>
      <c r="C48" s="67">
        <v>6</v>
      </c>
      <c r="D48" s="70" t="s">
        <v>1</v>
      </c>
      <c r="E48" s="69">
        <v>0</v>
      </c>
      <c r="F48" s="64" t="s">
        <v>0</v>
      </c>
      <c r="G48" s="67">
        <v>8</v>
      </c>
      <c r="H48" s="70" t="s">
        <v>1</v>
      </c>
      <c r="I48" s="69">
        <v>2</v>
      </c>
      <c r="J48" s="64" t="s">
        <v>0</v>
      </c>
      <c r="K48" s="68">
        <v>0</v>
      </c>
      <c r="L48" s="21">
        <f>V48*Price!$L$19</f>
        <v>1647</v>
      </c>
      <c r="M48" s="259">
        <f>V48*Price!$M$19</f>
        <v>0</v>
      </c>
      <c r="N48" s="21">
        <f>V48*Price!$N$19</f>
        <v>1323</v>
      </c>
      <c r="O48" s="21">
        <f>V48*Price!$O$19</f>
        <v>1404</v>
      </c>
      <c r="P48" s="21">
        <f>V48*Price!$P$19</f>
        <v>1764</v>
      </c>
      <c r="Q48" s="59">
        <f>V48*Price!$Q$19</f>
        <v>1809</v>
      </c>
      <c r="R48" s="59">
        <f>V48*Price!$R$19</f>
        <v>2655</v>
      </c>
      <c r="V48" s="2">
        <f t="shared" si="5"/>
        <v>9</v>
      </c>
    </row>
    <row r="49" spans="1:22" x14ac:dyDescent="0.25">
      <c r="A49" s="203">
        <v>4</v>
      </c>
      <c r="B49" s="101" t="s">
        <v>0</v>
      </c>
      <c r="C49" s="102">
        <v>6</v>
      </c>
      <c r="D49" s="103" t="s">
        <v>1</v>
      </c>
      <c r="E49" s="104">
        <v>0</v>
      </c>
      <c r="F49" s="101" t="s">
        <v>0</v>
      </c>
      <c r="G49" s="102">
        <v>8</v>
      </c>
      <c r="H49" s="103" t="s">
        <v>1</v>
      </c>
      <c r="I49" s="153">
        <v>2</v>
      </c>
      <c r="J49" s="150" t="s">
        <v>0</v>
      </c>
      <c r="K49" s="199">
        <v>4</v>
      </c>
      <c r="L49" s="155">
        <f>V49*Price!$L$19</f>
        <v>1921.5</v>
      </c>
      <c r="M49" s="1618">
        <f>V49*Price!$M$19</f>
        <v>0</v>
      </c>
      <c r="N49" s="155">
        <f>V49*Price!$N$19</f>
        <v>1543.5</v>
      </c>
      <c r="O49" s="155">
        <f>V49*Price!$O$19</f>
        <v>1638</v>
      </c>
      <c r="P49" s="155">
        <f>V49*Price!$P$19</f>
        <v>2058</v>
      </c>
      <c r="Q49" s="148">
        <f>V49*Price!$Q$19</f>
        <v>2110.5</v>
      </c>
      <c r="R49" s="148">
        <f>V49*Price!$R$19</f>
        <v>3097.5</v>
      </c>
      <c r="V49" s="2">
        <f t="shared" si="5"/>
        <v>10.5</v>
      </c>
    </row>
    <row r="50" spans="1:22" ht="10.5" customHeight="1" x14ac:dyDescent="0.25"/>
    <row r="51" spans="1:22" ht="12" customHeight="1" x14ac:dyDescent="0.25">
      <c r="L51" s="1858"/>
      <c r="M51" s="1858"/>
      <c r="N51" s="1858"/>
      <c r="O51" s="1502"/>
      <c r="P51" s="11"/>
    </row>
    <row r="52" spans="1:22" ht="12" customHeight="1" x14ac:dyDescent="0.25">
      <c r="L52" s="1858"/>
      <c r="M52" s="1858"/>
      <c r="N52" s="1858"/>
      <c r="O52" s="1502"/>
      <c r="P52" s="11"/>
    </row>
    <row r="53" spans="1:22" ht="12" customHeight="1" x14ac:dyDescent="0.25">
      <c r="L53" s="1858"/>
      <c r="M53" s="1858"/>
      <c r="N53" s="1858"/>
      <c r="O53" s="1502"/>
      <c r="P53" s="11"/>
    </row>
    <row r="54" spans="1:22" ht="12" customHeight="1" x14ac:dyDescent="0.25">
      <c r="L54" s="1858"/>
      <c r="M54" s="1859"/>
      <c r="N54" s="1859"/>
      <c r="O54" s="1501"/>
      <c r="P54" s="11"/>
    </row>
  </sheetData>
  <mergeCells count="18">
    <mergeCell ref="L53:N53"/>
    <mergeCell ref="L54:N54"/>
    <mergeCell ref="Q3:Q5"/>
    <mergeCell ref="R3:R5"/>
    <mergeCell ref="A7:K7"/>
    <mergeCell ref="A32:K32"/>
    <mergeCell ref="L51:N51"/>
    <mergeCell ref="L52:N52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</mergeCells>
  <printOptions horizontalCentered="1" verticalCentered="1"/>
  <pageMargins left="0.75" right="0.25" top="0.25" bottom="0.25" header="0.3" footer="0.3"/>
  <pageSetup scale="88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179AF-EA9A-459E-85A8-4A62A744B67F}">
  <dimension ref="A1:K82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737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341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20.100000000000001" customHeight="1" x14ac:dyDescent="0.35">
      <c r="A7" s="1018"/>
      <c r="B7" s="1022"/>
      <c r="C7" s="1022" t="s">
        <v>351</v>
      </c>
      <c r="D7" s="1022"/>
      <c r="E7" s="1023" t="e">
        <f t="shared" ref="E7:K7" si="0">$H$49</f>
        <v>#REF!</v>
      </c>
      <c r="F7" s="1023" t="e">
        <f t="shared" si="0"/>
        <v>#REF!</v>
      </c>
      <c r="G7" s="1023" t="e">
        <f t="shared" si="0"/>
        <v>#REF!</v>
      </c>
      <c r="H7" s="1023" t="e">
        <f t="shared" si="0"/>
        <v>#REF!</v>
      </c>
      <c r="I7" s="1023" t="e">
        <f t="shared" si="0"/>
        <v>#REF!</v>
      </c>
      <c r="J7" s="1023" t="e">
        <f t="shared" si="0"/>
        <v>#REF!</v>
      </c>
      <c r="K7" s="1023" t="e">
        <f t="shared" si="0"/>
        <v>#REF!</v>
      </c>
    </row>
    <row r="8" spans="1:11" ht="19.5" customHeight="1" x14ac:dyDescent="0.25">
      <c r="C8" s="1024" t="s">
        <v>736</v>
      </c>
      <c r="E8" s="1544" t="e">
        <f>$H$51</f>
        <v>#REF!</v>
      </c>
      <c r="F8" s="1544" t="e">
        <f t="shared" ref="F8:K8" si="1">$H$51</f>
        <v>#REF!</v>
      </c>
      <c r="G8" s="1544" t="e">
        <f t="shared" si="1"/>
        <v>#REF!</v>
      </c>
      <c r="H8" s="1544" t="e">
        <f t="shared" si="1"/>
        <v>#REF!</v>
      </c>
      <c r="I8" s="1544" t="e">
        <f t="shared" si="1"/>
        <v>#REF!</v>
      </c>
      <c r="J8" s="1544" t="e">
        <f t="shared" si="1"/>
        <v>#REF!</v>
      </c>
      <c r="K8" s="1544" t="e">
        <f t="shared" si="1"/>
        <v>#REF!</v>
      </c>
    </row>
    <row r="9" spans="1:11" ht="20.100000000000001" customHeight="1" x14ac:dyDescent="0.35">
      <c r="A9" s="1018" t="s">
        <v>496</v>
      </c>
      <c r="B9" s="1022"/>
      <c r="C9" s="1022" t="s">
        <v>735</v>
      </c>
      <c r="D9" s="1022"/>
      <c r="E9" s="1543" t="e">
        <f>#REF!</f>
        <v>#REF!</v>
      </c>
      <c r="F9" s="1543" t="e">
        <f>#REF!</f>
        <v>#REF!</v>
      </c>
      <c r="G9" s="1543" t="e">
        <f>#REF!</f>
        <v>#REF!</v>
      </c>
      <c r="H9" s="1543" t="e">
        <f>#REF!</f>
        <v>#REF!</v>
      </c>
      <c r="I9" s="1543" t="e">
        <f>#REF!</f>
        <v>#REF!</v>
      </c>
      <c r="J9" s="1543" t="e">
        <f>#REF!</f>
        <v>#REF!</v>
      </c>
      <c r="K9" s="1543" t="e">
        <f>#REF!</f>
        <v>#REF!</v>
      </c>
    </row>
    <row r="11" spans="1:11" ht="20.100000000000001" customHeight="1" x14ac:dyDescent="0.35">
      <c r="A11" s="1018"/>
      <c r="B11" s="1022"/>
      <c r="C11" s="1022" t="s">
        <v>158</v>
      </c>
      <c r="D11" s="1022"/>
      <c r="E11" s="1030" t="e">
        <f t="shared" ref="E11:K11" si="2">SUM(E6:E9)</f>
        <v>#REF!</v>
      </c>
      <c r="F11" s="1030" t="e">
        <f t="shared" si="2"/>
        <v>#REF!</v>
      </c>
      <c r="G11" s="1030" t="e">
        <f t="shared" si="2"/>
        <v>#REF!</v>
      </c>
      <c r="H11" s="1030" t="e">
        <f t="shared" si="2"/>
        <v>#REF!</v>
      </c>
      <c r="I11" s="1030" t="e">
        <f t="shared" si="2"/>
        <v>#REF!</v>
      </c>
      <c r="J11" s="1030" t="e">
        <f t="shared" si="2"/>
        <v>#REF!</v>
      </c>
      <c r="K11" s="1030" t="e">
        <f t="shared" si="2"/>
        <v>#REF!</v>
      </c>
    </row>
    <row r="12" spans="1:11" ht="20.100000000000001" customHeight="1" x14ac:dyDescent="0.35">
      <c r="A12" s="1018"/>
      <c r="B12" s="1022"/>
      <c r="C12" s="1022"/>
      <c r="D12" s="1022"/>
      <c r="E12" s="1025"/>
      <c r="F12" s="1025"/>
      <c r="G12" s="1025"/>
      <c r="H12" s="1025"/>
      <c r="I12" s="1025"/>
      <c r="J12" s="1025"/>
      <c r="K12" s="1025"/>
    </row>
    <row r="13" spans="1:11" ht="20.100000000000001" hidden="1" customHeight="1" x14ac:dyDescent="0.35">
      <c r="A13" s="1018"/>
      <c r="B13" s="1022"/>
      <c r="C13" s="1022"/>
      <c r="D13" s="1022"/>
      <c r="E13" s="1025"/>
      <c r="F13" s="1025"/>
      <c r="G13" s="1025"/>
      <c r="H13" s="1025"/>
      <c r="I13" s="1025"/>
      <c r="J13" s="1025"/>
      <c r="K13" s="1025"/>
    </row>
    <row r="14" spans="1:11" ht="20.100000000000001" hidden="1" customHeight="1" thickBot="1" x14ac:dyDescent="0.4">
      <c r="A14" s="1018"/>
      <c r="B14" s="1022"/>
      <c r="C14" s="1022"/>
      <c r="D14" s="1022"/>
      <c r="E14" s="1025"/>
      <c r="F14" s="1025"/>
      <c r="G14" s="1025"/>
      <c r="H14" s="1025"/>
      <c r="I14" s="1025"/>
      <c r="J14" s="1025"/>
      <c r="K14" s="1025"/>
    </row>
    <row r="15" spans="1:11" ht="20.100000000000001" hidden="1" customHeight="1" x14ac:dyDescent="0.35">
      <c r="A15" s="1018"/>
      <c r="B15" s="1022"/>
      <c r="C15" s="1022"/>
      <c r="D15" s="1022"/>
      <c r="E15" s="1025"/>
      <c r="F15" s="1025"/>
      <c r="G15" s="1025"/>
      <c r="H15" s="1025"/>
      <c r="I15" s="1025"/>
      <c r="J15" s="1025"/>
      <c r="K15" s="1025"/>
    </row>
    <row r="16" spans="1:11" ht="20.100000000000001" hidden="1" customHeight="1" x14ac:dyDescent="0.35">
      <c r="A16" s="1018" t="s">
        <v>488</v>
      </c>
      <c r="B16" s="1022"/>
      <c r="C16" s="1022" t="s">
        <v>67</v>
      </c>
      <c r="D16" s="1022"/>
      <c r="E16" s="1023" t="e">
        <f>#REF!</f>
        <v>#REF!</v>
      </c>
      <c r="F16" s="1023" t="e">
        <f>#REF!</f>
        <v>#REF!</v>
      </c>
      <c r="G16" s="1023" t="e">
        <f>#REF!</f>
        <v>#REF!</v>
      </c>
      <c r="H16" s="1023" t="e">
        <f>#REF!</f>
        <v>#REF!</v>
      </c>
      <c r="I16" s="1023" t="e">
        <f>#REF!</f>
        <v>#REF!</v>
      </c>
      <c r="J16" s="1023" t="e">
        <f>#REF!</f>
        <v>#REF!</v>
      </c>
      <c r="K16" s="1023" t="e">
        <f>#REF!</f>
        <v>#REF!</v>
      </c>
    </row>
    <row r="17" spans="1:11" ht="20.100000000000001" hidden="1" customHeight="1" x14ac:dyDescent="0.35">
      <c r="A17" s="1018" t="s">
        <v>174</v>
      </c>
      <c r="B17" s="1022"/>
      <c r="C17" s="1022" t="s">
        <v>258</v>
      </c>
      <c r="D17" s="1022"/>
      <c r="E17" s="1020" t="e">
        <f>#REF!</f>
        <v>#REF!</v>
      </c>
      <c r="F17" s="1020" t="e">
        <f>#REF!</f>
        <v>#REF!</v>
      </c>
      <c r="G17" s="1020" t="e">
        <f>#REF!</f>
        <v>#REF!</v>
      </c>
      <c r="H17" s="1020" t="e">
        <f>#REF!</f>
        <v>#REF!</v>
      </c>
      <c r="I17" s="1020" t="e">
        <f>#REF!</f>
        <v>#REF!</v>
      </c>
      <c r="J17" s="1020" t="e">
        <f>#REF!</f>
        <v>#REF!</v>
      </c>
      <c r="K17" s="1020" t="e">
        <f>#REF!</f>
        <v>#REF!</v>
      </c>
    </row>
    <row r="18" spans="1:11" ht="20.100000000000001" hidden="1" customHeight="1" x14ac:dyDescent="0.35">
      <c r="A18" s="1018"/>
      <c r="B18" s="1022"/>
      <c r="C18" s="1022" t="s">
        <v>351</v>
      </c>
      <c r="D18" s="1022"/>
      <c r="E18" s="1023">
        <f t="shared" ref="E18:K18" si="3">$H$50</f>
        <v>0</v>
      </c>
      <c r="F18" s="1023">
        <f t="shared" si="3"/>
        <v>0</v>
      </c>
      <c r="G18" s="1023">
        <f t="shared" si="3"/>
        <v>0</v>
      </c>
      <c r="H18" s="1023">
        <f t="shared" si="3"/>
        <v>0</v>
      </c>
      <c r="I18" s="1023">
        <f t="shared" si="3"/>
        <v>0</v>
      </c>
      <c r="J18" s="1023">
        <f t="shared" si="3"/>
        <v>0</v>
      </c>
      <c r="K18" s="1023">
        <f t="shared" si="3"/>
        <v>0</v>
      </c>
    </row>
    <row r="19" spans="1:11" ht="20.100000000000001" hidden="1" customHeight="1" x14ac:dyDescent="0.35">
      <c r="A19" s="1018"/>
      <c r="B19" s="1022"/>
      <c r="C19" s="1022" t="s">
        <v>170</v>
      </c>
      <c r="D19" s="1022"/>
      <c r="E19" s="1023" t="e">
        <f>#REF!</f>
        <v>#REF!</v>
      </c>
      <c r="F19" s="1023" t="e">
        <f>#REF!</f>
        <v>#REF!</v>
      </c>
      <c r="G19" s="1023" t="e">
        <f>#REF!</f>
        <v>#REF!</v>
      </c>
      <c r="H19" s="1023" t="e">
        <f>#REF!</f>
        <v>#REF!</v>
      </c>
      <c r="I19" s="1023" t="e">
        <f>#REF!</f>
        <v>#REF!</v>
      </c>
      <c r="J19" s="1023" t="e">
        <f>#REF!</f>
        <v>#REF!</v>
      </c>
      <c r="K19" s="1023" t="e">
        <f>#REF!</f>
        <v>#REF!</v>
      </c>
    </row>
    <row r="20" spans="1:11" ht="20.100000000000001" hidden="1" customHeight="1" x14ac:dyDescent="0.35">
      <c r="A20" s="1018"/>
      <c r="B20" s="1022"/>
      <c r="C20" s="1022"/>
      <c r="D20" s="1022"/>
      <c r="E20" s="1031"/>
      <c r="F20" s="1031"/>
      <c r="G20" s="1031"/>
      <c r="H20" s="1031"/>
      <c r="I20" s="1031"/>
      <c r="J20" s="1031"/>
      <c r="K20" s="1031"/>
    </row>
    <row r="21" spans="1:11" ht="20.100000000000001" hidden="1" customHeight="1" thickBot="1" x14ac:dyDescent="0.4">
      <c r="A21" s="1018"/>
      <c r="B21" s="1022"/>
      <c r="C21" s="1022" t="s">
        <v>158</v>
      </c>
      <c r="D21" s="1022"/>
      <c r="E21" s="1030" t="e">
        <f t="shared" ref="E21:K21" si="4">SUM(E16:E20)</f>
        <v>#REF!</v>
      </c>
      <c r="F21" s="1030" t="e">
        <f t="shared" si="4"/>
        <v>#REF!</v>
      </c>
      <c r="G21" s="1030" t="e">
        <f t="shared" si="4"/>
        <v>#REF!</v>
      </c>
      <c r="H21" s="1030" t="e">
        <f t="shared" si="4"/>
        <v>#REF!</v>
      </c>
      <c r="I21" s="1030" t="e">
        <f t="shared" si="4"/>
        <v>#REF!</v>
      </c>
      <c r="J21" s="1030" t="e">
        <f t="shared" si="4"/>
        <v>#REF!</v>
      </c>
      <c r="K21" s="1030" t="e">
        <f t="shared" si="4"/>
        <v>#REF!</v>
      </c>
    </row>
    <row r="22" spans="1:11" ht="20.100000000000001" hidden="1" customHeight="1" thickTop="1" x14ac:dyDescent="0.35">
      <c r="A22" s="1018"/>
      <c r="B22" s="1022"/>
      <c r="C22" s="1022"/>
      <c r="D22" s="1022"/>
      <c r="E22" s="1033"/>
      <c r="F22" s="1033"/>
      <c r="G22" s="1033"/>
      <c r="H22" s="1033"/>
      <c r="I22" s="1033"/>
      <c r="J22" s="1033"/>
      <c r="K22" s="1033"/>
    </row>
    <row r="23" spans="1:11" ht="20.100000000000001" hidden="1" customHeight="1" x14ac:dyDescent="0.35">
      <c r="A23" s="1018"/>
      <c r="B23" s="1022"/>
      <c r="C23" s="1022"/>
      <c r="D23" s="1022"/>
      <c r="E23" s="1018"/>
      <c r="F23" s="1018"/>
      <c r="G23" s="1018"/>
      <c r="H23" s="1018"/>
      <c r="I23" s="1018"/>
      <c r="J23" s="1018"/>
      <c r="K23" s="1018"/>
    </row>
    <row r="24" spans="1:11" ht="20.100000000000001" hidden="1" customHeight="1" x14ac:dyDescent="0.35">
      <c r="A24" s="1018"/>
      <c r="B24" s="1022"/>
      <c r="C24" s="1032"/>
      <c r="D24" s="1022"/>
      <c r="E24" s="1018"/>
      <c r="F24" s="1018"/>
      <c r="G24" s="1018"/>
      <c r="H24" s="1018"/>
      <c r="I24" s="1018"/>
      <c r="J24" s="1018"/>
      <c r="K24" s="1018"/>
    </row>
    <row r="25" spans="1:11" ht="20.100000000000001" hidden="1" customHeight="1" x14ac:dyDescent="0.35">
      <c r="A25" s="1018"/>
      <c r="B25" s="1022"/>
      <c r="C25" s="1022"/>
      <c r="D25" s="1022"/>
      <c r="E25" s="1018"/>
      <c r="F25" s="1018"/>
      <c r="G25" s="1018"/>
      <c r="H25" s="1018"/>
      <c r="I25" s="1018"/>
      <c r="J25" s="1018"/>
      <c r="K25" s="1018"/>
    </row>
    <row r="26" spans="1:11" ht="20.100000000000001" hidden="1" customHeight="1" x14ac:dyDescent="0.35">
      <c r="A26" s="1018"/>
      <c r="B26" s="1022"/>
      <c r="C26" s="1022"/>
      <c r="D26" s="1024"/>
      <c r="E26" s="1025"/>
      <c r="F26" s="1025"/>
      <c r="G26" s="1018"/>
      <c r="H26" s="1018"/>
      <c r="I26" s="1018"/>
      <c r="J26" s="1018"/>
      <c r="K26" s="1018"/>
    </row>
    <row r="27" spans="1:11" ht="20.100000000000001" hidden="1" customHeight="1" x14ac:dyDescent="0.35">
      <c r="A27" s="1018" t="s">
        <v>487</v>
      </c>
      <c r="B27" s="1022"/>
      <c r="C27" s="1022" t="s">
        <v>67</v>
      </c>
      <c r="D27" s="1024"/>
      <c r="E27" s="1023" t="e">
        <f>#REF!</f>
        <v>#REF!</v>
      </c>
      <c r="F27" s="1023" t="e">
        <f>#REF!</f>
        <v>#REF!</v>
      </c>
      <c r="G27" s="1023" t="e">
        <f>#REF!</f>
        <v>#REF!</v>
      </c>
      <c r="H27" s="1023" t="e">
        <f>#REF!</f>
        <v>#REF!</v>
      </c>
      <c r="I27" s="1023" t="e">
        <f>#REF!</f>
        <v>#REF!</v>
      </c>
      <c r="J27" s="1023" t="e">
        <f>#REF!</f>
        <v>#REF!</v>
      </c>
      <c r="K27" s="1023" t="e">
        <f>#REF!</f>
        <v>#REF!</v>
      </c>
    </row>
    <row r="28" spans="1:11" ht="20.100000000000001" hidden="1" customHeight="1" x14ac:dyDescent="0.35">
      <c r="A28" s="1018" t="s">
        <v>172</v>
      </c>
      <c r="B28" s="1022"/>
      <c r="C28" s="1022" t="s">
        <v>258</v>
      </c>
      <c r="D28" s="1020"/>
      <c r="E28" s="1020" t="e">
        <f>#REF!</f>
        <v>#REF!</v>
      </c>
      <c r="F28" s="1020" t="e">
        <f>#REF!</f>
        <v>#REF!</v>
      </c>
      <c r="G28" s="1020" t="e">
        <f>#REF!</f>
        <v>#REF!</v>
      </c>
      <c r="H28" s="1020" t="e">
        <f>#REF!</f>
        <v>#REF!</v>
      </c>
      <c r="I28" s="1020" t="e">
        <f>#REF!</f>
        <v>#REF!</v>
      </c>
      <c r="J28" s="1020" t="e">
        <f>#REF!</f>
        <v>#REF!</v>
      </c>
      <c r="K28" s="1020" t="e">
        <f>#REF!</f>
        <v>#REF!</v>
      </c>
    </row>
    <row r="29" spans="1:11" ht="20.100000000000001" hidden="1" customHeight="1" x14ac:dyDescent="0.35">
      <c r="A29" s="1018"/>
      <c r="B29" s="1022"/>
      <c r="C29" s="1022" t="s">
        <v>351</v>
      </c>
      <c r="D29" s="1020"/>
      <c r="E29" s="1023">
        <f t="shared" ref="E29:K29" si="5">$H$50</f>
        <v>0</v>
      </c>
      <c r="F29" s="1023">
        <f t="shared" si="5"/>
        <v>0</v>
      </c>
      <c r="G29" s="1023">
        <f t="shared" si="5"/>
        <v>0</v>
      </c>
      <c r="H29" s="1023">
        <f t="shared" si="5"/>
        <v>0</v>
      </c>
      <c r="I29" s="1023">
        <f t="shared" si="5"/>
        <v>0</v>
      </c>
      <c r="J29" s="1023">
        <f t="shared" si="5"/>
        <v>0</v>
      </c>
      <c r="K29" s="1023">
        <f t="shared" si="5"/>
        <v>0</v>
      </c>
    </row>
    <row r="30" spans="1:11" ht="20.100000000000001" hidden="1" customHeight="1" x14ac:dyDescent="0.35">
      <c r="A30" s="1018"/>
      <c r="B30" s="1022"/>
      <c r="C30" s="1022" t="s">
        <v>170</v>
      </c>
      <c r="D30" s="1020"/>
      <c r="E30" s="1023" t="e">
        <f>#REF!</f>
        <v>#REF!</v>
      </c>
      <c r="F30" s="1023" t="e">
        <f>#REF!</f>
        <v>#REF!</v>
      </c>
      <c r="G30" s="1023" t="e">
        <f>#REF!</f>
        <v>#REF!</v>
      </c>
      <c r="H30" s="1023" t="e">
        <f>#REF!</f>
        <v>#REF!</v>
      </c>
      <c r="I30" s="1023" t="e">
        <f>#REF!</f>
        <v>#REF!</v>
      </c>
      <c r="J30" s="1023" t="e">
        <f>#REF!</f>
        <v>#REF!</v>
      </c>
      <c r="K30" s="1023" t="e">
        <f>#REF!</f>
        <v>#REF!</v>
      </c>
    </row>
    <row r="31" spans="1:11" ht="23.25" hidden="1" x14ac:dyDescent="0.35">
      <c r="A31" s="1018"/>
      <c r="B31" s="1022"/>
      <c r="C31" s="1022"/>
      <c r="D31" s="1022"/>
      <c r="E31" s="1031"/>
      <c r="F31" s="1031"/>
      <c r="G31" s="1031"/>
      <c r="H31" s="1031"/>
      <c r="I31" s="1031"/>
      <c r="J31" s="1031"/>
      <c r="K31" s="1031"/>
    </row>
    <row r="32" spans="1:11" ht="23.25" hidden="1" x14ac:dyDescent="0.35">
      <c r="A32" s="1018"/>
      <c r="B32" s="1022"/>
      <c r="C32" s="1022" t="s">
        <v>158</v>
      </c>
      <c r="D32" s="1022"/>
      <c r="E32" s="1030" t="e">
        <f t="shared" ref="E32:K32" si="6">SUM(E27:E31)</f>
        <v>#REF!</v>
      </c>
      <c r="F32" s="1030" t="e">
        <f t="shared" si="6"/>
        <v>#REF!</v>
      </c>
      <c r="G32" s="1030" t="e">
        <f t="shared" si="6"/>
        <v>#REF!</v>
      </c>
      <c r="H32" s="1030" t="e">
        <f t="shared" si="6"/>
        <v>#REF!</v>
      </c>
      <c r="I32" s="1030" t="e">
        <f t="shared" si="6"/>
        <v>#REF!</v>
      </c>
      <c r="J32" s="1030" t="e">
        <f t="shared" si="6"/>
        <v>#REF!</v>
      </c>
      <c r="K32" s="1030" t="e">
        <f t="shared" si="6"/>
        <v>#REF!</v>
      </c>
    </row>
    <row r="33" spans="1:11" ht="24" hidden="1" thickTop="1" x14ac:dyDescent="0.35">
      <c r="A33" s="1018"/>
      <c r="B33" s="1022"/>
      <c r="C33" s="1022"/>
      <c r="D33" s="1022"/>
      <c r="E33" s="1028"/>
      <c r="F33" s="1028"/>
      <c r="G33" s="1028"/>
      <c r="H33" s="1028"/>
      <c r="I33" s="1028"/>
      <c r="J33" s="1028"/>
      <c r="K33" s="1028"/>
    </row>
    <row r="34" spans="1:11" ht="23.25" hidden="1" x14ac:dyDescent="0.35">
      <c r="A34" s="1018"/>
      <c r="B34" s="1022"/>
      <c r="C34" s="1022"/>
      <c r="D34" s="1022"/>
      <c r="E34" s="1025"/>
      <c r="F34" s="1025"/>
      <c r="G34" s="1025"/>
      <c r="H34" s="1025"/>
      <c r="I34" s="1025"/>
      <c r="J34" s="1025"/>
      <c r="K34" s="1025"/>
    </row>
    <row r="35" spans="1:11" ht="23.25" hidden="1" x14ac:dyDescent="0.35">
      <c r="A35" s="1018"/>
      <c r="B35" s="1022"/>
      <c r="C35" s="1022"/>
      <c r="D35" s="1022"/>
      <c r="E35" s="1025"/>
      <c r="F35" s="1025"/>
      <c r="G35" s="1025"/>
      <c r="H35" s="1025"/>
      <c r="I35" s="1025"/>
      <c r="J35" s="1025"/>
      <c r="K35" s="1025"/>
    </row>
    <row r="36" spans="1:11" ht="23.25" hidden="1" x14ac:dyDescent="0.35">
      <c r="A36" s="1018"/>
      <c r="B36" s="1022"/>
      <c r="C36" s="1022"/>
      <c r="D36" s="1022"/>
      <c r="E36" s="1025"/>
      <c r="F36" s="1025"/>
      <c r="G36" s="1025"/>
      <c r="H36" s="1025"/>
      <c r="I36" s="1025"/>
      <c r="J36" s="1025"/>
      <c r="K36" s="1025"/>
    </row>
    <row r="37" spans="1:11" ht="23.25" hidden="1" x14ac:dyDescent="0.35">
      <c r="A37" s="1018" t="s">
        <v>486</v>
      </c>
      <c r="B37" s="1022"/>
      <c r="C37" s="1022" t="s">
        <v>67</v>
      </c>
      <c r="D37" s="1024"/>
      <c r="E37" s="1023" t="e">
        <f>#REF!</f>
        <v>#REF!</v>
      </c>
      <c r="F37" s="1023" t="e">
        <f>#REF!</f>
        <v>#REF!</v>
      </c>
      <c r="G37" s="1023" t="e">
        <f>#REF!</f>
        <v>#REF!</v>
      </c>
      <c r="H37" s="1023" t="e">
        <f>#REF!</f>
        <v>#REF!</v>
      </c>
      <c r="I37" s="1023" t="e">
        <f>#REF!</f>
        <v>#REF!</v>
      </c>
      <c r="J37" s="1023" t="e">
        <f>#REF!</f>
        <v>#REF!</v>
      </c>
      <c r="K37" s="1023" t="e">
        <f>#REF!</f>
        <v>#REF!</v>
      </c>
    </row>
    <row r="38" spans="1:11" ht="23.25" hidden="1" x14ac:dyDescent="0.35">
      <c r="A38" s="1018" t="s">
        <v>485</v>
      </c>
      <c r="B38" s="1022"/>
      <c r="C38" s="1022" t="s">
        <v>258</v>
      </c>
      <c r="D38" s="1020"/>
      <c r="E38" s="1020" t="e">
        <f>#REF!</f>
        <v>#REF!</v>
      </c>
      <c r="F38" s="1020" t="e">
        <f>#REF!</f>
        <v>#REF!</v>
      </c>
      <c r="G38" s="1020" t="e">
        <f>#REF!</f>
        <v>#REF!</v>
      </c>
      <c r="H38" s="1020" t="e">
        <f>#REF!</f>
        <v>#REF!</v>
      </c>
      <c r="I38" s="1020" t="e">
        <f>#REF!</f>
        <v>#REF!</v>
      </c>
      <c r="J38" s="1020" t="e">
        <f>#REF!</f>
        <v>#REF!</v>
      </c>
      <c r="K38" s="1020" t="e">
        <f>#REF!</f>
        <v>#REF!</v>
      </c>
    </row>
    <row r="39" spans="1:11" ht="23.25" hidden="1" x14ac:dyDescent="0.35">
      <c r="A39" s="1018"/>
      <c r="B39" s="1022"/>
      <c r="C39" s="1022" t="s">
        <v>351</v>
      </c>
      <c r="D39" s="1020"/>
      <c r="E39" s="1023" t="e">
        <f t="shared" ref="E39:K39" si="7">$H$51</f>
        <v>#REF!</v>
      </c>
      <c r="F39" s="1023" t="e">
        <f t="shared" si="7"/>
        <v>#REF!</v>
      </c>
      <c r="G39" s="1023" t="e">
        <f t="shared" si="7"/>
        <v>#REF!</v>
      </c>
      <c r="H39" s="1023" t="e">
        <f t="shared" si="7"/>
        <v>#REF!</v>
      </c>
      <c r="I39" s="1023" t="e">
        <f t="shared" si="7"/>
        <v>#REF!</v>
      </c>
      <c r="J39" s="1023" t="e">
        <f t="shared" si="7"/>
        <v>#REF!</v>
      </c>
      <c r="K39" s="1023" t="e">
        <f t="shared" si="7"/>
        <v>#REF!</v>
      </c>
    </row>
    <row r="40" spans="1:11" ht="23.25" hidden="1" x14ac:dyDescent="0.35">
      <c r="A40" s="1018"/>
      <c r="B40" s="1022"/>
      <c r="C40" s="1022" t="s">
        <v>170</v>
      </c>
      <c r="D40" s="1020"/>
      <c r="E40" s="1023" t="e">
        <f>#REF!</f>
        <v>#REF!</v>
      </c>
      <c r="F40" s="1023" t="e">
        <f>#REF!</f>
        <v>#REF!</v>
      </c>
      <c r="G40" s="1023" t="e">
        <f>#REF!</f>
        <v>#REF!</v>
      </c>
      <c r="H40" s="1023" t="e">
        <f>#REF!</f>
        <v>#REF!</v>
      </c>
      <c r="I40" s="1023" t="e">
        <f>#REF!</f>
        <v>#REF!</v>
      </c>
      <c r="J40" s="1023" t="e">
        <f>#REF!</f>
        <v>#REF!</v>
      </c>
      <c r="K40" s="1023" t="e">
        <f>#REF!</f>
        <v>#REF!</v>
      </c>
    </row>
    <row r="41" spans="1:11" ht="23.25" hidden="1" x14ac:dyDescent="0.35">
      <c r="A41" s="1018"/>
      <c r="B41" s="1022"/>
      <c r="C41" s="1022"/>
      <c r="D41" s="1022"/>
      <c r="E41" s="1031"/>
      <c r="F41" s="1031"/>
      <c r="G41" s="1031"/>
      <c r="H41" s="1031"/>
      <c r="I41" s="1031"/>
      <c r="J41" s="1031"/>
      <c r="K41" s="1031"/>
    </row>
    <row r="42" spans="1:11" ht="24" hidden="1" thickBot="1" x14ac:dyDescent="0.4">
      <c r="A42" s="1018"/>
      <c r="B42" s="1022"/>
      <c r="C42" s="1022" t="s">
        <v>158</v>
      </c>
      <c r="D42" s="1022"/>
      <c r="E42" s="1030" t="e">
        <f t="shared" ref="E42:K42" si="8">SUM(E37:E41)</f>
        <v>#REF!</v>
      </c>
      <c r="F42" s="1030" t="e">
        <f t="shared" si="8"/>
        <v>#REF!</v>
      </c>
      <c r="G42" s="1030" t="e">
        <f t="shared" si="8"/>
        <v>#REF!</v>
      </c>
      <c r="H42" s="1030" t="e">
        <f t="shared" si="8"/>
        <v>#REF!</v>
      </c>
      <c r="I42" s="1030" t="e">
        <f t="shared" si="8"/>
        <v>#REF!</v>
      </c>
      <c r="J42" s="1030" t="e">
        <f t="shared" si="8"/>
        <v>#REF!</v>
      </c>
      <c r="K42" s="1029" t="e">
        <f t="shared" si="8"/>
        <v>#REF!</v>
      </c>
    </row>
    <row r="43" spans="1:11" ht="24" hidden="1" thickTop="1" x14ac:dyDescent="0.35">
      <c r="A43" s="1018"/>
      <c r="B43" s="1022"/>
      <c r="C43" s="1022"/>
      <c r="D43" s="1022"/>
      <c r="E43" s="1028"/>
      <c r="F43" s="1028"/>
      <c r="G43" s="1028"/>
      <c r="H43" s="1028"/>
      <c r="I43" s="1028"/>
      <c r="J43" s="1028"/>
    </row>
    <row r="44" spans="1:11" ht="23.25" x14ac:dyDescent="0.35">
      <c r="A44" s="1018"/>
      <c r="B44" s="1022"/>
      <c r="C44" s="1022"/>
      <c r="D44" s="1022"/>
      <c r="H44" s="1019"/>
      <c r="I44" s="1019"/>
      <c r="J44" s="1019"/>
    </row>
    <row r="45" spans="1:11" ht="23.25" x14ac:dyDescent="0.35">
      <c r="A45" s="1018"/>
      <c r="B45" s="1022"/>
      <c r="C45" s="1022"/>
      <c r="D45" s="1022"/>
      <c r="H45" s="1019"/>
      <c r="I45" s="1019"/>
      <c r="J45" s="1019"/>
    </row>
    <row r="46" spans="1:11" ht="23.25" x14ac:dyDescent="0.35">
      <c r="A46" s="1018"/>
      <c r="B46" s="1022"/>
      <c r="C46" s="1024"/>
      <c r="D46" s="1024"/>
      <c r="F46" s="1024"/>
      <c r="G46" s="1024"/>
      <c r="H46" s="1024"/>
      <c r="I46" s="1024"/>
      <c r="J46" s="1020"/>
    </row>
    <row r="47" spans="1:11" ht="23.25" x14ac:dyDescent="0.35">
      <c r="A47" s="1025"/>
      <c r="B47" s="1020"/>
      <c r="C47" s="1020"/>
      <c r="D47" s="1022"/>
      <c r="E47" s="1020"/>
      <c r="F47" s="1020"/>
      <c r="G47" s="1020"/>
      <c r="H47" s="1020"/>
      <c r="I47" s="1020"/>
      <c r="J47" s="1019"/>
    </row>
    <row r="48" spans="1:11" ht="23.25" x14ac:dyDescent="0.35">
      <c r="A48" s="1025"/>
      <c r="B48" s="1020"/>
      <c r="C48" s="1020"/>
      <c r="D48" s="1022"/>
      <c r="E48" s="1022" t="s">
        <v>351</v>
      </c>
      <c r="F48" s="1024" t="s">
        <v>165</v>
      </c>
      <c r="G48" s="1024" t="s">
        <v>164</v>
      </c>
      <c r="H48" s="1024" t="s">
        <v>158</v>
      </c>
      <c r="I48" s="1024"/>
      <c r="J48" s="1019"/>
    </row>
    <row r="49" spans="1:10" ht="23.25" x14ac:dyDescent="0.35">
      <c r="A49" s="1018"/>
      <c r="B49" s="1022"/>
      <c r="C49" s="1022"/>
      <c r="D49" s="1022"/>
      <c r="E49" s="1520"/>
      <c r="F49" s="1020">
        <v>10.33</v>
      </c>
      <c r="G49" s="1020" t="e">
        <f>#REF!</f>
        <v>#REF!</v>
      </c>
      <c r="H49" s="1023" t="e">
        <f>F49*G49</f>
        <v>#REF!</v>
      </c>
      <c r="I49" s="1020"/>
      <c r="J49" s="1019"/>
    </row>
    <row r="50" spans="1:10" ht="20.25" x14ac:dyDescent="0.3">
      <c r="A50" s="1024"/>
      <c r="B50" s="1022"/>
      <c r="C50" s="1022"/>
      <c r="D50" s="1022"/>
      <c r="E50" s="1020"/>
      <c r="F50" s="1020"/>
      <c r="G50" s="1020"/>
      <c r="H50" s="1023"/>
      <c r="I50" s="1023"/>
      <c r="J50" s="1019"/>
    </row>
    <row r="51" spans="1:10" ht="23.25" x14ac:dyDescent="0.35">
      <c r="A51" s="1018"/>
      <c r="B51" s="1022"/>
      <c r="C51" s="1022"/>
      <c r="D51" s="1022"/>
      <c r="E51" s="1024" t="s">
        <v>736</v>
      </c>
      <c r="F51" s="1020">
        <v>2</v>
      </c>
      <c r="G51" s="1023" t="e">
        <f>#REF!</f>
        <v>#REF!</v>
      </c>
      <c r="H51" s="1023" t="e">
        <f>F51*G51</f>
        <v>#REF!</v>
      </c>
      <c r="I51" s="1023"/>
      <c r="J51" s="1019"/>
    </row>
    <row r="52" spans="1:10" ht="20.25" x14ac:dyDescent="0.3">
      <c r="B52" s="1022"/>
      <c r="J52" s="1019"/>
    </row>
    <row r="53" spans="1:10" ht="20.25" x14ac:dyDescent="0.3">
      <c r="E53" s="1019"/>
      <c r="H53" s="1019"/>
      <c r="I53" s="1019"/>
      <c r="J53" s="1019"/>
    </row>
    <row r="54" spans="1:10" ht="20.25" x14ac:dyDescent="0.3">
      <c r="E54" s="1021"/>
      <c r="F54" s="1020"/>
      <c r="G54" s="1019"/>
      <c r="H54" s="1019"/>
      <c r="I54" s="1019"/>
      <c r="J54" s="1019"/>
    </row>
    <row r="55" spans="1:10" ht="23.25" x14ac:dyDescent="0.35">
      <c r="A55" s="1018"/>
      <c r="E55" s="1019"/>
      <c r="F55" s="1019"/>
      <c r="G55" s="1019"/>
      <c r="H55" s="1019"/>
      <c r="I55" s="1019"/>
      <c r="J55" s="1019"/>
    </row>
    <row r="56" spans="1:10" ht="23.25" x14ac:dyDescent="0.35">
      <c r="A56" s="1018"/>
      <c r="E56" s="1019"/>
      <c r="F56" s="1019"/>
      <c r="G56" s="1019"/>
      <c r="H56" s="1019"/>
      <c r="I56" s="1019"/>
      <c r="J56" s="1019"/>
    </row>
    <row r="57" spans="1:10" ht="23.25" x14ac:dyDescent="0.35">
      <c r="A57" s="1018"/>
      <c r="E57" s="1019"/>
      <c r="F57" s="1019"/>
      <c r="G57" s="1019"/>
      <c r="H57" s="1019"/>
      <c r="I57" s="1019"/>
      <c r="J57" s="1019"/>
    </row>
    <row r="58" spans="1:10" ht="23.25" x14ac:dyDescent="0.35">
      <c r="A58" s="1018"/>
      <c r="E58" s="1019"/>
      <c r="F58" s="1019"/>
      <c r="G58" s="1019"/>
      <c r="H58" s="1019"/>
      <c r="I58" s="1019"/>
      <c r="J58" s="1019"/>
    </row>
    <row r="59" spans="1:10" ht="23.25" x14ac:dyDescent="0.35">
      <c r="A59" s="1018"/>
      <c r="E59" s="1019"/>
      <c r="F59" s="1019"/>
      <c r="G59" s="1019"/>
      <c r="H59" s="1019"/>
      <c r="I59" s="1019"/>
      <c r="J59" s="1019"/>
    </row>
    <row r="60" spans="1:10" ht="23.25" x14ac:dyDescent="0.35">
      <c r="A60" s="1018"/>
      <c r="E60" s="1019"/>
      <c r="F60" s="1019"/>
      <c r="G60" s="1019"/>
      <c r="H60" s="1019"/>
      <c r="I60" s="1019"/>
      <c r="J60" s="1019"/>
    </row>
    <row r="61" spans="1:10" ht="23.25" x14ac:dyDescent="0.35">
      <c r="A61" s="1018"/>
      <c r="E61" s="1019"/>
      <c r="F61" s="1019"/>
      <c r="G61" s="1019"/>
      <c r="H61" s="1019"/>
      <c r="I61" s="1019"/>
      <c r="J61" s="1019"/>
    </row>
    <row r="62" spans="1:10" ht="23.25" x14ac:dyDescent="0.35">
      <c r="A62" s="1018"/>
      <c r="E62" s="1019"/>
      <c r="F62" s="1019"/>
      <c r="G62" s="1019"/>
      <c r="H62" s="1019"/>
      <c r="I62" s="1019"/>
      <c r="J62" s="1019"/>
    </row>
    <row r="63" spans="1:10" ht="23.25" x14ac:dyDescent="0.35">
      <c r="A63" s="1018"/>
      <c r="E63" s="1019"/>
      <c r="F63" s="1019"/>
      <c r="G63" s="1019"/>
      <c r="H63" s="1019"/>
      <c r="I63" s="1019"/>
      <c r="J63" s="1019"/>
    </row>
    <row r="64" spans="1:10" ht="23.25" x14ac:dyDescent="0.35">
      <c r="A64" s="1018"/>
      <c r="E64" s="1019"/>
      <c r="F64" s="1019"/>
      <c r="G64" s="1019"/>
      <c r="H64" s="1019"/>
      <c r="I64" s="1019"/>
      <c r="J64" s="1019"/>
    </row>
    <row r="65" spans="1:10" ht="23.25" x14ac:dyDescent="0.35">
      <c r="A65" s="1018"/>
      <c r="E65" s="1019"/>
      <c r="F65" s="1019"/>
      <c r="G65" s="1019"/>
      <c r="H65" s="1019"/>
      <c r="I65" s="1019"/>
      <c r="J65" s="1019"/>
    </row>
    <row r="66" spans="1:10" ht="23.25" x14ac:dyDescent="0.35">
      <c r="A66" s="1018"/>
      <c r="E66" s="1019"/>
      <c r="F66" s="1019"/>
      <c r="G66" s="1019"/>
      <c r="H66" s="1019"/>
      <c r="I66" s="1019"/>
      <c r="J66" s="1019"/>
    </row>
    <row r="67" spans="1:10" ht="23.25" x14ac:dyDescent="0.35">
      <c r="A67" s="1018"/>
      <c r="E67" s="1019"/>
      <c r="F67" s="1019"/>
      <c r="G67" s="1019"/>
      <c r="H67" s="1019"/>
      <c r="I67" s="1019"/>
      <c r="J67" s="1019"/>
    </row>
    <row r="68" spans="1:10" ht="23.25" x14ac:dyDescent="0.35">
      <c r="A68" s="1018"/>
      <c r="E68" s="1019"/>
      <c r="F68" s="1019"/>
      <c r="G68" s="1019"/>
      <c r="H68" s="1019"/>
      <c r="I68" s="1019"/>
      <c r="J68" s="1019"/>
    </row>
    <row r="69" spans="1:10" ht="23.25" x14ac:dyDescent="0.35">
      <c r="A69" s="1018"/>
      <c r="E69" s="1019"/>
      <c r="F69" s="1019"/>
      <c r="G69" s="1019"/>
      <c r="H69" s="1019"/>
      <c r="I69" s="1019"/>
      <c r="J69" s="1019"/>
    </row>
    <row r="70" spans="1:10" ht="23.25" x14ac:dyDescent="0.35">
      <c r="A70" s="1018"/>
      <c r="E70" s="1019"/>
      <c r="F70" s="1019"/>
      <c r="G70" s="1019"/>
      <c r="H70" s="1019"/>
      <c r="I70" s="1019"/>
      <c r="J70" s="1019"/>
    </row>
    <row r="71" spans="1:10" ht="23.25" x14ac:dyDescent="0.35">
      <c r="A71" s="1018"/>
      <c r="E71" s="1019"/>
      <c r="F71" s="1019"/>
      <c r="G71" s="1019"/>
      <c r="H71" s="1019"/>
      <c r="I71" s="1019"/>
      <c r="J71" s="1019"/>
    </row>
    <row r="72" spans="1:10" ht="23.25" x14ac:dyDescent="0.35">
      <c r="A72" s="1018"/>
      <c r="E72" s="1019"/>
      <c r="F72" s="1019"/>
      <c r="G72" s="1019"/>
      <c r="H72" s="1019"/>
      <c r="I72" s="1019"/>
      <c r="J72" s="1019"/>
    </row>
    <row r="73" spans="1:10" ht="23.25" x14ac:dyDescent="0.35">
      <c r="A73" s="1018"/>
      <c r="E73" s="1019"/>
      <c r="F73" s="1019"/>
      <c r="G73" s="1019"/>
      <c r="H73" s="1019"/>
      <c r="I73" s="1019"/>
      <c r="J73" s="1019"/>
    </row>
    <row r="74" spans="1:10" ht="23.25" x14ac:dyDescent="0.35">
      <c r="A74" s="1018"/>
      <c r="E74" s="1019"/>
      <c r="F74" s="1019"/>
      <c r="G74" s="1019"/>
      <c r="H74" s="1019"/>
      <c r="I74" s="1019"/>
      <c r="J74" s="1019"/>
    </row>
    <row r="75" spans="1:10" ht="23.25" x14ac:dyDescent="0.35">
      <c r="A75" s="1018"/>
      <c r="E75" s="1019"/>
      <c r="F75" s="1019"/>
      <c r="G75" s="1019"/>
      <c r="H75" s="1019"/>
      <c r="I75" s="1019"/>
      <c r="J75" s="1019"/>
    </row>
    <row r="76" spans="1:10" ht="23.25" x14ac:dyDescent="0.35">
      <c r="A76" s="1018"/>
      <c r="E76" s="1019"/>
      <c r="F76" s="1019"/>
      <c r="G76" s="1019"/>
      <c r="H76" s="1019"/>
      <c r="I76" s="1019"/>
      <c r="J76" s="1019"/>
    </row>
    <row r="77" spans="1:10" ht="23.25" x14ac:dyDescent="0.35">
      <c r="A77" s="1018"/>
    </row>
    <row r="78" spans="1:10" ht="23.25" x14ac:dyDescent="0.35">
      <c r="A78" s="1018"/>
    </row>
    <row r="79" spans="1:10" ht="23.25" x14ac:dyDescent="0.35">
      <c r="A79" s="1018"/>
    </row>
    <row r="80" spans="1:10" ht="23.25" x14ac:dyDescent="0.35">
      <c r="A80" s="1018"/>
    </row>
    <row r="81" spans="1:1" ht="23.25" x14ac:dyDescent="0.35">
      <c r="A81" s="1018"/>
    </row>
    <row r="82" spans="1:1" ht="23.25" x14ac:dyDescent="0.35">
      <c r="A82" s="1018"/>
    </row>
  </sheetData>
  <pageMargins left="0.5" right="0.5" top="0.5" bottom="0.5" header="0" footer="0"/>
  <pageSetup scale="51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8EAF9-4249-4741-A58C-4561F00B93D2}">
  <dimension ref="A1:K81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738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479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19.5" customHeight="1" x14ac:dyDescent="0.25">
      <c r="C7" s="1024" t="s">
        <v>736</v>
      </c>
      <c r="E7" s="1544" t="e">
        <f>$H$50</f>
        <v>#REF!</v>
      </c>
      <c r="F7" s="1544" t="e">
        <f t="shared" ref="F7:K7" si="0">$H$50</f>
        <v>#REF!</v>
      </c>
      <c r="G7" s="1544" t="e">
        <f t="shared" si="0"/>
        <v>#REF!</v>
      </c>
      <c r="H7" s="1544" t="e">
        <f t="shared" si="0"/>
        <v>#REF!</v>
      </c>
      <c r="I7" s="1544" t="e">
        <f t="shared" si="0"/>
        <v>#REF!</v>
      </c>
      <c r="J7" s="1544" t="e">
        <f t="shared" si="0"/>
        <v>#REF!</v>
      </c>
      <c r="K7" s="1544" t="e">
        <f t="shared" si="0"/>
        <v>#REF!</v>
      </c>
    </row>
    <row r="8" spans="1:11" ht="20.100000000000001" customHeight="1" x14ac:dyDescent="0.35">
      <c r="A8" s="1018" t="s">
        <v>340</v>
      </c>
      <c r="B8" s="1022"/>
      <c r="C8" s="1022" t="s">
        <v>739</v>
      </c>
      <c r="D8" s="1022"/>
      <c r="E8" s="1543" t="e">
        <f>#REF!</f>
        <v>#REF!</v>
      </c>
      <c r="F8" s="1543" t="e">
        <f>#REF!</f>
        <v>#REF!</v>
      </c>
      <c r="G8" s="1543" t="e">
        <f>#REF!</f>
        <v>#REF!</v>
      </c>
      <c r="H8" s="1543" t="e">
        <f>#REF!</f>
        <v>#REF!</v>
      </c>
      <c r="I8" s="1543" t="e">
        <f>#REF!</f>
        <v>#REF!</v>
      </c>
      <c r="J8" s="1543" t="e">
        <f>#REF!</f>
        <v>#REF!</v>
      </c>
      <c r="K8" s="1543" t="e">
        <f>#REF!</f>
        <v>#REF!</v>
      </c>
    </row>
    <row r="10" spans="1:11" ht="20.100000000000001" customHeight="1" x14ac:dyDescent="0.35">
      <c r="A10" s="1018"/>
      <c r="B10" s="1022"/>
      <c r="C10" s="1022" t="s">
        <v>158</v>
      </c>
      <c r="D10" s="1022"/>
      <c r="E10" s="1030" t="e">
        <f t="shared" ref="E10:K10" si="1">SUM(E6:E8)</f>
        <v>#REF!</v>
      </c>
      <c r="F10" s="1030" t="e">
        <f t="shared" si="1"/>
        <v>#REF!</v>
      </c>
      <c r="G10" s="1030" t="e">
        <f t="shared" si="1"/>
        <v>#REF!</v>
      </c>
      <c r="H10" s="1030" t="e">
        <f t="shared" si="1"/>
        <v>#REF!</v>
      </c>
      <c r="I10" s="1030" t="e">
        <f t="shared" si="1"/>
        <v>#REF!</v>
      </c>
      <c r="J10" s="1030" t="e">
        <f t="shared" si="1"/>
        <v>#REF!</v>
      </c>
      <c r="K10" s="1030" t="e">
        <f t="shared" si="1"/>
        <v>#REF!</v>
      </c>
    </row>
    <row r="11" spans="1:11" ht="20.100000000000001" customHeight="1" x14ac:dyDescent="0.35">
      <c r="A11" s="1018"/>
      <c r="B11" s="1022"/>
      <c r="C11" s="1022"/>
      <c r="D11" s="1022"/>
      <c r="E11" s="1025"/>
      <c r="F11" s="1025"/>
      <c r="G11" s="1025"/>
      <c r="H11" s="1025"/>
      <c r="I11" s="1025"/>
      <c r="J11" s="1025"/>
      <c r="K11" s="1025"/>
    </row>
    <row r="12" spans="1:11" ht="20.100000000000001" hidden="1" customHeight="1" x14ac:dyDescent="0.35">
      <c r="A12" s="1018"/>
      <c r="B12" s="1022"/>
      <c r="C12" s="1022"/>
      <c r="D12" s="1022"/>
      <c r="E12" s="1025"/>
      <c r="F12" s="1025"/>
      <c r="G12" s="1025"/>
      <c r="H12" s="1025"/>
      <c r="I12" s="1025"/>
      <c r="J12" s="1025"/>
      <c r="K12" s="1025"/>
    </row>
    <row r="13" spans="1:11" ht="20.100000000000001" hidden="1" customHeight="1" thickBot="1" x14ac:dyDescent="0.4">
      <c r="A13" s="1018"/>
      <c r="B13" s="1022"/>
      <c r="C13" s="1022"/>
      <c r="D13" s="1022"/>
      <c r="E13" s="1025"/>
      <c r="F13" s="1025"/>
      <c r="G13" s="1025"/>
      <c r="H13" s="1025"/>
      <c r="I13" s="1025"/>
      <c r="J13" s="1025"/>
      <c r="K13" s="1025"/>
    </row>
    <row r="14" spans="1:11" ht="20.100000000000001" hidden="1" customHeight="1" x14ac:dyDescent="0.35">
      <c r="A14" s="1018"/>
      <c r="B14" s="1022"/>
      <c r="C14" s="1022"/>
      <c r="D14" s="1022"/>
      <c r="E14" s="1025"/>
      <c r="F14" s="1025"/>
      <c r="G14" s="1025"/>
      <c r="H14" s="1025"/>
      <c r="I14" s="1025"/>
      <c r="J14" s="1025"/>
      <c r="K14" s="1025"/>
    </row>
    <row r="15" spans="1:11" ht="20.100000000000001" hidden="1" customHeight="1" x14ac:dyDescent="0.35">
      <c r="A15" s="1018" t="s">
        <v>488</v>
      </c>
      <c r="B15" s="1022"/>
      <c r="C15" s="1022" t="s">
        <v>67</v>
      </c>
      <c r="D15" s="1022"/>
      <c r="E15" s="1023" t="e">
        <f>#REF!</f>
        <v>#REF!</v>
      </c>
      <c r="F15" s="1023" t="e">
        <f>#REF!</f>
        <v>#REF!</v>
      </c>
      <c r="G15" s="1023" t="e">
        <f>#REF!</f>
        <v>#REF!</v>
      </c>
      <c r="H15" s="1023" t="e">
        <f>#REF!</f>
        <v>#REF!</v>
      </c>
      <c r="I15" s="1023" t="e">
        <f>#REF!</f>
        <v>#REF!</v>
      </c>
      <c r="J15" s="1023" t="e">
        <f>#REF!</f>
        <v>#REF!</v>
      </c>
      <c r="K15" s="1023" t="e">
        <f>#REF!</f>
        <v>#REF!</v>
      </c>
    </row>
    <row r="16" spans="1:11" ht="20.100000000000001" hidden="1" customHeight="1" x14ac:dyDescent="0.35">
      <c r="A16" s="1018" t="s">
        <v>174</v>
      </c>
      <c r="B16" s="1022"/>
      <c r="C16" s="1022" t="s">
        <v>258</v>
      </c>
      <c r="D16" s="1022"/>
      <c r="E16" s="1020" t="e">
        <f>#REF!</f>
        <v>#REF!</v>
      </c>
      <c r="F16" s="1020" t="e">
        <f>#REF!</f>
        <v>#REF!</v>
      </c>
      <c r="G16" s="1020" t="e">
        <f>#REF!</f>
        <v>#REF!</v>
      </c>
      <c r="H16" s="1020" t="e">
        <f>#REF!</f>
        <v>#REF!</v>
      </c>
      <c r="I16" s="1020" t="e">
        <f>#REF!</f>
        <v>#REF!</v>
      </c>
      <c r="J16" s="1020" t="e">
        <f>#REF!</f>
        <v>#REF!</v>
      </c>
      <c r="K16" s="1020" t="e">
        <f>#REF!</f>
        <v>#REF!</v>
      </c>
    </row>
    <row r="17" spans="1:11" ht="20.100000000000001" hidden="1" customHeight="1" x14ac:dyDescent="0.35">
      <c r="A17" s="1018"/>
      <c r="B17" s="1022"/>
      <c r="C17" s="1022" t="s">
        <v>351</v>
      </c>
      <c r="D17" s="1022"/>
      <c r="E17" s="1023" t="str">
        <f t="shared" ref="E17:K17" si="2">$H$49</f>
        <v>TOTALS</v>
      </c>
      <c r="F17" s="1023" t="str">
        <f t="shared" si="2"/>
        <v>TOTALS</v>
      </c>
      <c r="G17" s="1023" t="str">
        <f t="shared" si="2"/>
        <v>TOTALS</v>
      </c>
      <c r="H17" s="1023" t="str">
        <f t="shared" si="2"/>
        <v>TOTALS</v>
      </c>
      <c r="I17" s="1023" t="str">
        <f t="shared" si="2"/>
        <v>TOTALS</v>
      </c>
      <c r="J17" s="1023" t="str">
        <f t="shared" si="2"/>
        <v>TOTALS</v>
      </c>
      <c r="K17" s="1023" t="str">
        <f t="shared" si="2"/>
        <v>TOTALS</v>
      </c>
    </row>
    <row r="18" spans="1:11" ht="20.100000000000001" hidden="1" customHeight="1" x14ac:dyDescent="0.35">
      <c r="A18" s="1018"/>
      <c r="B18" s="1022"/>
      <c r="C18" s="1022" t="s">
        <v>170</v>
      </c>
      <c r="D18" s="1022"/>
      <c r="E18" s="1023" t="e">
        <f>#REF!</f>
        <v>#REF!</v>
      </c>
      <c r="F18" s="1023" t="e">
        <f>#REF!</f>
        <v>#REF!</v>
      </c>
      <c r="G18" s="1023" t="e">
        <f>#REF!</f>
        <v>#REF!</v>
      </c>
      <c r="H18" s="1023" t="e">
        <f>#REF!</f>
        <v>#REF!</v>
      </c>
      <c r="I18" s="1023" t="e">
        <f>#REF!</f>
        <v>#REF!</v>
      </c>
      <c r="J18" s="1023" t="e">
        <f>#REF!</f>
        <v>#REF!</v>
      </c>
      <c r="K18" s="1023" t="e">
        <f>#REF!</f>
        <v>#REF!</v>
      </c>
    </row>
    <row r="19" spans="1:11" ht="20.100000000000001" hidden="1" customHeight="1" x14ac:dyDescent="0.35">
      <c r="A19" s="1018"/>
      <c r="B19" s="1022"/>
      <c r="C19" s="1022"/>
      <c r="D19" s="1022"/>
      <c r="E19" s="1031"/>
      <c r="F19" s="1031"/>
      <c r="G19" s="1031"/>
      <c r="H19" s="1031"/>
      <c r="I19" s="1031"/>
      <c r="J19" s="1031"/>
      <c r="K19" s="1031"/>
    </row>
    <row r="20" spans="1:11" ht="20.100000000000001" hidden="1" customHeight="1" thickBot="1" x14ac:dyDescent="0.4">
      <c r="A20" s="1018"/>
      <c r="B20" s="1022"/>
      <c r="C20" s="1022" t="s">
        <v>158</v>
      </c>
      <c r="D20" s="1022"/>
      <c r="E20" s="1030" t="e">
        <f t="shared" ref="E20:K20" si="3">SUM(E15:E19)</f>
        <v>#REF!</v>
      </c>
      <c r="F20" s="1030" t="e">
        <f t="shared" si="3"/>
        <v>#REF!</v>
      </c>
      <c r="G20" s="1030" t="e">
        <f t="shared" si="3"/>
        <v>#REF!</v>
      </c>
      <c r="H20" s="1030" t="e">
        <f t="shared" si="3"/>
        <v>#REF!</v>
      </c>
      <c r="I20" s="1030" t="e">
        <f t="shared" si="3"/>
        <v>#REF!</v>
      </c>
      <c r="J20" s="1030" t="e">
        <f t="shared" si="3"/>
        <v>#REF!</v>
      </c>
      <c r="K20" s="1030" t="e">
        <f t="shared" si="3"/>
        <v>#REF!</v>
      </c>
    </row>
    <row r="21" spans="1:11" ht="20.100000000000001" hidden="1" customHeight="1" thickTop="1" x14ac:dyDescent="0.35">
      <c r="A21" s="1018"/>
      <c r="B21" s="1022"/>
      <c r="C21" s="1022"/>
      <c r="D21" s="1022"/>
      <c r="E21" s="1033"/>
      <c r="F21" s="1033"/>
      <c r="G21" s="1033"/>
      <c r="H21" s="1033"/>
      <c r="I21" s="1033"/>
      <c r="J21" s="1033"/>
      <c r="K21" s="1033"/>
    </row>
    <row r="22" spans="1:11" ht="20.100000000000001" hidden="1" customHeight="1" x14ac:dyDescent="0.35">
      <c r="A22" s="1018"/>
      <c r="B22" s="1022"/>
      <c r="C22" s="1022"/>
      <c r="D22" s="1022"/>
      <c r="E22" s="1018"/>
      <c r="F22" s="1018"/>
      <c r="G22" s="1018"/>
      <c r="H22" s="1018"/>
      <c r="I22" s="1018"/>
      <c r="J22" s="1018"/>
      <c r="K22" s="1018"/>
    </row>
    <row r="23" spans="1:11" ht="20.100000000000001" hidden="1" customHeight="1" x14ac:dyDescent="0.35">
      <c r="A23" s="1018"/>
      <c r="B23" s="1022"/>
      <c r="C23" s="1032"/>
      <c r="D23" s="1022"/>
      <c r="E23" s="1018"/>
      <c r="F23" s="1018"/>
      <c r="G23" s="1018"/>
      <c r="H23" s="1018"/>
      <c r="I23" s="1018"/>
      <c r="J23" s="1018"/>
      <c r="K23" s="1018"/>
    </row>
    <row r="24" spans="1:11" ht="20.100000000000001" hidden="1" customHeight="1" x14ac:dyDescent="0.35">
      <c r="A24" s="1018"/>
      <c r="B24" s="1022"/>
      <c r="C24" s="1022"/>
      <c r="D24" s="1022"/>
      <c r="E24" s="1018"/>
      <c r="F24" s="1018"/>
      <c r="G24" s="1018"/>
      <c r="H24" s="1018"/>
      <c r="I24" s="1018"/>
      <c r="J24" s="1018"/>
      <c r="K24" s="1018"/>
    </row>
    <row r="25" spans="1:11" ht="20.100000000000001" hidden="1" customHeight="1" x14ac:dyDescent="0.35">
      <c r="A25" s="1018"/>
      <c r="B25" s="1022"/>
      <c r="C25" s="1022"/>
      <c r="D25" s="1024"/>
      <c r="E25" s="1025"/>
      <c r="F25" s="1025"/>
      <c r="G25" s="1018"/>
      <c r="H25" s="1018"/>
      <c r="I25" s="1018"/>
      <c r="J25" s="1018"/>
      <c r="K25" s="1018"/>
    </row>
    <row r="26" spans="1:11" ht="20.100000000000001" hidden="1" customHeight="1" x14ac:dyDescent="0.35">
      <c r="A26" s="1018" t="s">
        <v>487</v>
      </c>
      <c r="B26" s="1022"/>
      <c r="C26" s="1022" t="s">
        <v>67</v>
      </c>
      <c r="D26" s="1024"/>
      <c r="E26" s="1023" t="e">
        <f>#REF!</f>
        <v>#REF!</v>
      </c>
      <c r="F26" s="1023" t="e">
        <f>#REF!</f>
        <v>#REF!</v>
      </c>
      <c r="G26" s="1023" t="e">
        <f>#REF!</f>
        <v>#REF!</v>
      </c>
      <c r="H26" s="1023" t="e">
        <f>#REF!</f>
        <v>#REF!</v>
      </c>
      <c r="I26" s="1023" t="e">
        <f>#REF!</f>
        <v>#REF!</v>
      </c>
      <c r="J26" s="1023" t="e">
        <f>#REF!</f>
        <v>#REF!</v>
      </c>
      <c r="K26" s="1023" t="e">
        <f>#REF!</f>
        <v>#REF!</v>
      </c>
    </row>
    <row r="27" spans="1:11" ht="20.100000000000001" hidden="1" customHeight="1" x14ac:dyDescent="0.35">
      <c r="A27" s="1018" t="s">
        <v>172</v>
      </c>
      <c r="B27" s="1022"/>
      <c r="C27" s="1022" t="s">
        <v>258</v>
      </c>
      <c r="D27" s="1020"/>
      <c r="E27" s="1020" t="e">
        <f>#REF!</f>
        <v>#REF!</v>
      </c>
      <c r="F27" s="1020" t="e">
        <f>#REF!</f>
        <v>#REF!</v>
      </c>
      <c r="G27" s="1020" t="e">
        <f>#REF!</f>
        <v>#REF!</v>
      </c>
      <c r="H27" s="1020" t="e">
        <f>#REF!</f>
        <v>#REF!</v>
      </c>
      <c r="I27" s="1020" t="e">
        <f>#REF!</f>
        <v>#REF!</v>
      </c>
      <c r="J27" s="1020" t="e">
        <f>#REF!</f>
        <v>#REF!</v>
      </c>
      <c r="K27" s="1020" t="e">
        <f>#REF!</f>
        <v>#REF!</v>
      </c>
    </row>
    <row r="28" spans="1:11" ht="20.100000000000001" hidden="1" customHeight="1" x14ac:dyDescent="0.35">
      <c r="A28" s="1018"/>
      <c r="B28" s="1022"/>
      <c r="C28" s="1022" t="s">
        <v>351</v>
      </c>
      <c r="D28" s="1020"/>
      <c r="E28" s="1023" t="str">
        <f t="shared" ref="E28:K28" si="4">$H$49</f>
        <v>TOTALS</v>
      </c>
      <c r="F28" s="1023" t="str">
        <f t="shared" si="4"/>
        <v>TOTALS</v>
      </c>
      <c r="G28" s="1023" t="str">
        <f t="shared" si="4"/>
        <v>TOTALS</v>
      </c>
      <c r="H28" s="1023" t="str">
        <f t="shared" si="4"/>
        <v>TOTALS</v>
      </c>
      <c r="I28" s="1023" t="str">
        <f t="shared" si="4"/>
        <v>TOTALS</v>
      </c>
      <c r="J28" s="1023" t="str">
        <f t="shared" si="4"/>
        <v>TOTALS</v>
      </c>
      <c r="K28" s="1023" t="str">
        <f t="shared" si="4"/>
        <v>TOTALS</v>
      </c>
    </row>
    <row r="29" spans="1:11" ht="20.100000000000001" hidden="1" customHeight="1" x14ac:dyDescent="0.35">
      <c r="A29" s="1018"/>
      <c r="B29" s="1022"/>
      <c r="C29" s="1022" t="s">
        <v>170</v>
      </c>
      <c r="D29" s="1020"/>
      <c r="E29" s="1023" t="e">
        <f>#REF!</f>
        <v>#REF!</v>
      </c>
      <c r="F29" s="1023" t="e">
        <f>#REF!</f>
        <v>#REF!</v>
      </c>
      <c r="G29" s="1023" t="e">
        <f>#REF!</f>
        <v>#REF!</v>
      </c>
      <c r="H29" s="1023" t="e">
        <f>#REF!</f>
        <v>#REF!</v>
      </c>
      <c r="I29" s="1023" t="e">
        <f>#REF!</f>
        <v>#REF!</v>
      </c>
      <c r="J29" s="1023" t="e">
        <f>#REF!</f>
        <v>#REF!</v>
      </c>
      <c r="K29" s="1023" t="e">
        <f>#REF!</f>
        <v>#REF!</v>
      </c>
    </row>
    <row r="30" spans="1:11" ht="23.25" hidden="1" x14ac:dyDescent="0.35">
      <c r="A30" s="1018"/>
      <c r="B30" s="1022"/>
      <c r="C30" s="1022"/>
      <c r="D30" s="1022"/>
      <c r="E30" s="1031"/>
      <c r="F30" s="1031"/>
      <c r="G30" s="1031"/>
      <c r="H30" s="1031"/>
      <c r="I30" s="1031"/>
      <c r="J30" s="1031"/>
      <c r="K30" s="1031"/>
    </row>
    <row r="31" spans="1:11" ht="23.25" hidden="1" x14ac:dyDescent="0.35">
      <c r="A31" s="1018"/>
      <c r="B31" s="1022"/>
      <c r="C31" s="1022" t="s">
        <v>158</v>
      </c>
      <c r="D31" s="1022"/>
      <c r="E31" s="1030" t="e">
        <f t="shared" ref="E31:K31" si="5">SUM(E26:E30)</f>
        <v>#REF!</v>
      </c>
      <c r="F31" s="1030" t="e">
        <f t="shared" si="5"/>
        <v>#REF!</v>
      </c>
      <c r="G31" s="1030" t="e">
        <f t="shared" si="5"/>
        <v>#REF!</v>
      </c>
      <c r="H31" s="1030" t="e">
        <f t="shared" si="5"/>
        <v>#REF!</v>
      </c>
      <c r="I31" s="1030" t="e">
        <f t="shared" si="5"/>
        <v>#REF!</v>
      </c>
      <c r="J31" s="1030" t="e">
        <f t="shared" si="5"/>
        <v>#REF!</v>
      </c>
      <c r="K31" s="1030" t="e">
        <f t="shared" si="5"/>
        <v>#REF!</v>
      </c>
    </row>
    <row r="32" spans="1:11" ht="24" hidden="1" thickTop="1" x14ac:dyDescent="0.35">
      <c r="A32" s="1018"/>
      <c r="B32" s="1022"/>
      <c r="C32" s="1022"/>
      <c r="D32" s="1022"/>
      <c r="E32" s="1028"/>
      <c r="F32" s="1028"/>
      <c r="G32" s="1028"/>
      <c r="H32" s="1028"/>
      <c r="I32" s="1028"/>
      <c r="J32" s="1028"/>
      <c r="K32" s="1028"/>
    </row>
    <row r="33" spans="1:11" ht="23.25" hidden="1" x14ac:dyDescent="0.35">
      <c r="A33" s="1018"/>
      <c r="B33" s="1022"/>
      <c r="C33" s="1022"/>
      <c r="D33" s="1022"/>
      <c r="E33" s="1025"/>
      <c r="F33" s="1025"/>
      <c r="G33" s="1025"/>
      <c r="H33" s="1025"/>
      <c r="I33" s="1025"/>
      <c r="J33" s="1025"/>
      <c r="K33" s="1025"/>
    </row>
    <row r="34" spans="1:11" ht="23.25" hidden="1" x14ac:dyDescent="0.35">
      <c r="A34" s="1018"/>
      <c r="B34" s="1022"/>
      <c r="C34" s="1022"/>
      <c r="D34" s="1022"/>
      <c r="E34" s="1025"/>
      <c r="F34" s="1025"/>
      <c r="G34" s="1025"/>
      <c r="H34" s="1025"/>
      <c r="I34" s="1025"/>
      <c r="J34" s="1025"/>
      <c r="K34" s="1025"/>
    </row>
    <row r="35" spans="1:11" ht="23.25" hidden="1" x14ac:dyDescent="0.35">
      <c r="A35" s="1018"/>
      <c r="B35" s="1022"/>
      <c r="C35" s="1022"/>
      <c r="D35" s="1022"/>
      <c r="E35" s="1025"/>
      <c r="F35" s="1025"/>
      <c r="G35" s="1025"/>
      <c r="H35" s="1025"/>
      <c r="I35" s="1025"/>
      <c r="J35" s="1025"/>
      <c r="K35" s="1025"/>
    </row>
    <row r="36" spans="1:11" ht="23.25" hidden="1" x14ac:dyDescent="0.35">
      <c r="A36" s="1018" t="s">
        <v>486</v>
      </c>
      <c r="B36" s="1022"/>
      <c r="C36" s="1022" t="s">
        <v>67</v>
      </c>
      <c r="D36" s="1024"/>
      <c r="E36" s="1023" t="e">
        <f>#REF!</f>
        <v>#REF!</v>
      </c>
      <c r="F36" s="1023" t="e">
        <f>#REF!</f>
        <v>#REF!</v>
      </c>
      <c r="G36" s="1023" t="e">
        <f>#REF!</f>
        <v>#REF!</v>
      </c>
      <c r="H36" s="1023" t="e">
        <f>#REF!</f>
        <v>#REF!</v>
      </c>
      <c r="I36" s="1023" t="e">
        <f>#REF!</f>
        <v>#REF!</v>
      </c>
      <c r="J36" s="1023" t="e">
        <f>#REF!</f>
        <v>#REF!</v>
      </c>
      <c r="K36" s="1023" t="e">
        <f>#REF!</f>
        <v>#REF!</v>
      </c>
    </row>
    <row r="37" spans="1:11" ht="23.25" hidden="1" x14ac:dyDescent="0.35">
      <c r="A37" s="1018" t="s">
        <v>485</v>
      </c>
      <c r="B37" s="1022"/>
      <c r="C37" s="1022" t="s">
        <v>258</v>
      </c>
      <c r="D37" s="1020"/>
      <c r="E37" s="1020" t="e">
        <f>#REF!</f>
        <v>#REF!</v>
      </c>
      <c r="F37" s="1020" t="e">
        <f>#REF!</f>
        <v>#REF!</v>
      </c>
      <c r="G37" s="1020" t="e">
        <f>#REF!</f>
        <v>#REF!</v>
      </c>
      <c r="H37" s="1020" t="e">
        <f>#REF!</f>
        <v>#REF!</v>
      </c>
      <c r="I37" s="1020" t="e">
        <f>#REF!</f>
        <v>#REF!</v>
      </c>
      <c r="J37" s="1020" t="e">
        <f>#REF!</f>
        <v>#REF!</v>
      </c>
      <c r="K37" s="1020" t="e">
        <f>#REF!</f>
        <v>#REF!</v>
      </c>
    </row>
    <row r="38" spans="1:11" ht="23.25" hidden="1" x14ac:dyDescent="0.35">
      <c r="A38" s="1018"/>
      <c r="B38" s="1022"/>
      <c r="C38" s="1022" t="s">
        <v>351</v>
      </c>
      <c r="D38" s="1020"/>
      <c r="E38" s="1023" t="e">
        <f t="shared" ref="E38:K38" si="6">$H$50</f>
        <v>#REF!</v>
      </c>
      <c r="F38" s="1023" t="e">
        <f t="shared" si="6"/>
        <v>#REF!</v>
      </c>
      <c r="G38" s="1023" t="e">
        <f t="shared" si="6"/>
        <v>#REF!</v>
      </c>
      <c r="H38" s="1023" t="e">
        <f t="shared" si="6"/>
        <v>#REF!</v>
      </c>
      <c r="I38" s="1023" t="e">
        <f t="shared" si="6"/>
        <v>#REF!</v>
      </c>
      <c r="J38" s="1023" t="e">
        <f t="shared" si="6"/>
        <v>#REF!</v>
      </c>
      <c r="K38" s="1023" t="e">
        <f t="shared" si="6"/>
        <v>#REF!</v>
      </c>
    </row>
    <row r="39" spans="1:11" ht="23.25" hidden="1" x14ac:dyDescent="0.35">
      <c r="A39" s="1018"/>
      <c r="B39" s="1022"/>
      <c r="C39" s="1022" t="s">
        <v>170</v>
      </c>
      <c r="D39" s="1020"/>
      <c r="E39" s="1023" t="e">
        <f>#REF!</f>
        <v>#REF!</v>
      </c>
      <c r="F39" s="1023" t="e">
        <f>#REF!</f>
        <v>#REF!</v>
      </c>
      <c r="G39" s="1023" t="e">
        <f>#REF!</f>
        <v>#REF!</v>
      </c>
      <c r="H39" s="1023" t="e">
        <f>#REF!</f>
        <v>#REF!</v>
      </c>
      <c r="I39" s="1023" t="e">
        <f>#REF!</f>
        <v>#REF!</v>
      </c>
      <c r="J39" s="1023" t="e">
        <f>#REF!</f>
        <v>#REF!</v>
      </c>
      <c r="K39" s="1023" t="e">
        <f>#REF!</f>
        <v>#REF!</v>
      </c>
    </row>
    <row r="40" spans="1:11" ht="23.25" hidden="1" x14ac:dyDescent="0.35">
      <c r="A40" s="1018"/>
      <c r="B40" s="1022"/>
      <c r="C40" s="1022"/>
      <c r="D40" s="1022"/>
      <c r="E40" s="1031"/>
      <c r="F40" s="1031"/>
      <c r="G40" s="1031"/>
      <c r="H40" s="1031"/>
      <c r="I40" s="1031"/>
      <c r="J40" s="1031"/>
      <c r="K40" s="1031"/>
    </row>
    <row r="41" spans="1:11" ht="24" hidden="1" thickBot="1" x14ac:dyDescent="0.4">
      <c r="A41" s="1018"/>
      <c r="B41" s="1022"/>
      <c r="C41" s="1022" t="s">
        <v>158</v>
      </c>
      <c r="D41" s="1022"/>
      <c r="E41" s="1030" t="e">
        <f t="shared" ref="E41:K41" si="7">SUM(E36:E40)</f>
        <v>#REF!</v>
      </c>
      <c r="F41" s="1030" t="e">
        <f t="shared" si="7"/>
        <v>#REF!</v>
      </c>
      <c r="G41" s="1030" t="e">
        <f t="shared" si="7"/>
        <v>#REF!</v>
      </c>
      <c r="H41" s="1030" t="e">
        <f t="shared" si="7"/>
        <v>#REF!</v>
      </c>
      <c r="I41" s="1030" t="e">
        <f t="shared" si="7"/>
        <v>#REF!</v>
      </c>
      <c r="J41" s="1030" t="e">
        <f t="shared" si="7"/>
        <v>#REF!</v>
      </c>
      <c r="K41" s="1029" t="e">
        <f t="shared" si="7"/>
        <v>#REF!</v>
      </c>
    </row>
    <row r="42" spans="1:11" ht="24" hidden="1" thickTop="1" x14ac:dyDescent="0.35">
      <c r="A42" s="1018"/>
      <c r="B42" s="1022"/>
      <c r="C42" s="1022"/>
      <c r="D42" s="1022"/>
      <c r="E42" s="1028"/>
      <c r="F42" s="1028"/>
      <c r="G42" s="1028"/>
      <c r="H42" s="1028"/>
      <c r="I42" s="1028"/>
      <c r="J42" s="1028"/>
    </row>
    <row r="43" spans="1:11" ht="23.25" x14ac:dyDescent="0.35">
      <c r="A43" s="1018"/>
      <c r="B43" s="1022"/>
      <c r="C43" s="1022"/>
      <c r="D43" s="1022"/>
      <c r="H43" s="1019"/>
      <c r="I43" s="1019"/>
      <c r="J43" s="1019"/>
    </row>
    <row r="44" spans="1:11" ht="23.25" x14ac:dyDescent="0.35">
      <c r="A44" s="1018"/>
      <c r="B44" s="1022"/>
      <c r="C44" s="1022"/>
      <c r="D44" s="1022"/>
      <c r="H44" s="1019"/>
      <c r="I44" s="1019"/>
      <c r="J44" s="1019"/>
    </row>
    <row r="45" spans="1:11" ht="23.25" x14ac:dyDescent="0.35">
      <c r="A45" s="1018"/>
      <c r="B45" s="1022"/>
      <c r="C45" s="1024"/>
      <c r="D45" s="1024"/>
      <c r="F45" s="1024"/>
      <c r="G45" s="1024"/>
      <c r="H45" s="1024"/>
      <c r="I45" s="1024"/>
      <c r="J45" s="1020"/>
    </row>
    <row r="46" spans="1:11" ht="23.25" x14ac:dyDescent="0.35">
      <c r="A46" s="1025"/>
      <c r="B46" s="1020"/>
      <c r="C46" s="1020"/>
      <c r="D46" s="1022"/>
      <c r="E46" s="1020"/>
      <c r="F46" s="1020"/>
      <c r="G46" s="1020"/>
      <c r="H46" s="1020"/>
      <c r="I46" s="1020"/>
      <c r="J46" s="1019"/>
    </row>
    <row r="47" spans="1:11" ht="23.25" x14ac:dyDescent="0.35">
      <c r="A47" s="1025"/>
      <c r="B47" s="1020"/>
      <c r="C47" s="1020"/>
      <c r="D47" s="1022"/>
      <c r="E47" s="1022"/>
      <c r="F47" s="1024"/>
      <c r="G47" s="1024"/>
      <c r="H47" s="1024"/>
      <c r="I47" s="1024"/>
      <c r="J47" s="1019"/>
    </row>
    <row r="48" spans="1:11" ht="23.25" x14ac:dyDescent="0.35">
      <c r="A48" s="1018"/>
      <c r="B48" s="1022"/>
      <c r="C48" s="1022"/>
      <c r="D48" s="1022"/>
      <c r="E48" s="1520"/>
      <c r="F48" s="1020"/>
      <c r="G48" s="1020"/>
      <c r="H48" s="1023"/>
      <c r="I48" s="1020"/>
      <c r="J48" s="1019"/>
    </row>
    <row r="49" spans="1:10" ht="20.25" x14ac:dyDescent="0.3">
      <c r="A49" s="1024"/>
      <c r="B49" s="1022"/>
      <c r="C49" s="1022"/>
      <c r="D49" s="1022"/>
      <c r="E49" s="1020"/>
      <c r="F49" s="1024" t="s">
        <v>165</v>
      </c>
      <c r="G49" s="1024" t="s">
        <v>164</v>
      </c>
      <c r="H49" s="1024" t="s">
        <v>158</v>
      </c>
      <c r="I49" s="1023"/>
      <c r="J49" s="1019"/>
    </row>
    <row r="50" spans="1:10" ht="23.25" x14ac:dyDescent="0.35">
      <c r="A50" s="1018"/>
      <c r="B50" s="1022"/>
      <c r="C50" s="1022"/>
      <c r="D50" s="1022"/>
      <c r="E50" s="1024" t="s">
        <v>736</v>
      </c>
      <c r="F50" s="1020">
        <v>1</v>
      </c>
      <c r="G50" s="1023" t="e">
        <f>#REF!</f>
        <v>#REF!</v>
      </c>
      <c r="H50" s="1023" t="e">
        <f>F50*G50</f>
        <v>#REF!</v>
      </c>
      <c r="I50" s="1023"/>
      <c r="J50" s="1019"/>
    </row>
    <row r="51" spans="1:10" ht="20.25" x14ac:dyDescent="0.3">
      <c r="B51" s="1022"/>
      <c r="J51" s="1019"/>
    </row>
    <row r="52" spans="1:10" ht="20.25" x14ac:dyDescent="0.3">
      <c r="E52" s="1019"/>
      <c r="H52" s="1019"/>
      <c r="I52" s="1019"/>
      <c r="J52" s="1019"/>
    </row>
    <row r="53" spans="1:10" ht="20.25" x14ac:dyDescent="0.3">
      <c r="E53" s="1021"/>
      <c r="F53" s="1020"/>
      <c r="G53" s="1019"/>
      <c r="H53" s="1019"/>
      <c r="I53" s="1019"/>
      <c r="J53" s="1019"/>
    </row>
    <row r="54" spans="1:10" ht="23.25" x14ac:dyDescent="0.35">
      <c r="A54" s="1018"/>
      <c r="E54" s="1019"/>
      <c r="F54" s="1019"/>
      <c r="G54" s="1019"/>
      <c r="H54" s="1019"/>
      <c r="I54" s="1019"/>
      <c r="J54" s="1019"/>
    </row>
    <row r="55" spans="1:10" ht="23.25" x14ac:dyDescent="0.35">
      <c r="A55" s="1018"/>
      <c r="E55" s="1019"/>
      <c r="F55" s="1019"/>
      <c r="G55" s="1019"/>
      <c r="H55" s="1019"/>
      <c r="I55" s="1019"/>
      <c r="J55" s="1019"/>
    </row>
    <row r="56" spans="1:10" ht="23.25" x14ac:dyDescent="0.35">
      <c r="A56" s="1018"/>
      <c r="E56" s="1019"/>
      <c r="F56" s="1019"/>
      <c r="G56" s="1019"/>
      <c r="H56" s="1019"/>
      <c r="I56" s="1019"/>
      <c r="J56" s="1019"/>
    </row>
    <row r="57" spans="1:10" ht="23.25" x14ac:dyDescent="0.35">
      <c r="A57" s="1018"/>
      <c r="E57" s="1019"/>
      <c r="F57" s="1019"/>
      <c r="G57" s="1019"/>
      <c r="H57" s="1019"/>
      <c r="I57" s="1019"/>
      <c r="J57" s="1019"/>
    </row>
    <row r="58" spans="1:10" ht="23.25" x14ac:dyDescent="0.35">
      <c r="A58" s="1018"/>
      <c r="E58" s="1019"/>
      <c r="F58" s="1019"/>
      <c r="G58" s="1019"/>
      <c r="H58" s="1019"/>
      <c r="I58" s="1019"/>
      <c r="J58" s="1019"/>
    </row>
    <row r="59" spans="1:10" ht="23.25" x14ac:dyDescent="0.35">
      <c r="A59" s="1018"/>
      <c r="E59" s="1019"/>
      <c r="F59" s="1019"/>
      <c r="G59" s="1019"/>
      <c r="H59" s="1019"/>
      <c r="I59" s="1019"/>
      <c r="J59" s="1019"/>
    </row>
    <row r="60" spans="1:10" ht="23.25" x14ac:dyDescent="0.35">
      <c r="A60" s="1018"/>
      <c r="E60" s="1019"/>
      <c r="F60" s="1019"/>
      <c r="G60" s="1019"/>
      <c r="H60" s="1019"/>
      <c r="I60" s="1019"/>
      <c r="J60" s="1019"/>
    </row>
    <row r="61" spans="1:10" ht="23.25" x14ac:dyDescent="0.35">
      <c r="A61" s="1018"/>
      <c r="E61" s="1019"/>
      <c r="F61" s="1019"/>
      <c r="G61" s="1019"/>
      <c r="H61" s="1019"/>
      <c r="I61" s="1019"/>
      <c r="J61" s="1019"/>
    </row>
    <row r="62" spans="1:10" ht="23.25" x14ac:dyDescent="0.35">
      <c r="A62" s="1018"/>
      <c r="E62" s="1019"/>
      <c r="F62" s="1019"/>
      <c r="G62" s="1019"/>
      <c r="H62" s="1019"/>
      <c r="I62" s="1019"/>
      <c r="J62" s="1019"/>
    </row>
    <row r="63" spans="1:10" ht="23.25" x14ac:dyDescent="0.35">
      <c r="A63" s="1018"/>
      <c r="E63" s="1019"/>
      <c r="F63" s="1019"/>
      <c r="G63" s="1019"/>
      <c r="H63" s="1019"/>
      <c r="I63" s="1019"/>
      <c r="J63" s="1019"/>
    </row>
    <row r="64" spans="1:10" ht="23.25" x14ac:dyDescent="0.35">
      <c r="A64" s="1018"/>
      <c r="E64" s="1019"/>
      <c r="F64" s="1019"/>
      <c r="G64" s="1019"/>
      <c r="H64" s="1019"/>
      <c r="I64" s="1019"/>
      <c r="J64" s="1019"/>
    </row>
    <row r="65" spans="1:10" ht="23.25" x14ac:dyDescent="0.35">
      <c r="A65" s="1018"/>
      <c r="E65" s="1019"/>
      <c r="F65" s="1019"/>
      <c r="G65" s="1019"/>
      <c r="H65" s="1019"/>
      <c r="I65" s="1019"/>
      <c r="J65" s="1019"/>
    </row>
    <row r="66" spans="1:10" ht="23.25" x14ac:dyDescent="0.35">
      <c r="A66" s="1018"/>
      <c r="E66" s="1019"/>
      <c r="F66" s="1019"/>
      <c r="G66" s="1019"/>
      <c r="H66" s="1019"/>
      <c r="I66" s="1019"/>
      <c r="J66" s="1019"/>
    </row>
    <row r="67" spans="1:10" ht="23.25" x14ac:dyDescent="0.35">
      <c r="A67" s="1018"/>
      <c r="E67" s="1019"/>
      <c r="F67" s="1019"/>
      <c r="G67" s="1019"/>
      <c r="H67" s="1019"/>
      <c r="I67" s="1019"/>
      <c r="J67" s="1019"/>
    </row>
    <row r="68" spans="1:10" ht="23.25" x14ac:dyDescent="0.35">
      <c r="A68" s="1018"/>
      <c r="E68" s="1019"/>
      <c r="F68" s="1019"/>
      <c r="G68" s="1019"/>
      <c r="H68" s="1019"/>
      <c r="I68" s="1019"/>
      <c r="J68" s="1019"/>
    </row>
    <row r="69" spans="1:10" ht="23.25" x14ac:dyDescent="0.35">
      <c r="A69" s="1018"/>
      <c r="E69" s="1019"/>
      <c r="F69" s="1019"/>
      <c r="G69" s="1019"/>
      <c r="H69" s="1019"/>
      <c r="I69" s="1019"/>
      <c r="J69" s="1019"/>
    </row>
    <row r="70" spans="1:10" ht="23.25" x14ac:dyDescent="0.35">
      <c r="A70" s="1018"/>
      <c r="E70" s="1019"/>
      <c r="F70" s="1019"/>
      <c r="G70" s="1019"/>
      <c r="H70" s="1019"/>
      <c r="I70" s="1019"/>
      <c r="J70" s="1019"/>
    </row>
    <row r="71" spans="1:10" ht="23.25" x14ac:dyDescent="0.35">
      <c r="A71" s="1018"/>
      <c r="E71" s="1019"/>
      <c r="F71" s="1019"/>
      <c r="G71" s="1019"/>
      <c r="H71" s="1019"/>
      <c r="I71" s="1019"/>
      <c r="J71" s="1019"/>
    </row>
    <row r="72" spans="1:10" ht="23.25" x14ac:dyDescent="0.35">
      <c r="A72" s="1018"/>
      <c r="E72" s="1019"/>
      <c r="F72" s="1019"/>
      <c r="G72" s="1019"/>
      <c r="H72" s="1019"/>
      <c r="I72" s="1019"/>
      <c r="J72" s="1019"/>
    </row>
    <row r="73" spans="1:10" ht="23.25" x14ac:dyDescent="0.35">
      <c r="A73" s="1018"/>
      <c r="E73" s="1019"/>
      <c r="F73" s="1019"/>
      <c r="G73" s="1019"/>
      <c r="H73" s="1019"/>
      <c r="I73" s="1019"/>
      <c r="J73" s="1019"/>
    </row>
    <row r="74" spans="1:10" ht="23.25" x14ac:dyDescent="0.35">
      <c r="A74" s="1018"/>
      <c r="E74" s="1019"/>
      <c r="F74" s="1019"/>
      <c r="G74" s="1019"/>
      <c r="H74" s="1019"/>
      <c r="I74" s="1019"/>
      <c r="J74" s="1019"/>
    </row>
    <row r="75" spans="1:10" ht="23.25" x14ac:dyDescent="0.35">
      <c r="A75" s="1018"/>
      <c r="E75" s="1019"/>
      <c r="F75" s="1019"/>
      <c r="G75" s="1019"/>
      <c r="H75" s="1019"/>
      <c r="I75" s="1019"/>
      <c r="J75" s="1019"/>
    </row>
    <row r="76" spans="1:10" ht="23.25" x14ac:dyDescent="0.35">
      <c r="A76" s="1018"/>
    </row>
    <row r="77" spans="1:10" ht="23.25" x14ac:dyDescent="0.35">
      <c r="A77" s="1018"/>
    </row>
    <row r="78" spans="1:10" ht="23.25" x14ac:dyDescent="0.35">
      <c r="A78" s="1018"/>
    </row>
    <row r="79" spans="1:10" ht="23.25" x14ac:dyDescent="0.35">
      <c r="A79" s="1018"/>
    </row>
    <row r="80" spans="1:10" ht="23.25" x14ac:dyDescent="0.35">
      <c r="A80" s="1018"/>
    </row>
    <row r="81" spans="1:1" ht="23.25" x14ac:dyDescent="0.35">
      <c r="A81" s="1018"/>
    </row>
  </sheetData>
  <pageMargins left="0.5" right="0.5" top="0.5" bottom="0.5" header="0" footer="0"/>
  <pageSetup scale="51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779C6-9EB1-42D6-9241-1807BDAA7B18}">
  <dimension ref="A1:K82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741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746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20.100000000000001" customHeight="1" x14ac:dyDescent="0.25">
      <c r="B7" s="1022"/>
      <c r="C7" s="1024" t="s">
        <v>745</v>
      </c>
      <c r="E7" s="1544" t="e">
        <f>$H$51</f>
        <v>#REF!</v>
      </c>
      <c r="F7" s="1544" t="e">
        <f t="shared" ref="F7:K7" si="0">$H$51</f>
        <v>#REF!</v>
      </c>
      <c r="G7" s="1544" t="e">
        <f t="shared" si="0"/>
        <v>#REF!</v>
      </c>
      <c r="H7" s="1544" t="e">
        <f t="shared" si="0"/>
        <v>#REF!</v>
      </c>
      <c r="I7" s="1544" t="e">
        <f t="shared" si="0"/>
        <v>#REF!</v>
      </c>
      <c r="J7" s="1544" t="e">
        <f t="shared" si="0"/>
        <v>#REF!</v>
      </c>
      <c r="K7" s="1544" t="e">
        <f t="shared" si="0"/>
        <v>#REF!</v>
      </c>
    </row>
    <row r="8" spans="1:11" ht="19.5" customHeight="1" x14ac:dyDescent="0.35">
      <c r="A8" s="1018" t="s">
        <v>747</v>
      </c>
      <c r="C8" s="1022" t="s">
        <v>67</v>
      </c>
      <c r="E8" s="1546" t="e">
        <f>#REF!</f>
        <v>#REF!</v>
      </c>
      <c r="F8" s="1546" t="e">
        <f>#REF!</f>
        <v>#REF!</v>
      </c>
      <c r="G8" s="1546" t="e">
        <f>#REF!</f>
        <v>#REF!</v>
      </c>
      <c r="H8" s="1546" t="e">
        <f>#REF!</f>
        <v>#REF!</v>
      </c>
      <c r="I8" s="1546" t="e">
        <f>#REF!</f>
        <v>#REF!</v>
      </c>
      <c r="J8" s="1546" t="e">
        <f>#REF!</f>
        <v>#REF!</v>
      </c>
      <c r="K8" s="1546" t="e">
        <f>#REF!</f>
        <v>#REF!</v>
      </c>
    </row>
    <row r="9" spans="1:11" ht="22.5" customHeight="1" x14ac:dyDescent="0.2">
      <c r="C9" s="1017" t="s">
        <v>428</v>
      </c>
      <c r="E9" s="1548" t="e">
        <f>$H$48</f>
        <v>#REF!</v>
      </c>
      <c r="F9" s="1548" t="e">
        <f t="shared" ref="F9:K9" si="1">$H$48</f>
        <v>#REF!</v>
      </c>
      <c r="G9" s="1548" t="e">
        <f t="shared" si="1"/>
        <v>#REF!</v>
      </c>
      <c r="H9" s="1548" t="e">
        <f t="shared" si="1"/>
        <v>#REF!</v>
      </c>
      <c r="I9" s="1548" t="e">
        <f t="shared" si="1"/>
        <v>#REF!</v>
      </c>
      <c r="J9" s="1548" t="e">
        <f t="shared" si="1"/>
        <v>#REF!</v>
      </c>
      <c r="K9" s="1548" t="e">
        <f t="shared" si="1"/>
        <v>#REF!</v>
      </c>
    </row>
    <row r="10" spans="1:11" ht="24" customHeight="1" thickBot="1" x14ac:dyDescent="0.4">
      <c r="A10" s="1025" t="s">
        <v>337</v>
      </c>
      <c r="B10" s="1022"/>
      <c r="C10" s="1022" t="s">
        <v>739</v>
      </c>
      <c r="D10" s="1022"/>
      <c r="E10" s="1549" t="e">
        <f>#REF!</f>
        <v>#REF!</v>
      </c>
      <c r="F10" s="1549" t="e">
        <f>#REF!</f>
        <v>#REF!</v>
      </c>
      <c r="G10" s="1549" t="e">
        <f>#REF!</f>
        <v>#REF!</v>
      </c>
      <c r="H10" s="1549" t="e">
        <f>#REF!</f>
        <v>#REF!</v>
      </c>
      <c r="I10" s="1549" t="e">
        <f>#REF!</f>
        <v>#REF!</v>
      </c>
      <c r="J10" s="1549" t="e">
        <f>#REF!</f>
        <v>#REF!</v>
      </c>
      <c r="K10" s="1549" t="e">
        <f>#REF!</f>
        <v>#REF!</v>
      </c>
    </row>
    <row r="11" spans="1:11" ht="24.75" customHeight="1" x14ac:dyDescent="0.35">
      <c r="A11" s="1018"/>
      <c r="B11" s="1022"/>
      <c r="C11" s="1022" t="s">
        <v>158</v>
      </c>
      <c r="D11" s="1022"/>
      <c r="E11" s="1030" t="e">
        <f t="shared" ref="E11:K11" si="2">SUM(E6:E10)</f>
        <v>#REF!</v>
      </c>
      <c r="F11" s="1030" t="e">
        <f t="shared" si="2"/>
        <v>#REF!</v>
      </c>
      <c r="G11" s="1030" t="e">
        <f t="shared" si="2"/>
        <v>#REF!</v>
      </c>
      <c r="H11" s="1030" t="e">
        <f t="shared" si="2"/>
        <v>#REF!</v>
      </c>
      <c r="I11" s="1030" t="e">
        <f t="shared" si="2"/>
        <v>#REF!</v>
      </c>
      <c r="J11" s="1030" t="e">
        <f t="shared" si="2"/>
        <v>#REF!</v>
      </c>
      <c r="K11" s="1030" t="e">
        <f t="shared" si="2"/>
        <v>#REF!</v>
      </c>
    </row>
    <row r="12" spans="1:11" ht="20.100000000000001" customHeight="1" x14ac:dyDescent="0.35">
      <c r="A12" s="1018"/>
      <c r="B12" s="1022"/>
      <c r="C12" s="1022"/>
      <c r="D12" s="1022"/>
      <c r="E12" s="1025"/>
      <c r="F12" s="1025"/>
      <c r="G12" s="1025"/>
      <c r="H12" s="1025"/>
      <c r="I12" s="1025"/>
      <c r="J12" s="1025"/>
      <c r="K12" s="1025"/>
    </row>
    <row r="13" spans="1:11" ht="20.100000000000001" hidden="1" customHeight="1" x14ac:dyDescent="0.35">
      <c r="A13" s="1018"/>
      <c r="B13" s="1022"/>
      <c r="C13" s="1022"/>
      <c r="D13" s="1022"/>
      <c r="E13" s="1025"/>
      <c r="F13" s="1025"/>
      <c r="G13" s="1025"/>
      <c r="H13" s="1025"/>
      <c r="I13" s="1025"/>
      <c r="J13" s="1025"/>
      <c r="K13" s="1025"/>
    </row>
    <row r="14" spans="1:11" ht="20.100000000000001" hidden="1" customHeight="1" thickBot="1" x14ac:dyDescent="0.4">
      <c r="A14" s="1018"/>
      <c r="B14" s="1022"/>
      <c r="C14" s="1022"/>
      <c r="D14" s="1022"/>
      <c r="E14" s="1025"/>
      <c r="F14" s="1025"/>
      <c r="G14" s="1025"/>
      <c r="H14" s="1025"/>
      <c r="I14" s="1025"/>
      <c r="J14" s="1025"/>
      <c r="K14" s="1025"/>
    </row>
    <row r="15" spans="1:11" ht="20.100000000000001" hidden="1" customHeight="1" x14ac:dyDescent="0.35">
      <c r="A15" s="1018"/>
      <c r="B15" s="1022"/>
      <c r="C15" s="1022"/>
      <c r="D15" s="1022"/>
      <c r="E15" s="1025"/>
      <c r="F15" s="1025"/>
      <c r="G15" s="1025"/>
      <c r="H15" s="1025"/>
      <c r="I15" s="1025"/>
      <c r="J15" s="1025"/>
      <c r="K15" s="1025"/>
    </row>
    <row r="16" spans="1:11" ht="20.100000000000001" hidden="1" customHeight="1" x14ac:dyDescent="0.35">
      <c r="A16" s="1018" t="s">
        <v>488</v>
      </c>
      <c r="B16" s="1022"/>
      <c r="C16" s="1022" t="s">
        <v>67</v>
      </c>
      <c r="D16" s="1022"/>
      <c r="E16" s="1023" t="e">
        <f>#REF!</f>
        <v>#REF!</v>
      </c>
      <c r="F16" s="1023" t="e">
        <f>#REF!</f>
        <v>#REF!</v>
      </c>
      <c r="G16" s="1023" t="e">
        <f>#REF!</f>
        <v>#REF!</v>
      </c>
      <c r="H16" s="1023" t="e">
        <f>#REF!</f>
        <v>#REF!</v>
      </c>
      <c r="I16" s="1023" t="e">
        <f>#REF!</f>
        <v>#REF!</v>
      </c>
      <c r="J16" s="1023" t="e">
        <f>#REF!</f>
        <v>#REF!</v>
      </c>
      <c r="K16" s="1023" t="e">
        <f>#REF!</f>
        <v>#REF!</v>
      </c>
    </row>
    <row r="17" spans="1:11" ht="20.100000000000001" hidden="1" customHeight="1" x14ac:dyDescent="0.35">
      <c r="A17" s="1018" t="s">
        <v>174</v>
      </c>
      <c r="B17" s="1022"/>
      <c r="C17" s="1022" t="s">
        <v>258</v>
      </c>
      <c r="D17" s="1022"/>
      <c r="E17" s="1020" t="e">
        <f>#REF!</f>
        <v>#REF!</v>
      </c>
      <c r="F17" s="1020" t="e">
        <f>#REF!</f>
        <v>#REF!</v>
      </c>
      <c r="G17" s="1020" t="e">
        <f>#REF!</f>
        <v>#REF!</v>
      </c>
      <c r="H17" s="1020" t="e">
        <f>#REF!</f>
        <v>#REF!</v>
      </c>
      <c r="I17" s="1020" t="e">
        <f>#REF!</f>
        <v>#REF!</v>
      </c>
      <c r="J17" s="1020" t="e">
        <f>#REF!</f>
        <v>#REF!</v>
      </c>
      <c r="K17" s="1020" t="e">
        <f>#REF!</f>
        <v>#REF!</v>
      </c>
    </row>
    <row r="18" spans="1:11" ht="20.100000000000001" hidden="1" customHeight="1" x14ac:dyDescent="0.35">
      <c r="A18" s="1018"/>
      <c r="B18" s="1022"/>
      <c r="C18" s="1022" t="s">
        <v>351</v>
      </c>
      <c r="D18" s="1022"/>
      <c r="E18" s="1023">
        <f t="shared" ref="E18:K18" si="3">$H$50</f>
        <v>0</v>
      </c>
      <c r="F18" s="1023">
        <f t="shared" si="3"/>
        <v>0</v>
      </c>
      <c r="G18" s="1023">
        <f t="shared" si="3"/>
        <v>0</v>
      </c>
      <c r="H18" s="1023">
        <f t="shared" si="3"/>
        <v>0</v>
      </c>
      <c r="I18" s="1023">
        <f t="shared" si="3"/>
        <v>0</v>
      </c>
      <c r="J18" s="1023">
        <f t="shared" si="3"/>
        <v>0</v>
      </c>
      <c r="K18" s="1023">
        <f t="shared" si="3"/>
        <v>0</v>
      </c>
    </row>
    <row r="19" spans="1:11" ht="20.100000000000001" hidden="1" customHeight="1" x14ac:dyDescent="0.35">
      <c r="A19" s="1018"/>
      <c r="B19" s="1022"/>
      <c r="C19" s="1022" t="s">
        <v>170</v>
      </c>
      <c r="D19" s="1022"/>
      <c r="E19" s="1023" t="e">
        <f>#REF!</f>
        <v>#REF!</v>
      </c>
      <c r="F19" s="1023" t="e">
        <f>#REF!</f>
        <v>#REF!</v>
      </c>
      <c r="G19" s="1023" t="e">
        <f>#REF!</f>
        <v>#REF!</v>
      </c>
      <c r="H19" s="1023" t="e">
        <f>#REF!</f>
        <v>#REF!</v>
      </c>
      <c r="I19" s="1023" t="e">
        <f>#REF!</f>
        <v>#REF!</v>
      </c>
      <c r="J19" s="1023" t="e">
        <f>#REF!</f>
        <v>#REF!</v>
      </c>
      <c r="K19" s="1023" t="e">
        <f>#REF!</f>
        <v>#REF!</v>
      </c>
    </row>
    <row r="20" spans="1:11" ht="20.100000000000001" hidden="1" customHeight="1" x14ac:dyDescent="0.35">
      <c r="A20" s="1018"/>
      <c r="B20" s="1022"/>
      <c r="C20" s="1022"/>
      <c r="D20" s="1022"/>
      <c r="E20" s="1031"/>
      <c r="F20" s="1031"/>
      <c r="G20" s="1031"/>
      <c r="H20" s="1031"/>
      <c r="I20" s="1031"/>
      <c r="J20" s="1031"/>
      <c r="K20" s="1031"/>
    </row>
    <row r="21" spans="1:11" ht="20.100000000000001" hidden="1" customHeight="1" thickBot="1" x14ac:dyDescent="0.4">
      <c r="A21" s="1018"/>
      <c r="B21" s="1022"/>
      <c r="C21" s="1022" t="s">
        <v>158</v>
      </c>
      <c r="D21" s="1022"/>
      <c r="E21" s="1030" t="e">
        <f t="shared" ref="E21:K21" si="4">SUM(E16:E20)</f>
        <v>#REF!</v>
      </c>
      <c r="F21" s="1030" t="e">
        <f t="shared" si="4"/>
        <v>#REF!</v>
      </c>
      <c r="G21" s="1030" t="e">
        <f t="shared" si="4"/>
        <v>#REF!</v>
      </c>
      <c r="H21" s="1030" t="e">
        <f t="shared" si="4"/>
        <v>#REF!</v>
      </c>
      <c r="I21" s="1030" t="e">
        <f t="shared" si="4"/>
        <v>#REF!</v>
      </c>
      <c r="J21" s="1030" t="e">
        <f t="shared" si="4"/>
        <v>#REF!</v>
      </c>
      <c r="K21" s="1030" t="e">
        <f t="shared" si="4"/>
        <v>#REF!</v>
      </c>
    </row>
    <row r="22" spans="1:11" ht="20.100000000000001" hidden="1" customHeight="1" thickTop="1" x14ac:dyDescent="0.35">
      <c r="A22" s="1018"/>
      <c r="B22" s="1022"/>
      <c r="C22" s="1022"/>
      <c r="D22" s="1022"/>
      <c r="E22" s="1033"/>
      <c r="F22" s="1033"/>
      <c r="G22" s="1033"/>
      <c r="H22" s="1033"/>
      <c r="I22" s="1033"/>
      <c r="J22" s="1033"/>
      <c r="K22" s="1033"/>
    </row>
    <row r="23" spans="1:11" ht="20.100000000000001" hidden="1" customHeight="1" x14ac:dyDescent="0.35">
      <c r="A23" s="1018"/>
      <c r="B23" s="1022"/>
      <c r="C23" s="1022"/>
      <c r="D23" s="1022"/>
      <c r="E23" s="1018"/>
      <c r="F23" s="1018"/>
      <c r="G23" s="1018"/>
      <c r="H23" s="1018"/>
      <c r="I23" s="1018"/>
      <c r="J23" s="1018"/>
      <c r="K23" s="1018"/>
    </row>
    <row r="24" spans="1:11" ht="20.100000000000001" hidden="1" customHeight="1" x14ac:dyDescent="0.35">
      <c r="A24" s="1018"/>
      <c r="B24" s="1022"/>
      <c r="C24" s="1032"/>
      <c r="D24" s="1022"/>
      <c r="E24" s="1018"/>
      <c r="F24" s="1018"/>
      <c r="G24" s="1018"/>
      <c r="H24" s="1018"/>
      <c r="I24" s="1018"/>
      <c r="J24" s="1018"/>
      <c r="K24" s="1018"/>
    </row>
    <row r="25" spans="1:11" ht="20.100000000000001" hidden="1" customHeight="1" x14ac:dyDescent="0.35">
      <c r="A25" s="1018"/>
      <c r="B25" s="1022"/>
      <c r="C25" s="1022"/>
      <c r="D25" s="1022"/>
      <c r="E25" s="1018"/>
      <c r="F25" s="1018"/>
      <c r="G25" s="1018"/>
      <c r="H25" s="1018"/>
      <c r="I25" s="1018"/>
      <c r="J25" s="1018"/>
      <c r="K25" s="1018"/>
    </row>
    <row r="26" spans="1:11" ht="20.100000000000001" hidden="1" customHeight="1" x14ac:dyDescent="0.35">
      <c r="A26" s="1018"/>
      <c r="B26" s="1022"/>
      <c r="C26" s="1022"/>
      <c r="D26" s="1024"/>
      <c r="E26" s="1025"/>
      <c r="F26" s="1025"/>
      <c r="G26" s="1018"/>
      <c r="H26" s="1018"/>
      <c r="I26" s="1018"/>
      <c r="J26" s="1018"/>
      <c r="K26" s="1018"/>
    </row>
    <row r="27" spans="1:11" ht="20.100000000000001" hidden="1" customHeight="1" x14ac:dyDescent="0.35">
      <c r="A27" s="1018" t="s">
        <v>487</v>
      </c>
      <c r="B27" s="1022"/>
      <c r="C27" s="1022" t="s">
        <v>67</v>
      </c>
      <c r="D27" s="1024"/>
      <c r="E27" s="1023" t="e">
        <f>#REF!</f>
        <v>#REF!</v>
      </c>
      <c r="F27" s="1023" t="e">
        <f>#REF!</f>
        <v>#REF!</v>
      </c>
      <c r="G27" s="1023" t="e">
        <f>#REF!</f>
        <v>#REF!</v>
      </c>
      <c r="H27" s="1023" t="e">
        <f>#REF!</f>
        <v>#REF!</v>
      </c>
      <c r="I27" s="1023" t="e">
        <f>#REF!</f>
        <v>#REF!</v>
      </c>
      <c r="J27" s="1023" t="e">
        <f>#REF!</f>
        <v>#REF!</v>
      </c>
      <c r="K27" s="1023" t="e">
        <f>#REF!</f>
        <v>#REF!</v>
      </c>
    </row>
    <row r="28" spans="1:11" ht="20.100000000000001" hidden="1" customHeight="1" x14ac:dyDescent="0.35">
      <c r="A28" s="1018" t="s">
        <v>172</v>
      </c>
      <c r="B28" s="1022"/>
      <c r="C28" s="1022" t="s">
        <v>258</v>
      </c>
      <c r="D28" s="1020"/>
      <c r="E28" s="1020" t="e">
        <f>#REF!</f>
        <v>#REF!</v>
      </c>
      <c r="F28" s="1020" t="e">
        <f>#REF!</f>
        <v>#REF!</v>
      </c>
      <c r="G28" s="1020" t="e">
        <f>#REF!</f>
        <v>#REF!</v>
      </c>
      <c r="H28" s="1020" t="e">
        <f>#REF!</f>
        <v>#REF!</v>
      </c>
      <c r="I28" s="1020" t="e">
        <f>#REF!</f>
        <v>#REF!</v>
      </c>
      <c r="J28" s="1020" t="e">
        <f>#REF!</f>
        <v>#REF!</v>
      </c>
      <c r="K28" s="1020" t="e">
        <f>#REF!</f>
        <v>#REF!</v>
      </c>
    </row>
    <row r="29" spans="1:11" ht="20.100000000000001" hidden="1" customHeight="1" x14ac:dyDescent="0.35">
      <c r="A29" s="1018"/>
      <c r="B29" s="1022"/>
      <c r="C29" s="1022" t="s">
        <v>351</v>
      </c>
      <c r="D29" s="1020"/>
      <c r="E29" s="1023">
        <f t="shared" ref="E29:K29" si="5">$H$50</f>
        <v>0</v>
      </c>
      <c r="F29" s="1023">
        <f t="shared" si="5"/>
        <v>0</v>
      </c>
      <c r="G29" s="1023">
        <f t="shared" si="5"/>
        <v>0</v>
      </c>
      <c r="H29" s="1023">
        <f t="shared" si="5"/>
        <v>0</v>
      </c>
      <c r="I29" s="1023">
        <f t="shared" si="5"/>
        <v>0</v>
      </c>
      <c r="J29" s="1023">
        <f t="shared" si="5"/>
        <v>0</v>
      </c>
      <c r="K29" s="1023">
        <f t="shared" si="5"/>
        <v>0</v>
      </c>
    </row>
    <row r="30" spans="1:11" ht="20.100000000000001" hidden="1" customHeight="1" x14ac:dyDescent="0.35">
      <c r="A30" s="1018"/>
      <c r="B30" s="1022"/>
      <c r="C30" s="1022" t="s">
        <v>170</v>
      </c>
      <c r="D30" s="1020"/>
      <c r="E30" s="1023" t="e">
        <f>#REF!</f>
        <v>#REF!</v>
      </c>
      <c r="F30" s="1023" t="e">
        <f>#REF!</f>
        <v>#REF!</v>
      </c>
      <c r="G30" s="1023" t="e">
        <f>#REF!</f>
        <v>#REF!</v>
      </c>
      <c r="H30" s="1023" t="e">
        <f>#REF!</f>
        <v>#REF!</v>
      </c>
      <c r="I30" s="1023" t="e">
        <f>#REF!</f>
        <v>#REF!</v>
      </c>
      <c r="J30" s="1023" t="e">
        <f>#REF!</f>
        <v>#REF!</v>
      </c>
      <c r="K30" s="1023" t="e">
        <f>#REF!</f>
        <v>#REF!</v>
      </c>
    </row>
    <row r="31" spans="1:11" ht="23.25" hidden="1" x14ac:dyDescent="0.35">
      <c r="A31" s="1018"/>
      <c r="B31" s="1022"/>
      <c r="C31" s="1022"/>
      <c r="D31" s="1022"/>
      <c r="E31" s="1031"/>
      <c r="F31" s="1031"/>
      <c r="G31" s="1031"/>
      <c r="H31" s="1031"/>
      <c r="I31" s="1031"/>
      <c r="J31" s="1031"/>
      <c r="K31" s="1031"/>
    </row>
    <row r="32" spans="1:11" ht="23.25" hidden="1" x14ac:dyDescent="0.35">
      <c r="A32" s="1018"/>
      <c r="B32" s="1022"/>
      <c r="C32" s="1022" t="s">
        <v>158</v>
      </c>
      <c r="D32" s="1022"/>
      <c r="E32" s="1030" t="e">
        <f t="shared" ref="E32:K32" si="6">SUM(E27:E31)</f>
        <v>#REF!</v>
      </c>
      <c r="F32" s="1030" t="e">
        <f t="shared" si="6"/>
        <v>#REF!</v>
      </c>
      <c r="G32" s="1030" t="e">
        <f t="shared" si="6"/>
        <v>#REF!</v>
      </c>
      <c r="H32" s="1030" t="e">
        <f t="shared" si="6"/>
        <v>#REF!</v>
      </c>
      <c r="I32" s="1030" t="e">
        <f t="shared" si="6"/>
        <v>#REF!</v>
      </c>
      <c r="J32" s="1030" t="e">
        <f t="shared" si="6"/>
        <v>#REF!</v>
      </c>
      <c r="K32" s="1030" t="e">
        <f t="shared" si="6"/>
        <v>#REF!</v>
      </c>
    </row>
    <row r="33" spans="1:11" ht="24" hidden="1" thickTop="1" x14ac:dyDescent="0.35">
      <c r="A33" s="1018"/>
      <c r="B33" s="1022"/>
      <c r="C33" s="1022"/>
      <c r="D33" s="1022"/>
      <c r="E33" s="1028"/>
      <c r="F33" s="1028"/>
      <c r="G33" s="1028"/>
      <c r="H33" s="1028"/>
      <c r="I33" s="1028"/>
      <c r="J33" s="1028"/>
      <c r="K33" s="1028"/>
    </row>
    <row r="34" spans="1:11" ht="23.25" hidden="1" x14ac:dyDescent="0.35">
      <c r="A34" s="1018"/>
      <c r="B34" s="1022"/>
      <c r="C34" s="1022"/>
      <c r="D34" s="1022"/>
      <c r="E34" s="1025"/>
      <c r="F34" s="1025"/>
      <c r="G34" s="1025"/>
      <c r="H34" s="1025"/>
      <c r="I34" s="1025"/>
      <c r="J34" s="1025"/>
      <c r="K34" s="1025"/>
    </row>
    <row r="35" spans="1:11" ht="23.25" hidden="1" x14ac:dyDescent="0.35">
      <c r="A35" s="1018"/>
      <c r="B35" s="1022"/>
      <c r="C35" s="1022"/>
      <c r="D35" s="1022"/>
      <c r="E35" s="1025"/>
      <c r="F35" s="1025"/>
      <c r="G35" s="1025"/>
      <c r="H35" s="1025"/>
      <c r="I35" s="1025"/>
      <c r="J35" s="1025"/>
      <c r="K35" s="1025"/>
    </row>
    <row r="36" spans="1:11" ht="23.25" hidden="1" x14ac:dyDescent="0.35">
      <c r="A36" s="1018"/>
      <c r="B36" s="1022"/>
      <c r="C36" s="1022"/>
      <c r="D36" s="1022"/>
      <c r="E36" s="1025"/>
      <c r="F36" s="1025"/>
      <c r="G36" s="1025"/>
      <c r="H36" s="1025"/>
      <c r="I36" s="1025"/>
      <c r="J36" s="1025"/>
      <c r="K36" s="1025"/>
    </row>
    <row r="37" spans="1:11" ht="23.25" hidden="1" x14ac:dyDescent="0.35">
      <c r="A37" s="1018" t="s">
        <v>486</v>
      </c>
      <c r="B37" s="1022"/>
      <c r="C37" s="1022" t="s">
        <v>67</v>
      </c>
      <c r="D37" s="1024"/>
      <c r="E37" s="1023" t="e">
        <f>#REF!</f>
        <v>#REF!</v>
      </c>
      <c r="F37" s="1023" t="e">
        <f>#REF!</f>
        <v>#REF!</v>
      </c>
      <c r="G37" s="1023" t="e">
        <f>#REF!</f>
        <v>#REF!</v>
      </c>
      <c r="H37" s="1023" t="e">
        <f>#REF!</f>
        <v>#REF!</v>
      </c>
      <c r="I37" s="1023" t="e">
        <f>#REF!</f>
        <v>#REF!</v>
      </c>
      <c r="J37" s="1023" t="e">
        <f>#REF!</f>
        <v>#REF!</v>
      </c>
      <c r="K37" s="1023" t="e">
        <f>#REF!</f>
        <v>#REF!</v>
      </c>
    </row>
    <row r="38" spans="1:11" ht="23.25" hidden="1" x14ac:dyDescent="0.35">
      <c r="A38" s="1018" t="s">
        <v>485</v>
      </c>
      <c r="B38" s="1022"/>
      <c r="C38" s="1022" t="s">
        <v>258</v>
      </c>
      <c r="D38" s="1020"/>
      <c r="E38" s="1020" t="e">
        <f>#REF!</f>
        <v>#REF!</v>
      </c>
      <c r="F38" s="1020" t="e">
        <f>#REF!</f>
        <v>#REF!</v>
      </c>
      <c r="G38" s="1020" t="e">
        <f>#REF!</f>
        <v>#REF!</v>
      </c>
      <c r="H38" s="1020" t="e">
        <f>#REF!</f>
        <v>#REF!</v>
      </c>
      <c r="I38" s="1020" t="e">
        <f>#REF!</f>
        <v>#REF!</v>
      </c>
      <c r="J38" s="1020" t="e">
        <f>#REF!</f>
        <v>#REF!</v>
      </c>
      <c r="K38" s="1020" t="e">
        <f>#REF!</f>
        <v>#REF!</v>
      </c>
    </row>
    <row r="39" spans="1:11" ht="23.25" hidden="1" x14ac:dyDescent="0.35">
      <c r="A39" s="1018"/>
      <c r="B39" s="1022"/>
      <c r="C39" s="1022" t="s">
        <v>351</v>
      </c>
      <c r="D39" s="1020"/>
      <c r="E39" s="1023" t="e">
        <f t="shared" ref="E39:K39" si="7">$H$51</f>
        <v>#REF!</v>
      </c>
      <c r="F39" s="1023" t="e">
        <f t="shared" si="7"/>
        <v>#REF!</v>
      </c>
      <c r="G39" s="1023" t="e">
        <f t="shared" si="7"/>
        <v>#REF!</v>
      </c>
      <c r="H39" s="1023" t="e">
        <f t="shared" si="7"/>
        <v>#REF!</v>
      </c>
      <c r="I39" s="1023" t="e">
        <f t="shared" si="7"/>
        <v>#REF!</v>
      </c>
      <c r="J39" s="1023" t="e">
        <f t="shared" si="7"/>
        <v>#REF!</v>
      </c>
      <c r="K39" s="1023" t="e">
        <f t="shared" si="7"/>
        <v>#REF!</v>
      </c>
    </row>
    <row r="40" spans="1:11" ht="23.25" hidden="1" x14ac:dyDescent="0.35">
      <c r="A40" s="1018"/>
      <c r="B40" s="1022"/>
      <c r="C40" s="1022" t="s">
        <v>170</v>
      </c>
      <c r="D40" s="1020"/>
      <c r="E40" s="1023" t="e">
        <f>#REF!</f>
        <v>#REF!</v>
      </c>
      <c r="F40" s="1023" t="e">
        <f>#REF!</f>
        <v>#REF!</v>
      </c>
      <c r="G40" s="1023" t="e">
        <f>#REF!</f>
        <v>#REF!</v>
      </c>
      <c r="H40" s="1023" t="e">
        <f>#REF!</f>
        <v>#REF!</v>
      </c>
      <c r="I40" s="1023" t="e">
        <f>#REF!</f>
        <v>#REF!</v>
      </c>
      <c r="J40" s="1023" t="e">
        <f>#REF!</f>
        <v>#REF!</v>
      </c>
      <c r="K40" s="1023" t="e">
        <f>#REF!</f>
        <v>#REF!</v>
      </c>
    </row>
    <row r="41" spans="1:11" ht="23.25" hidden="1" x14ac:dyDescent="0.35">
      <c r="A41" s="1018"/>
      <c r="B41" s="1022"/>
      <c r="C41" s="1022"/>
      <c r="D41" s="1022"/>
      <c r="E41" s="1031"/>
      <c r="F41" s="1031"/>
      <c r="G41" s="1031"/>
      <c r="H41" s="1031"/>
      <c r="I41" s="1031"/>
      <c r="J41" s="1031"/>
      <c r="K41" s="1031"/>
    </row>
    <row r="42" spans="1:11" ht="24" hidden="1" thickBot="1" x14ac:dyDescent="0.4">
      <c r="A42" s="1018"/>
      <c r="B42" s="1022"/>
      <c r="C42" s="1022" t="s">
        <v>158</v>
      </c>
      <c r="D42" s="1022"/>
      <c r="E42" s="1030" t="e">
        <f t="shared" ref="E42:K42" si="8">SUM(E37:E41)</f>
        <v>#REF!</v>
      </c>
      <c r="F42" s="1030" t="e">
        <f t="shared" si="8"/>
        <v>#REF!</v>
      </c>
      <c r="G42" s="1030" t="e">
        <f t="shared" si="8"/>
        <v>#REF!</v>
      </c>
      <c r="H42" s="1030" t="e">
        <f t="shared" si="8"/>
        <v>#REF!</v>
      </c>
      <c r="I42" s="1030" t="e">
        <f t="shared" si="8"/>
        <v>#REF!</v>
      </c>
      <c r="J42" s="1030" t="e">
        <f t="shared" si="8"/>
        <v>#REF!</v>
      </c>
      <c r="K42" s="1029" t="e">
        <f t="shared" si="8"/>
        <v>#REF!</v>
      </c>
    </row>
    <row r="43" spans="1:11" ht="24" hidden="1" thickTop="1" x14ac:dyDescent="0.35">
      <c r="A43" s="1018"/>
      <c r="B43" s="1022"/>
      <c r="C43" s="1022"/>
      <c r="D43" s="1022"/>
      <c r="E43" s="1028"/>
      <c r="F43" s="1028"/>
      <c r="G43" s="1028"/>
      <c r="H43" s="1028"/>
      <c r="I43" s="1028"/>
      <c r="J43" s="1028"/>
    </row>
    <row r="44" spans="1:11" ht="23.25" x14ac:dyDescent="0.35">
      <c r="A44" s="1018"/>
      <c r="B44" s="1022"/>
      <c r="C44" s="1022"/>
      <c r="D44" s="1022"/>
      <c r="H44" s="1019"/>
      <c r="I44" s="1019"/>
      <c r="J44" s="1019"/>
    </row>
    <row r="45" spans="1:11" ht="23.25" x14ac:dyDescent="0.35">
      <c r="A45" s="1018"/>
      <c r="B45" s="1022"/>
      <c r="C45" s="1022"/>
      <c r="D45" s="1022"/>
      <c r="H45" s="1019"/>
      <c r="I45" s="1019"/>
      <c r="J45" s="1019"/>
    </row>
    <row r="46" spans="1:11" ht="23.25" x14ac:dyDescent="0.35">
      <c r="A46" s="1018"/>
      <c r="B46" s="1022"/>
      <c r="C46" s="1024"/>
      <c r="D46" s="1550"/>
      <c r="F46" s="1024"/>
      <c r="G46" s="1024"/>
      <c r="H46" s="1024"/>
      <c r="I46" s="1024"/>
      <c r="J46" s="1020"/>
    </row>
    <row r="47" spans="1:11" ht="23.25" x14ac:dyDescent="0.35">
      <c r="A47" s="1025"/>
      <c r="B47" s="1020"/>
      <c r="C47" s="1020"/>
      <c r="D47" s="1022"/>
      <c r="E47" s="1020"/>
      <c r="F47" s="1020"/>
      <c r="G47" s="1020"/>
      <c r="H47" s="1020"/>
      <c r="I47" s="1020"/>
      <c r="J47" s="1019"/>
    </row>
    <row r="48" spans="1:11" ht="23.25" x14ac:dyDescent="0.35">
      <c r="A48" s="1025"/>
      <c r="B48" s="1020"/>
      <c r="C48" s="1020"/>
      <c r="D48" s="1022"/>
      <c r="E48" s="1547" t="s">
        <v>748</v>
      </c>
      <c r="F48" s="1024">
        <v>2</v>
      </c>
      <c r="G48" s="1024" t="e">
        <f>#REF!</f>
        <v>#REF!</v>
      </c>
      <c r="H48" s="1024" t="e">
        <f>F48*G48</f>
        <v>#REF!</v>
      </c>
      <c r="I48" s="1024"/>
      <c r="J48" s="1019"/>
    </row>
    <row r="49" spans="1:10" ht="23.25" x14ac:dyDescent="0.35">
      <c r="A49" s="1018"/>
      <c r="B49" s="1022"/>
      <c r="C49" s="1022"/>
      <c r="D49" s="1022"/>
      <c r="E49" s="1520"/>
      <c r="F49" s="1020"/>
      <c r="G49" s="1020"/>
      <c r="H49" s="1023"/>
      <c r="I49" s="1020"/>
      <c r="J49" s="1019"/>
    </row>
    <row r="50" spans="1:10" ht="20.25" x14ac:dyDescent="0.3">
      <c r="A50" s="1024"/>
      <c r="B50" s="1022"/>
      <c r="C50" s="1022"/>
      <c r="D50" s="1022"/>
      <c r="E50" s="1020"/>
      <c r="F50" s="1020"/>
      <c r="G50" s="1020"/>
      <c r="H50" s="1023"/>
      <c r="I50" s="1023"/>
      <c r="J50" s="1019"/>
    </row>
    <row r="51" spans="1:10" ht="23.25" x14ac:dyDescent="0.35">
      <c r="A51" s="1018"/>
      <c r="B51" s="1022"/>
      <c r="C51" s="1022"/>
      <c r="D51" s="1550" t="s">
        <v>29</v>
      </c>
      <c r="E51" s="1024" t="s">
        <v>745</v>
      </c>
      <c r="F51" s="1020">
        <v>4</v>
      </c>
      <c r="G51" s="1023" t="e">
        <f>#REF!</f>
        <v>#REF!</v>
      </c>
      <c r="H51" s="1023" t="e">
        <f>F51*G51</f>
        <v>#REF!</v>
      </c>
      <c r="I51" s="1023"/>
      <c r="J51" s="1019"/>
    </row>
    <row r="52" spans="1:10" ht="20.25" x14ac:dyDescent="0.3">
      <c r="B52" s="1022"/>
      <c r="J52" s="1019"/>
    </row>
    <row r="53" spans="1:10" ht="20.25" x14ac:dyDescent="0.3">
      <c r="E53" s="1019"/>
      <c r="H53" s="1019"/>
      <c r="I53" s="1019"/>
      <c r="J53" s="1019"/>
    </row>
    <row r="54" spans="1:10" ht="20.25" x14ac:dyDescent="0.3">
      <c r="E54" s="1021"/>
      <c r="F54" s="1020"/>
      <c r="G54" s="1019"/>
      <c r="H54" s="1019"/>
      <c r="I54" s="1019"/>
      <c r="J54" s="1019"/>
    </row>
    <row r="55" spans="1:10" ht="23.25" x14ac:dyDescent="0.35">
      <c r="A55" s="1018"/>
      <c r="E55" s="1019"/>
      <c r="F55" s="1019"/>
      <c r="G55" s="1019"/>
      <c r="H55" s="1019"/>
      <c r="I55" s="1019"/>
      <c r="J55" s="1019"/>
    </row>
    <row r="56" spans="1:10" ht="23.25" x14ac:dyDescent="0.35">
      <c r="A56" s="1018"/>
      <c r="E56" s="1019"/>
      <c r="F56" s="1019"/>
      <c r="G56" s="1019"/>
      <c r="H56" s="1019"/>
      <c r="I56" s="1019"/>
      <c r="J56" s="1019"/>
    </row>
    <row r="57" spans="1:10" ht="23.25" x14ac:dyDescent="0.35">
      <c r="A57" s="1018"/>
      <c r="E57" s="1019"/>
      <c r="F57" s="1019"/>
      <c r="G57" s="1019"/>
      <c r="H57" s="1019"/>
      <c r="I57" s="1019"/>
      <c r="J57" s="1019"/>
    </row>
    <row r="58" spans="1:10" ht="23.25" x14ac:dyDescent="0.35">
      <c r="A58" s="1018"/>
      <c r="E58" s="1019"/>
      <c r="F58" s="1019"/>
      <c r="G58" s="1019"/>
      <c r="H58" s="1019"/>
      <c r="I58" s="1019"/>
      <c r="J58" s="1019"/>
    </row>
    <row r="59" spans="1:10" ht="23.25" x14ac:dyDescent="0.35">
      <c r="A59" s="1018"/>
      <c r="E59" s="1019"/>
      <c r="F59" s="1019"/>
      <c r="G59" s="1019"/>
      <c r="H59" s="1019"/>
      <c r="I59" s="1019"/>
      <c r="J59" s="1019"/>
    </row>
    <row r="60" spans="1:10" ht="23.25" x14ac:dyDescent="0.35">
      <c r="A60" s="1018"/>
      <c r="E60" s="1019"/>
      <c r="F60" s="1019"/>
      <c r="G60" s="1019"/>
      <c r="H60" s="1019"/>
      <c r="I60" s="1019"/>
      <c r="J60" s="1019"/>
    </row>
    <row r="61" spans="1:10" ht="23.25" x14ac:dyDescent="0.35">
      <c r="A61" s="1018"/>
      <c r="E61" s="1019"/>
      <c r="F61" s="1019"/>
      <c r="G61" s="1019"/>
      <c r="H61" s="1019"/>
      <c r="I61" s="1019"/>
      <c r="J61" s="1019"/>
    </row>
    <row r="62" spans="1:10" ht="23.25" x14ac:dyDescent="0.35">
      <c r="A62" s="1018"/>
      <c r="E62" s="1019"/>
      <c r="F62" s="1019"/>
      <c r="G62" s="1019"/>
      <c r="H62" s="1019"/>
      <c r="I62" s="1019"/>
      <c r="J62" s="1019"/>
    </row>
    <row r="63" spans="1:10" ht="23.25" x14ac:dyDescent="0.35">
      <c r="A63" s="1018"/>
      <c r="E63" s="1019"/>
      <c r="F63" s="1019"/>
      <c r="G63" s="1019"/>
      <c r="H63" s="1019"/>
      <c r="I63" s="1019"/>
      <c r="J63" s="1019"/>
    </row>
    <row r="64" spans="1:10" ht="23.25" x14ac:dyDescent="0.35">
      <c r="A64" s="1018"/>
      <c r="E64" s="1019"/>
      <c r="F64" s="1019"/>
      <c r="G64" s="1019"/>
      <c r="H64" s="1019"/>
      <c r="I64" s="1019"/>
      <c r="J64" s="1019"/>
    </row>
    <row r="65" spans="1:10" ht="23.25" x14ac:dyDescent="0.35">
      <c r="A65" s="1018"/>
      <c r="E65" s="1019"/>
      <c r="F65" s="1019"/>
      <c r="G65" s="1019"/>
      <c r="H65" s="1019"/>
      <c r="I65" s="1019"/>
      <c r="J65" s="1019"/>
    </row>
    <row r="66" spans="1:10" ht="23.25" x14ac:dyDescent="0.35">
      <c r="A66" s="1018"/>
      <c r="E66" s="1019"/>
      <c r="F66" s="1019"/>
      <c r="G66" s="1019"/>
      <c r="H66" s="1019"/>
      <c r="I66" s="1019"/>
      <c r="J66" s="1019"/>
    </row>
    <row r="67" spans="1:10" ht="23.25" x14ac:dyDescent="0.35">
      <c r="A67" s="1018"/>
      <c r="E67" s="1019"/>
      <c r="F67" s="1019"/>
      <c r="G67" s="1019"/>
      <c r="H67" s="1019"/>
      <c r="I67" s="1019"/>
      <c r="J67" s="1019"/>
    </row>
    <row r="68" spans="1:10" ht="23.25" x14ac:dyDescent="0.35">
      <c r="A68" s="1018"/>
      <c r="E68" s="1019"/>
      <c r="F68" s="1019"/>
      <c r="G68" s="1019"/>
      <c r="H68" s="1019"/>
      <c r="I68" s="1019"/>
      <c r="J68" s="1019"/>
    </row>
    <row r="69" spans="1:10" ht="23.25" x14ac:dyDescent="0.35">
      <c r="A69" s="1018"/>
      <c r="E69" s="1019"/>
      <c r="F69" s="1019"/>
      <c r="G69" s="1019"/>
      <c r="H69" s="1019"/>
      <c r="I69" s="1019"/>
      <c r="J69" s="1019"/>
    </row>
    <row r="70" spans="1:10" ht="23.25" x14ac:dyDescent="0.35">
      <c r="A70" s="1018"/>
      <c r="E70" s="1019"/>
      <c r="F70" s="1019"/>
      <c r="G70" s="1019"/>
      <c r="H70" s="1019"/>
      <c r="I70" s="1019"/>
      <c r="J70" s="1019"/>
    </row>
    <row r="71" spans="1:10" ht="23.25" x14ac:dyDescent="0.35">
      <c r="A71" s="1018"/>
      <c r="E71" s="1019"/>
      <c r="F71" s="1019"/>
      <c r="G71" s="1019"/>
      <c r="H71" s="1019"/>
      <c r="I71" s="1019"/>
      <c r="J71" s="1019"/>
    </row>
    <row r="72" spans="1:10" ht="23.25" x14ac:dyDescent="0.35">
      <c r="A72" s="1018"/>
      <c r="E72" s="1019"/>
      <c r="F72" s="1019"/>
      <c r="G72" s="1019"/>
      <c r="H72" s="1019"/>
      <c r="I72" s="1019"/>
      <c r="J72" s="1019"/>
    </row>
    <row r="73" spans="1:10" ht="23.25" x14ac:dyDescent="0.35">
      <c r="A73" s="1018"/>
      <c r="E73" s="1019"/>
      <c r="F73" s="1019"/>
      <c r="G73" s="1019"/>
      <c r="H73" s="1019"/>
      <c r="I73" s="1019"/>
      <c r="J73" s="1019"/>
    </row>
    <row r="74" spans="1:10" ht="23.25" x14ac:dyDescent="0.35">
      <c r="A74" s="1018"/>
      <c r="E74" s="1019"/>
      <c r="F74" s="1019"/>
      <c r="G74" s="1019"/>
      <c r="H74" s="1019"/>
      <c r="I74" s="1019"/>
      <c r="J74" s="1019"/>
    </row>
    <row r="75" spans="1:10" ht="23.25" x14ac:dyDescent="0.35">
      <c r="A75" s="1018"/>
      <c r="E75" s="1019"/>
      <c r="F75" s="1019"/>
      <c r="G75" s="1019"/>
      <c r="H75" s="1019"/>
      <c r="I75" s="1019"/>
      <c r="J75" s="1019"/>
    </row>
    <row r="76" spans="1:10" ht="23.25" x14ac:dyDescent="0.35">
      <c r="A76" s="1018"/>
      <c r="E76" s="1019"/>
      <c r="F76" s="1019"/>
      <c r="G76" s="1019"/>
      <c r="H76" s="1019"/>
      <c r="I76" s="1019"/>
      <c r="J76" s="1019"/>
    </row>
    <row r="77" spans="1:10" ht="23.25" x14ac:dyDescent="0.35">
      <c r="A77" s="1018"/>
    </row>
    <row r="78" spans="1:10" ht="23.25" x14ac:dyDescent="0.35">
      <c r="A78" s="1018"/>
    </row>
    <row r="79" spans="1:10" ht="23.25" x14ac:dyDescent="0.35">
      <c r="A79" s="1018"/>
    </row>
    <row r="80" spans="1:10" ht="23.25" x14ac:dyDescent="0.35">
      <c r="A80" s="1018"/>
    </row>
    <row r="81" spans="1:1" ht="23.25" x14ac:dyDescent="0.35">
      <c r="A81" s="1018"/>
    </row>
    <row r="82" spans="1:1" ht="23.25" x14ac:dyDescent="0.35">
      <c r="A82" s="1018"/>
    </row>
  </sheetData>
  <phoneticPr fontId="46" type="noConversion"/>
  <pageMargins left="0.5" right="0.5" top="0.5" bottom="0.5" header="0" footer="0"/>
  <pageSetup scale="51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02589-42F7-4FF8-96B9-DF7D986875C8}">
  <dimension ref="A1:K83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740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749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20.100000000000001" customHeight="1" x14ac:dyDescent="0.35">
      <c r="A7" s="1018"/>
      <c r="B7" s="1022"/>
      <c r="C7" s="1022" t="s">
        <v>649</v>
      </c>
      <c r="D7" s="1022"/>
      <c r="E7" s="1023" t="e">
        <f t="shared" ref="E7:K7" si="0">$H$50</f>
        <v>#REF!</v>
      </c>
      <c r="F7" s="1023" t="e">
        <f t="shared" si="0"/>
        <v>#REF!</v>
      </c>
      <c r="G7" s="1023" t="e">
        <f t="shared" si="0"/>
        <v>#REF!</v>
      </c>
      <c r="H7" s="1023" t="e">
        <f t="shared" si="0"/>
        <v>#REF!</v>
      </c>
      <c r="I7" s="1023" t="e">
        <f t="shared" si="0"/>
        <v>#REF!</v>
      </c>
      <c r="J7" s="1023" t="e">
        <f t="shared" si="0"/>
        <v>#REF!</v>
      </c>
      <c r="K7" s="1023" t="e">
        <f t="shared" si="0"/>
        <v>#REF!</v>
      </c>
    </row>
    <row r="8" spans="1:11" ht="19.5" customHeight="1" x14ac:dyDescent="0.25">
      <c r="C8" s="1024"/>
      <c r="E8" s="1544"/>
      <c r="F8" s="1544"/>
      <c r="G8" s="1544"/>
      <c r="H8" s="1544"/>
      <c r="I8" s="1544"/>
      <c r="J8" s="1544"/>
      <c r="K8" s="1544"/>
    </row>
    <row r="9" spans="1:11" ht="20.100000000000001" customHeight="1" x14ac:dyDescent="0.35">
      <c r="A9" s="1018" t="s">
        <v>750</v>
      </c>
      <c r="B9" s="1022"/>
      <c r="C9" s="1022" t="s">
        <v>288</v>
      </c>
      <c r="D9" s="1022"/>
      <c r="E9" s="1543" t="e">
        <f>#REF!</f>
        <v>#REF!</v>
      </c>
      <c r="F9" s="1543" t="e">
        <f>#REF!</f>
        <v>#REF!</v>
      </c>
      <c r="G9" s="1543" t="e">
        <f>#REF!</f>
        <v>#REF!</v>
      </c>
      <c r="H9" s="1543" t="e">
        <f>#REF!</f>
        <v>#REF!</v>
      </c>
      <c r="I9" s="1543" t="e">
        <f>#REF!</f>
        <v>#REF!</v>
      </c>
      <c r="J9" s="1543" t="e">
        <f>#REF!</f>
        <v>#REF!</v>
      </c>
      <c r="K9" s="1543" t="e">
        <f>#REF!</f>
        <v>#REF!</v>
      </c>
    </row>
    <row r="10" spans="1:11" ht="21.75" customHeight="1" x14ac:dyDescent="0.2">
      <c r="A10" s="1017" t="s">
        <v>751</v>
      </c>
      <c r="C10" s="1017" t="s">
        <v>287</v>
      </c>
      <c r="E10" s="1546" t="e">
        <f>#REF!</f>
        <v>#REF!</v>
      </c>
      <c r="F10" s="1546" t="e">
        <f>#REF!</f>
        <v>#REF!</v>
      </c>
      <c r="G10" s="1546" t="e">
        <f>#REF!</f>
        <v>#REF!</v>
      </c>
      <c r="H10" s="1546" t="e">
        <f>#REF!</f>
        <v>#REF!</v>
      </c>
      <c r="I10" s="1546" t="e">
        <f>#REF!</f>
        <v>#REF!</v>
      </c>
      <c r="J10" s="1546" t="e">
        <f>#REF!</f>
        <v>#REF!</v>
      </c>
      <c r="K10" s="1546" t="e">
        <f>#REF!</f>
        <v>#REF!</v>
      </c>
    </row>
    <row r="11" spans="1:11" ht="19.5" customHeight="1" x14ac:dyDescent="0.2">
      <c r="C11" s="1017" t="s">
        <v>230</v>
      </c>
      <c r="E11" s="1546" t="e">
        <f>$H$52</f>
        <v>#REF!</v>
      </c>
      <c r="F11" s="1546" t="e">
        <f t="shared" ref="F11:K11" si="1">$H$52</f>
        <v>#REF!</v>
      </c>
      <c r="G11" s="1546" t="e">
        <f t="shared" si="1"/>
        <v>#REF!</v>
      </c>
      <c r="H11" s="1546" t="e">
        <f t="shared" si="1"/>
        <v>#REF!</v>
      </c>
      <c r="I11" s="1546" t="e">
        <f t="shared" si="1"/>
        <v>#REF!</v>
      </c>
      <c r="J11" s="1546" t="e">
        <f t="shared" si="1"/>
        <v>#REF!</v>
      </c>
      <c r="K11" s="1546" t="e">
        <f t="shared" si="1"/>
        <v>#REF!</v>
      </c>
    </row>
    <row r="12" spans="1:11" ht="20.100000000000001" customHeight="1" x14ac:dyDescent="0.35">
      <c r="A12" s="1018"/>
      <c r="B12" s="1022"/>
      <c r="C12" s="1022" t="s">
        <v>158</v>
      </c>
      <c r="D12" s="1022"/>
      <c r="E12" s="1030" t="e">
        <f>SUM(E6:E11)</f>
        <v>#REF!</v>
      </c>
      <c r="F12" s="1030" t="e">
        <f t="shared" ref="F12:K12" si="2">SUM(F6:F11)</f>
        <v>#REF!</v>
      </c>
      <c r="G12" s="1030" t="e">
        <f t="shared" si="2"/>
        <v>#REF!</v>
      </c>
      <c r="H12" s="1030" t="e">
        <f t="shared" si="2"/>
        <v>#REF!</v>
      </c>
      <c r="I12" s="1030" t="e">
        <f t="shared" si="2"/>
        <v>#REF!</v>
      </c>
      <c r="J12" s="1030" t="e">
        <f t="shared" si="2"/>
        <v>#REF!</v>
      </c>
      <c r="K12" s="1030" t="e">
        <f t="shared" si="2"/>
        <v>#REF!</v>
      </c>
    </row>
    <row r="13" spans="1:11" ht="20.100000000000001" customHeight="1" x14ac:dyDescent="0.35">
      <c r="A13" s="1018"/>
      <c r="B13" s="1022"/>
      <c r="C13" s="1022"/>
      <c r="D13" s="1022"/>
      <c r="E13" s="1025"/>
      <c r="F13" s="1025"/>
      <c r="G13" s="1025"/>
      <c r="H13" s="1025"/>
      <c r="I13" s="1025"/>
      <c r="J13" s="1025"/>
      <c r="K13" s="1025"/>
    </row>
    <row r="14" spans="1:11" ht="20.100000000000001" hidden="1" customHeight="1" x14ac:dyDescent="0.35">
      <c r="A14" s="1018"/>
      <c r="B14" s="1022"/>
      <c r="C14" s="1022"/>
      <c r="D14" s="1022"/>
      <c r="E14" s="1025"/>
      <c r="F14" s="1025"/>
      <c r="G14" s="1025"/>
      <c r="H14" s="1025"/>
      <c r="I14" s="1025"/>
      <c r="J14" s="1025"/>
      <c r="K14" s="1025"/>
    </row>
    <row r="15" spans="1:11" ht="20.100000000000001" hidden="1" customHeight="1" thickBot="1" x14ac:dyDescent="0.4">
      <c r="A15" s="1018"/>
      <c r="B15" s="1022"/>
      <c r="C15" s="1022"/>
      <c r="D15" s="1022"/>
      <c r="E15" s="1025"/>
      <c r="F15" s="1025"/>
      <c r="G15" s="1025"/>
      <c r="H15" s="1025"/>
      <c r="I15" s="1025"/>
      <c r="J15" s="1025"/>
      <c r="K15" s="1025"/>
    </row>
    <row r="16" spans="1:11" ht="20.100000000000001" hidden="1" customHeight="1" x14ac:dyDescent="0.35">
      <c r="A16" s="1018"/>
      <c r="B16" s="1022"/>
      <c r="C16" s="1022"/>
      <c r="D16" s="1022"/>
      <c r="E16" s="1025"/>
      <c r="F16" s="1025"/>
      <c r="G16" s="1025"/>
      <c r="H16" s="1025"/>
      <c r="I16" s="1025"/>
      <c r="J16" s="1025"/>
      <c r="K16" s="1025"/>
    </row>
    <row r="17" spans="1:11" ht="20.100000000000001" hidden="1" customHeight="1" x14ac:dyDescent="0.35">
      <c r="A17" s="1018" t="s">
        <v>488</v>
      </c>
      <c r="B17" s="1022"/>
      <c r="C17" s="1022" t="s">
        <v>67</v>
      </c>
      <c r="D17" s="1022"/>
      <c r="E17" s="1023" t="e">
        <f>#REF!</f>
        <v>#REF!</v>
      </c>
      <c r="F17" s="1023" t="e">
        <f>#REF!</f>
        <v>#REF!</v>
      </c>
      <c r="G17" s="1023" t="e">
        <f>#REF!</f>
        <v>#REF!</v>
      </c>
      <c r="H17" s="1023" t="e">
        <f>#REF!</f>
        <v>#REF!</v>
      </c>
      <c r="I17" s="1023" t="e">
        <f>#REF!</f>
        <v>#REF!</v>
      </c>
      <c r="J17" s="1023" t="e">
        <f>#REF!</f>
        <v>#REF!</v>
      </c>
      <c r="K17" s="1023" t="e">
        <f>#REF!</f>
        <v>#REF!</v>
      </c>
    </row>
    <row r="18" spans="1:11" ht="20.100000000000001" hidden="1" customHeight="1" x14ac:dyDescent="0.35">
      <c r="A18" s="1018" t="s">
        <v>174</v>
      </c>
      <c r="B18" s="1022"/>
      <c r="C18" s="1022" t="s">
        <v>258</v>
      </c>
      <c r="D18" s="1022"/>
      <c r="E18" s="1020" t="e">
        <f>#REF!</f>
        <v>#REF!</v>
      </c>
      <c r="F18" s="1020" t="e">
        <f>#REF!</f>
        <v>#REF!</v>
      </c>
      <c r="G18" s="1020" t="e">
        <f>#REF!</f>
        <v>#REF!</v>
      </c>
      <c r="H18" s="1020" t="e">
        <f>#REF!</f>
        <v>#REF!</v>
      </c>
      <c r="I18" s="1020" t="e">
        <f>#REF!</f>
        <v>#REF!</v>
      </c>
      <c r="J18" s="1020" t="e">
        <f>#REF!</f>
        <v>#REF!</v>
      </c>
      <c r="K18" s="1020" t="e">
        <f>#REF!</f>
        <v>#REF!</v>
      </c>
    </row>
    <row r="19" spans="1:11" ht="20.100000000000001" hidden="1" customHeight="1" x14ac:dyDescent="0.35">
      <c r="A19" s="1018"/>
      <c r="B19" s="1022"/>
      <c r="C19" s="1022" t="s">
        <v>351</v>
      </c>
      <c r="D19" s="1022"/>
      <c r="E19" s="1023">
        <f t="shared" ref="E19:K19" si="3">$H$51</f>
        <v>0</v>
      </c>
      <c r="F19" s="1023">
        <f t="shared" si="3"/>
        <v>0</v>
      </c>
      <c r="G19" s="1023">
        <f t="shared" si="3"/>
        <v>0</v>
      </c>
      <c r="H19" s="1023">
        <f t="shared" si="3"/>
        <v>0</v>
      </c>
      <c r="I19" s="1023">
        <f t="shared" si="3"/>
        <v>0</v>
      </c>
      <c r="J19" s="1023">
        <f t="shared" si="3"/>
        <v>0</v>
      </c>
      <c r="K19" s="1023">
        <f t="shared" si="3"/>
        <v>0</v>
      </c>
    </row>
    <row r="20" spans="1:11" ht="20.100000000000001" hidden="1" customHeight="1" x14ac:dyDescent="0.35">
      <c r="A20" s="1018"/>
      <c r="B20" s="1022"/>
      <c r="C20" s="1022" t="s">
        <v>170</v>
      </c>
      <c r="D20" s="1022"/>
      <c r="E20" s="1023" t="e">
        <f>#REF!</f>
        <v>#REF!</v>
      </c>
      <c r="F20" s="1023" t="e">
        <f>#REF!</f>
        <v>#REF!</v>
      </c>
      <c r="G20" s="1023" t="e">
        <f>#REF!</f>
        <v>#REF!</v>
      </c>
      <c r="H20" s="1023" t="e">
        <f>#REF!</f>
        <v>#REF!</v>
      </c>
      <c r="I20" s="1023" t="e">
        <f>#REF!</f>
        <v>#REF!</v>
      </c>
      <c r="J20" s="1023" t="e">
        <f>#REF!</f>
        <v>#REF!</v>
      </c>
      <c r="K20" s="1023" t="e">
        <f>#REF!</f>
        <v>#REF!</v>
      </c>
    </row>
    <row r="21" spans="1:11" ht="20.100000000000001" hidden="1" customHeight="1" x14ac:dyDescent="0.35">
      <c r="A21" s="1018"/>
      <c r="B21" s="1022"/>
      <c r="C21" s="1022"/>
      <c r="D21" s="1022"/>
      <c r="E21" s="1031"/>
      <c r="F21" s="1031"/>
      <c r="G21" s="1031"/>
      <c r="H21" s="1031"/>
      <c r="I21" s="1031"/>
      <c r="J21" s="1031"/>
      <c r="K21" s="1031"/>
    </row>
    <row r="22" spans="1:11" ht="20.100000000000001" hidden="1" customHeight="1" thickBot="1" x14ac:dyDescent="0.4">
      <c r="A22" s="1018"/>
      <c r="B22" s="1022"/>
      <c r="C22" s="1022" t="s">
        <v>158</v>
      </c>
      <c r="D22" s="1022"/>
      <c r="E22" s="1030" t="e">
        <f t="shared" ref="E22:K22" si="4">SUM(E17:E21)</f>
        <v>#REF!</v>
      </c>
      <c r="F22" s="1030" t="e">
        <f t="shared" si="4"/>
        <v>#REF!</v>
      </c>
      <c r="G22" s="1030" t="e">
        <f t="shared" si="4"/>
        <v>#REF!</v>
      </c>
      <c r="H22" s="1030" t="e">
        <f t="shared" si="4"/>
        <v>#REF!</v>
      </c>
      <c r="I22" s="1030" t="e">
        <f t="shared" si="4"/>
        <v>#REF!</v>
      </c>
      <c r="J22" s="1030" t="e">
        <f t="shared" si="4"/>
        <v>#REF!</v>
      </c>
      <c r="K22" s="1030" t="e">
        <f t="shared" si="4"/>
        <v>#REF!</v>
      </c>
    </row>
    <row r="23" spans="1:11" ht="20.100000000000001" hidden="1" customHeight="1" thickTop="1" x14ac:dyDescent="0.35">
      <c r="A23" s="1018"/>
      <c r="B23" s="1022"/>
      <c r="C23" s="1022"/>
      <c r="D23" s="1022"/>
      <c r="E23" s="1033"/>
      <c r="F23" s="1033"/>
      <c r="G23" s="1033"/>
      <c r="H23" s="1033"/>
      <c r="I23" s="1033"/>
      <c r="J23" s="1033"/>
      <c r="K23" s="1033"/>
    </row>
    <row r="24" spans="1:11" ht="20.100000000000001" hidden="1" customHeight="1" x14ac:dyDescent="0.35">
      <c r="A24" s="1018"/>
      <c r="B24" s="1022"/>
      <c r="C24" s="1022"/>
      <c r="D24" s="1022"/>
      <c r="E24" s="1018"/>
      <c r="F24" s="1018"/>
      <c r="G24" s="1018"/>
      <c r="H24" s="1018"/>
      <c r="I24" s="1018"/>
      <c r="J24" s="1018"/>
      <c r="K24" s="1018"/>
    </row>
    <row r="25" spans="1:11" ht="20.100000000000001" hidden="1" customHeight="1" x14ac:dyDescent="0.35">
      <c r="A25" s="1018"/>
      <c r="B25" s="1022"/>
      <c r="C25" s="1032"/>
      <c r="D25" s="1022"/>
      <c r="E25" s="1018"/>
      <c r="F25" s="1018"/>
      <c r="G25" s="1018"/>
      <c r="H25" s="1018"/>
      <c r="I25" s="1018"/>
      <c r="J25" s="1018"/>
      <c r="K25" s="1018"/>
    </row>
    <row r="26" spans="1:11" ht="20.100000000000001" hidden="1" customHeight="1" x14ac:dyDescent="0.35">
      <c r="A26" s="1018"/>
      <c r="B26" s="1022"/>
      <c r="C26" s="1022"/>
      <c r="D26" s="1022"/>
      <c r="E26" s="1018"/>
      <c r="F26" s="1018"/>
      <c r="G26" s="1018"/>
      <c r="H26" s="1018"/>
      <c r="I26" s="1018"/>
      <c r="J26" s="1018"/>
      <c r="K26" s="1018"/>
    </row>
    <row r="27" spans="1:11" ht="20.100000000000001" hidden="1" customHeight="1" x14ac:dyDescent="0.35">
      <c r="A27" s="1018"/>
      <c r="B27" s="1022"/>
      <c r="C27" s="1022"/>
      <c r="D27" s="1024"/>
      <c r="E27" s="1025"/>
      <c r="F27" s="1025"/>
      <c r="G27" s="1018"/>
      <c r="H27" s="1018"/>
      <c r="I27" s="1018"/>
      <c r="J27" s="1018"/>
      <c r="K27" s="1018"/>
    </row>
    <row r="28" spans="1:11" ht="20.100000000000001" hidden="1" customHeight="1" x14ac:dyDescent="0.35">
      <c r="A28" s="1018" t="s">
        <v>487</v>
      </c>
      <c r="B28" s="1022"/>
      <c r="C28" s="1022" t="s">
        <v>67</v>
      </c>
      <c r="D28" s="1024"/>
      <c r="E28" s="1023" t="e">
        <f>#REF!</f>
        <v>#REF!</v>
      </c>
      <c r="F28" s="1023" t="e">
        <f>#REF!</f>
        <v>#REF!</v>
      </c>
      <c r="G28" s="1023" t="e">
        <f>#REF!</f>
        <v>#REF!</v>
      </c>
      <c r="H28" s="1023" t="e">
        <f>#REF!</f>
        <v>#REF!</v>
      </c>
      <c r="I28" s="1023" t="e">
        <f>#REF!</f>
        <v>#REF!</v>
      </c>
      <c r="J28" s="1023" t="e">
        <f>#REF!</f>
        <v>#REF!</v>
      </c>
      <c r="K28" s="1023" t="e">
        <f>#REF!</f>
        <v>#REF!</v>
      </c>
    </row>
    <row r="29" spans="1:11" ht="20.100000000000001" hidden="1" customHeight="1" x14ac:dyDescent="0.35">
      <c r="A29" s="1018" t="s">
        <v>172</v>
      </c>
      <c r="B29" s="1022"/>
      <c r="C29" s="1022" t="s">
        <v>258</v>
      </c>
      <c r="D29" s="1020"/>
      <c r="E29" s="1020" t="e">
        <f>#REF!</f>
        <v>#REF!</v>
      </c>
      <c r="F29" s="1020" t="e">
        <f>#REF!</f>
        <v>#REF!</v>
      </c>
      <c r="G29" s="1020" t="e">
        <f>#REF!</f>
        <v>#REF!</v>
      </c>
      <c r="H29" s="1020" t="e">
        <f>#REF!</f>
        <v>#REF!</v>
      </c>
      <c r="I29" s="1020" t="e">
        <f>#REF!</f>
        <v>#REF!</v>
      </c>
      <c r="J29" s="1020" t="e">
        <f>#REF!</f>
        <v>#REF!</v>
      </c>
      <c r="K29" s="1020" t="e">
        <f>#REF!</f>
        <v>#REF!</v>
      </c>
    </row>
    <row r="30" spans="1:11" ht="20.100000000000001" hidden="1" customHeight="1" x14ac:dyDescent="0.35">
      <c r="A30" s="1018"/>
      <c r="B30" s="1022"/>
      <c r="C30" s="1022" t="s">
        <v>351</v>
      </c>
      <c r="D30" s="1020"/>
      <c r="E30" s="1023">
        <f t="shared" ref="E30:K30" si="5">$H$51</f>
        <v>0</v>
      </c>
      <c r="F30" s="1023">
        <f t="shared" si="5"/>
        <v>0</v>
      </c>
      <c r="G30" s="1023">
        <f t="shared" si="5"/>
        <v>0</v>
      </c>
      <c r="H30" s="1023">
        <f t="shared" si="5"/>
        <v>0</v>
      </c>
      <c r="I30" s="1023">
        <f t="shared" si="5"/>
        <v>0</v>
      </c>
      <c r="J30" s="1023">
        <f t="shared" si="5"/>
        <v>0</v>
      </c>
      <c r="K30" s="1023">
        <f t="shared" si="5"/>
        <v>0</v>
      </c>
    </row>
    <row r="31" spans="1:11" ht="20.100000000000001" hidden="1" customHeight="1" x14ac:dyDescent="0.35">
      <c r="A31" s="1018"/>
      <c r="B31" s="1022"/>
      <c r="C31" s="1022" t="s">
        <v>170</v>
      </c>
      <c r="D31" s="1020"/>
      <c r="E31" s="1023" t="e">
        <f>#REF!</f>
        <v>#REF!</v>
      </c>
      <c r="F31" s="1023" t="e">
        <f>#REF!</f>
        <v>#REF!</v>
      </c>
      <c r="G31" s="1023" t="e">
        <f>#REF!</f>
        <v>#REF!</v>
      </c>
      <c r="H31" s="1023" t="e">
        <f>#REF!</f>
        <v>#REF!</v>
      </c>
      <c r="I31" s="1023" t="e">
        <f>#REF!</f>
        <v>#REF!</v>
      </c>
      <c r="J31" s="1023" t="e">
        <f>#REF!</f>
        <v>#REF!</v>
      </c>
      <c r="K31" s="1023" t="e">
        <f>#REF!</f>
        <v>#REF!</v>
      </c>
    </row>
    <row r="32" spans="1:11" ht="23.25" hidden="1" x14ac:dyDescent="0.35">
      <c r="A32" s="1018"/>
      <c r="B32" s="1022"/>
      <c r="C32" s="1022"/>
      <c r="D32" s="1022"/>
      <c r="E32" s="1031"/>
      <c r="F32" s="1031"/>
      <c r="G32" s="1031"/>
      <c r="H32" s="1031"/>
      <c r="I32" s="1031"/>
      <c r="J32" s="1031"/>
      <c r="K32" s="1031"/>
    </row>
    <row r="33" spans="1:11" ht="23.25" hidden="1" x14ac:dyDescent="0.35">
      <c r="A33" s="1018"/>
      <c r="B33" s="1022"/>
      <c r="C33" s="1022" t="s">
        <v>158</v>
      </c>
      <c r="D33" s="1022"/>
      <c r="E33" s="1030" t="e">
        <f t="shared" ref="E33:K33" si="6">SUM(E28:E32)</f>
        <v>#REF!</v>
      </c>
      <c r="F33" s="1030" t="e">
        <f t="shared" si="6"/>
        <v>#REF!</v>
      </c>
      <c r="G33" s="1030" t="e">
        <f t="shared" si="6"/>
        <v>#REF!</v>
      </c>
      <c r="H33" s="1030" t="e">
        <f t="shared" si="6"/>
        <v>#REF!</v>
      </c>
      <c r="I33" s="1030" t="e">
        <f t="shared" si="6"/>
        <v>#REF!</v>
      </c>
      <c r="J33" s="1030" t="e">
        <f t="shared" si="6"/>
        <v>#REF!</v>
      </c>
      <c r="K33" s="1030" t="e">
        <f t="shared" si="6"/>
        <v>#REF!</v>
      </c>
    </row>
    <row r="34" spans="1:11" ht="24" hidden="1" thickTop="1" x14ac:dyDescent="0.35">
      <c r="A34" s="1018"/>
      <c r="B34" s="1022"/>
      <c r="C34" s="1022"/>
      <c r="D34" s="1022"/>
      <c r="E34" s="1028"/>
      <c r="F34" s="1028"/>
      <c r="G34" s="1028"/>
      <c r="H34" s="1028"/>
      <c r="I34" s="1028"/>
      <c r="J34" s="1028"/>
      <c r="K34" s="1028"/>
    </row>
    <row r="35" spans="1:11" ht="23.25" hidden="1" x14ac:dyDescent="0.35">
      <c r="A35" s="1018"/>
      <c r="B35" s="1022"/>
      <c r="C35" s="1022"/>
      <c r="D35" s="1022"/>
      <c r="E35" s="1025"/>
      <c r="F35" s="1025"/>
      <c r="G35" s="1025"/>
      <c r="H35" s="1025"/>
      <c r="I35" s="1025"/>
      <c r="J35" s="1025"/>
      <c r="K35" s="1025"/>
    </row>
    <row r="36" spans="1:11" ht="23.25" hidden="1" x14ac:dyDescent="0.35">
      <c r="A36" s="1018"/>
      <c r="B36" s="1022"/>
      <c r="C36" s="1022"/>
      <c r="D36" s="1022"/>
      <c r="E36" s="1025"/>
      <c r="F36" s="1025"/>
      <c r="G36" s="1025"/>
      <c r="H36" s="1025"/>
      <c r="I36" s="1025"/>
      <c r="J36" s="1025"/>
      <c r="K36" s="1025"/>
    </row>
    <row r="37" spans="1:11" ht="23.25" hidden="1" x14ac:dyDescent="0.35">
      <c r="A37" s="1018"/>
      <c r="B37" s="1022"/>
      <c r="C37" s="1022"/>
      <c r="D37" s="1022"/>
      <c r="E37" s="1025"/>
      <c r="F37" s="1025"/>
      <c r="G37" s="1025"/>
      <c r="H37" s="1025"/>
      <c r="I37" s="1025"/>
      <c r="J37" s="1025"/>
      <c r="K37" s="1025"/>
    </row>
    <row r="38" spans="1:11" ht="23.25" hidden="1" x14ac:dyDescent="0.35">
      <c r="A38" s="1018" t="s">
        <v>486</v>
      </c>
      <c r="B38" s="1022"/>
      <c r="C38" s="1022" t="s">
        <v>67</v>
      </c>
      <c r="D38" s="1024"/>
      <c r="E38" s="1023" t="e">
        <f>#REF!</f>
        <v>#REF!</v>
      </c>
      <c r="F38" s="1023" t="e">
        <f>#REF!</f>
        <v>#REF!</v>
      </c>
      <c r="G38" s="1023" t="e">
        <f>#REF!</f>
        <v>#REF!</v>
      </c>
      <c r="H38" s="1023" t="e">
        <f>#REF!</f>
        <v>#REF!</v>
      </c>
      <c r="I38" s="1023" t="e">
        <f>#REF!</f>
        <v>#REF!</v>
      </c>
      <c r="J38" s="1023" t="e">
        <f>#REF!</f>
        <v>#REF!</v>
      </c>
      <c r="K38" s="1023" t="e">
        <f>#REF!</f>
        <v>#REF!</v>
      </c>
    </row>
    <row r="39" spans="1:11" ht="23.25" hidden="1" x14ac:dyDescent="0.35">
      <c r="A39" s="1018" t="s">
        <v>485</v>
      </c>
      <c r="B39" s="1022"/>
      <c r="C39" s="1022" t="s">
        <v>258</v>
      </c>
      <c r="D39" s="1020"/>
      <c r="E39" s="1020" t="e">
        <f>#REF!</f>
        <v>#REF!</v>
      </c>
      <c r="F39" s="1020" t="e">
        <f>#REF!</f>
        <v>#REF!</v>
      </c>
      <c r="G39" s="1020" t="e">
        <f>#REF!</f>
        <v>#REF!</v>
      </c>
      <c r="H39" s="1020" t="e">
        <f>#REF!</f>
        <v>#REF!</v>
      </c>
      <c r="I39" s="1020" t="e">
        <f>#REF!</f>
        <v>#REF!</v>
      </c>
      <c r="J39" s="1020" t="e">
        <f>#REF!</f>
        <v>#REF!</v>
      </c>
      <c r="K39" s="1020" t="e">
        <f>#REF!</f>
        <v>#REF!</v>
      </c>
    </row>
    <row r="40" spans="1:11" ht="23.25" hidden="1" x14ac:dyDescent="0.35">
      <c r="A40" s="1018"/>
      <c r="B40" s="1022"/>
      <c r="C40" s="1022" t="s">
        <v>351</v>
      </c>
      <c r="D40" s="1020"/>
      <c r="E40" s="1023" t="e">
        <f t="shared" ref="E40:K40" si="7">$H$52</f>
        <v>#REF!</v>
      </c>
      <c r="F40" s="1023" t="e">
        <f t="shared" si="7"/>
        <v>#REF!</v>
      </c>
      <c r="G40" s="1023" t="e">
        <f t="shared" si="7"/>
        <v>#REF!</v>
      </c>
      <c r="H40" s="1023" t="e">
        <f t="shared" si="7"/>
        <v>#REF!</v>
      </c>
      <c r="I40" s="1023" t="e">
        <f t="shared" si="7"/>
        <v>#REF!</v>
      </c>
      <c r="J40" s="1023" t="e">
        <f t="shared" si="7"/>
        <v>#REF!</v>
      </c>
      <c r="K40" s="1023" t="e">
        <f t="shared" si="7"/>
        <v>#REF!</v>
      </c>
    </row>
    <row r="41" spans="1:11" ht="23.25" hidden="1" x14ac:dyDescent="0.35">
      <c r="A41" s="1018"/>
      <c r="B41" s="1022"/>
      <c r="C41" s="1022" t="s">
        <v>170</v>
      </c>
      <c r="D41" s="1020"/>
      <c r="E41" s="1023" t="e">
        <f>#REF!</f>
        <v>#REF!</v>
      </c>
      <c r="F41" s="1023" t="e">
        <f>#REF!</f>
        <v>#REF!</v>
      </c>
      <c r="G41" s="1023" t="e">
        <f>#REF!</f>
        <v>#REF!</v>
      </c>
      <c r="H41" s="1023" t="e">
        <f>#REF!</f>
        <v>#REF!</v>
      </c>
      <c r="I41" s="1023" t="e">
        <f>#REF!</f>
        <v>#REF!</v>
      </c>
      <c r="J41" s="1023" t="e">
        <f>#REF!</f>
        <v>#REF!</v>
      </c>
      <c r="K41" s="1023" t="e">
        <f>#REF!</f>
        <v>#REF!</v>
      </c>
    </row>
    <row r="42" spans="1:11" ht="23.25" hidden="1" x14ac:dyDescent="0.35">
      <c r="A42" s="1018"/>
      <c r="B42" s="1022"/>
      <c r="C42" s="1022"/>
      <c r="D42" s="1022"/>
      <c r="E42" s="1031"/>
      <c r="F42" s="1031"/>
      <c r="G42" s="1031"/>
      <c r="H42" s="1031"/>
      <c r="I42" s="1031"/>
      <c r="J42" s="1031"/>
      <c r="K42" s="1031"/>
    </row>
    <row r="43" spans="1:11" ht="24" hidden="1" thickBot="1" x14ac:dyDescent="0.4">
      <c r="A43" s="1018"/>
      <c r="B43" s="1022"/>
      <c r="C43" s="1022" t="s">
        <v>158</v>
      </c>
      <c r="D43" s="1022"/>
      <c r="E43" s="1030" t="e">
        <f t="shared" ref="E43:K43" si="8">SUM(E38:E42)</f>
        <v>#REF!</v>
      </c>
      <c r="F43" s="1030" t="e">
        <f t="shared" si="8"/>
        <v>#REF!</v>
      </c>
      <c r="G43" s="1030" t="e">
        <f t="shared" si="8"/>
        <v>#REF!</v>
      </c>
      <c r="H43" s="1030" t="e">
        <f t="shared" si="8"/>
        <v>#REF!</v>
      </c>
      <c r="I43" s="1030" t="e">
        <f t="shared" si="8"/>
        <v>#REF!</v>
      </c>
      <c r="J43" s="1030" t="e">
        <f t="shared" si="8"/>
        <v>#REF!</v>
      </c>
      <c r="K43" s="1029" t="e">
        <f t="shared" si="8"/>
        <v>#REF!</v>
      </c>
    </row>
    <row r="44" spans="1:11" ht="24" hidden="1" thickTop="1" x14ac:dyDescent="0.35">
      <c r="A44" s="1018"/>
      <c r="B44" s="1022"/>
      <c r="C44" s="1022"/>
      <c r="D44" s="1022"/>
      <c r="E44" s="1028"/>
      <c r="F44" s="1028"/>
      <c r="G44" s="1028"/>
      <c r="H44" s="1028"/>
      <c r="I44" s="1028"/>
      <c r="J44" s="1028"/>
    </row>
    <row r="45" spans="1:11" ht="23.25" x14ac:dyDescent="0.35">
      <c r="A45" s="1018"/>
      <c r="B45" s="1022"/>
      <c r="C45" s="1022"/>
      <c r="D45" s="1022"/>
      <c r="H45" s="1019"/>
      <c r="I45" s="1019"/>
      <c r="J45" s="1019"/>
    </row>
    <row r="46" spans="1:11" ht="23.25" x14ac:dyDescent="0.35">
      <c r="A46" s="1018"/>
      <c r="B46" s="1022"/>
      <c r="C46" s="1022"/>
      <c r="D46" s="1022"/>
      <c r="H46" s="1019"/>
      <c r="I46" s="1019"/>
      <c r="J46" s="1019"/>
    </row>
    <row r="47" spans="1:11" ht="23.25" x14ac:dyDescent="0.35">
      <c r="A47" s="1018"/>
      <c r="B47" s="1022"/>
      <c r="C47" s="1024"/>
      <c r="D47" s="1024"/>
      <c r="F47" s="1024"/>
      <c r="G47" s="1024"/>
      <c r="H47" s="1024"/>
      <c r="I47" s="1024"/>
      <c r="J47" s="1020"/>
    </row>
    <row r="48" spans="1:11" ht="23.25" x14ac:dyDescent="0.35">
      <c r="A48" s="1025"/>
      <c r="B48" s="1020"/>
      <c r="C48" s="1020"/>
      <c r="D48" s="1022"/>
      <c r="E48" s="1020"/>
      <c r="F48" s="1020"/>
      <c r="G48" s="1020"/>
      <c r="H48" s="1020"/>
      <c r="I48" s="1020"/>
      <c r="J48" s="1019"/>
    </row>
    <row r="49" spans="1:10" ht="23.25" x14ac:dyDescent="0.35">
      <c r="A49" s="1025"/>
      <c r="B49" s="1020"/>
      <c r="C49" s="1020"/>
      <c r="D49" s="1022"/>
      <c r="E49" s="1022" t="s">
        <v>649</v>
      </c>
      <c r="F49" s="1024" t="s">
        <v>165</v>
      </c>
      <c r="G49" s="1024" t="s">
        <v>164</v>
      </c>
      <c r="H49" s="1024" t="s">
        <v>158</v>
      </c>
      <c r="I49" s="1024"/>
      <c r="J49" s="1019"/>
    </row>
    <row r="50" spans="1:10" ht="23.25" x14ac:dyDescent="0.35">
      <c r="A50" s="1018"/>
      <c r="B50" s="1022"/>
      <c r="C50" s="1022"/>
      <c r="D50" s="1022"/>
      <c r="E50" s="1520"/>
      <c r="F50" s="1020">
        <v>6</v>
      </c>
      <c r="G50" s="1551" t="e">
        <f>#REF!</f>
        <v>#REF!</v>
      </c>
      <c r="H50" s="1023" t="e">
        <f>F50*G50</f>
        <v>#REF!</v>
      </c>
      <c r="I50" s="1020"/>
      <c r="J50" s="1019"/>
    </row>
    <row r="51" spans="1:10" ht="20.25" x14ac:dyDescent="0.3">
      <c r="A51" s="1024"/>
      <c r="B51" s="1022"/>
      <c r="C51" s="1022"/>
      <c r="D51" s="1022"/>
      <c r="E51" s="1020"/>
      <c r="F51" s="1020"/>
      <c r="G51" s="1020"/>
      <c r="H51" s="1023"/>
      <c r="I51" s="1023"/>
      <c r="J51" s="1019"/>
    </row>
    <row r="52" spans="1:10" ht="23.25" x14ac:dyDescent="0.35">
      <c r="A52" s="1018"/>
      <c r="B52" s="1022"/>
      <c r="C52" s="1022"/>
      <c r="D52" s="1022"/>
      <c r="E52" s="1024" t="s">
        <v>524</v>
      </c>
      <c r="F52" s="1020">
        <v>2</v>
      </c>
      <c r="G52" s="1023" t="e">
        <f>#REF!</f>
        <v>#REF!</v>
      </c>
      <c r="H52" s="1023" t="e">
        <f>F52*G52</f>
        <v>#REF!</v>
      </c>
      <c r="I52" s="1023"/>
      <c r="J52" s="1019"/>
    </row>
    <row r="53" spans="1:10" ht="20.25" x14ac:dyDescent="0.3">
      <c r="B53" s="1022"/>
      <c r="J53" s="1019"/>
    </row>
    <row r="54" spans="1:10" ht="20.25" x14ac:dyDescent="0.3">
      <c r="E54" s="1019"/>
      <c r="H54" s="1019"/>
      <c r="I54" s="1019"/>
      <c r="J54" s="1019"/>
    </row>
    <row r="55" spans="1:10" ht="20.25" x14ac:dyDescent="0.3">
      <c r="E55" s="1021"/>
      <c r="F55" s="1020"/>
      <c r="G55" s="1019"/>
      <c r="H55" s="1019"/>
      <c r="I55" s="1019"/>
      <c r="J55" s="1019"/>
    </row>
    <row r="56" spans="1:10" ht="23.25" x14ac:dyDescent="0.35">
      <c r="A56" s="1018"/>
      <c r="E56" s="1019"/>
      <c r="F56" s="1019"/>
      <c r="G56" s="1019"/>
      <c r="H56" s="1019"/>
      <c r="I56" s="1019"/>
      <c r="J56" s="1019"/>
    </row>
    <row r="57" spans="1:10" ht="23.25" x14ac:dyDescent="0.35">
      <c r="A57" s="1018"/>
      <c r="E57" s="1019"/>
      <c r="F57" s="1019"/>
      <c r="G57" s="1019"/>
      <c r="H57" s="1019"/>
      <c r="I57" s="1019"/>
      <c r="J57" s="1019"/>
    </row>
    <row r="58" spans="1:10" ht="23.25" x14ac:dyDescent="0.35">
      <c r="A58" s="1018"/>
      <c r="E58" s="1019"/>
      <c r="F58" s="1019"/>
      <c r="G58" s="1019"/>
      <c r="H58" s="1019"/>
      <c r="I58" s="1019"/>
      <c r="J58" s="1019"/>
    </row>
    <row r="59" spans="1:10" ht="23.25" x14ac:dyDescent="0.35">
      <c r="A59" s="1018"/>
      <c r="E59" s="1019"/>
      <c r="F59" s="1019"/>
      <c r="G59" s="1019"/>
      <c r="H59" s="1019"/>
      <c r="I59" s="1019"/>
      <c r="J59" s="1019"/>
    </row>
    <row r="60" spans="1:10" ht="23.25" x14ac:dyDescent="0.35">
      <c r="A60" s="1018"/>
      <c r="E60" s="1019"/>
      <c r="F60" s="1019"/>
      <c r="G60" s="1019"/>
      <c r="H60" s="1019"/>
      <c r="I60" s="1019"/>
      <c r="J60" s="1019"/>
    </row>
    <row r="61" spans="1:10" ht="23.25" x14ac:dyDescent="0.35">
      <c r="A61" s="1018"/>
      <c r="E61" s="1019"/>
      <c r="F61" s="1019"/>
      <c r="G61" s="1019"/>
      <c r="H61" s="1019"/>
      <c r="I61" s="1019"/>
      <c r="J61" s="1019"/>
    </row>
    <row r="62" spans="1:10" ht="23.25" x14ac:dyDescent="0.35">
      <c r="A62" s="1018"/>
      <c r="E62" s="1019"/>
      <c r="F62" s="1019"/>
      <c r="G62" s="1019"/>
      <c r="H62" s="1019"/>
      <c r="I62" s="1019"/>
      <c r="J62" s="1019"/>
    </row>
    <row r="63" spans="1:10" ht="23.25" x14ac:dyDescent="0.35">
      <c r="A63" s="1018"/>
      <c r="E63" s="1019"/>
      <c r="F63" s="1019"/>
      <c r="G63" s="1019"/>
      <c r="H63" s="1019"/>
      <c r="I63" s="1019"/>
      <c r="J63" s="1019"/>
    </row>
    <row r="64" spans="1:10" ht="23.25" x14ac:dyDescent="0.35">
      <c r="A64" s="1018"/>
      <c r="E64" s="1019"/>
      <c r="F64" s="1019"/>
      <c r="G64" s="1019"/>
      <c r="H64" s="1019"/>
      <c r="I64" s="1019"/>
      <c r="J64" s="1019"/>
    </row>
    <row r="65" spans="1:10" ht="23.25" x14ac:dyDescent="0.35">
      <c r="A65" s="1018"/>
      <c r="E65" s="1019"/>
      <c r="F65" s="1019"/>
      <c r="G65" s="1019"/>
      <c r="H65" s="1019"/>
      <c r="I65" s="1019"/>
      <c r="J65" s="1019"/>
    </row>
    <row r="66" spans="1:10" ht="23.25" x14ac:dyDescent="0.35">
      <c r="A66" s="1018"/>
      <c r="E66" s="1019"/>
      <c r="F66" s="1019"/>
      <c r="G66" s="1019"/>
      <c r="H66" s="1019"/>
      <c r="I66" s="1019"/>
      <c r="J66" s="1019"/>
    </row>
    <row r="67" spans="1:10" ht="23.25" x14ac:dyDescent="0.35">
      <c r="A67" s="1018"/>
      <c r="E67" s="1019"/>
      <c r="F67" s="1019"/>
      <c r="G67" s="1019"/>
      <c r="H67" s="1019"/>
      <c r="I67" s="1019"/>
      <c r="J67" s="1019"/>
    </row>
    <row r="68" spans="1:10" ht="23.25" x14ac:dyDescent="0.35">
      <c r="A68" s="1018"/>
      <c r="E68" s="1019"/>
      <c r="F68" s="1019"/>
      <c r="G68" s="1019"/>
      <c r="H68" s="1019"/>
      <c r="I68" s="1019"/>
      <c r="J68" s="1019"/>
    </row>
    <row r="69" spans="1:10" ht="23.25" x14ac:dyDescent="0.35">
      <c r="A69" s="1018"/>
      <c r="E69" s="1019"/>
      <c r="F69" s="1019"/>
      <c r="G69" s="1019"/>
      <c r="H69" s="1019"/>
      <c r="I69" s="1019"/>
      <c r="J69" s="1019"/>
    </row>
    <row r="70" spans="1:10" ht="23.25" x14ac:dyDescent="0.35">
      <c r="A70" s="1018"/>
      <c r="E70" s="1019"/>
      <c r="F70" s="1019"/>
      <c r="G70" s="1019"/>
      <c r="H70" s="1019"/>
      <c r="I70" s="1019"/>
      <c r="J70" s="1019"/>
    </row>
    <row r="71" spans="1:10" ht="23.25" x14ac:dyDescent="0.35">
      <c r="A71" s="1018"/>
      <c r="E71" s="1019"/>
      <c r="F71" s="1019"/>
      <c r="G71" s="1019"/>
      <c r="H71" s="1019"/>
      <c r="I71" s="1019"/>
      <c r="J71" s="1019"/>
    </row>
    <row r="72" spans="1:10" ht="23.25" x14ac:dyDescent="0.35">
      <c r="A72" s="1018"/>
      <c r="E72" s="1019"/>
      <c r="F72" s="1019"/>
      <c r="G72" s="1019"/>
      <c r="H72" s="1019"/>
      <c r="I72" s="1019"/>
      <c r="J72" s="1019"/>
    </row>
    <row r="73" spans="1:10" ht="23.25" x14ac:dyDescent="0.35">
      <c r="A73" s="1018"/>
      <c r="E73" s="1019"/>
      <c r="F73" s="1019"/>
      <c r="G73" s="1019"/>
      <c r="H73" s="1019"/>
      <c r="I73" s="1019"/>
      <c r="J73" s="1019"/>
    </row>
    <row r="74" spans="1:10" ht="23.25" x14ac:dyDescent="0.35">
      <c r="A74" s="1018"/>
      <c r="E74" s="1019"/>
      <c r="F74" s="1019"/>
      <c r="G74" s="1019"/>
      <c r="H74" s="1019"/>
      <c r="I74" s="1019"/>
      <c r="J74" s="1019"/>
    </row>
    <row r="75" spans="1:10" ht="23.25" x14ac:dyDescent="0.35">
      <c r="A75" s="1018"/>
      <c r="E75" s="1019"/>
      <c r="F75" s="1019"/>
      <c r="G75" s="1019"/>
      <c r="H75" s="1019"/>
      <c r="I75" s="1019"/>
      <c r="J75" s="1019"/>
    </row>
    <row r="76" spans="1:10" ht="23.25" x14ac:dyDescent="0.35">
      <c r="A76" s="1018"/>
      <c r="E76" s="1019"/>
      <c r="F76" s="1019"/>
      <c r="G76" s="1019"/>
      <c r="H76" s="1019"/>
      <c r="I76" s="1019"/>
      <c r="J76" s="1019"/>
    </row>
    <row r="77" spans="1:10" ht="23.25" x14ac:dyDescent="0.35">
      <c r="A77" s="1018"/>
      <c r="E77" s="1019"/>
      <c r="F77" s="1019"/>
      <c r="G77" s="1019"/>
      <c r="H77" s="1019"/>
      <c r="I77" s="1019"/>
      <c r="J77" s="1019"/>
    </row>
    <row r="78" spans="1:10" ht="23.25" x14ac:dyDescent="0.35">
      <c r="A78" s="1018"/>
    </row>
    <row r="79" spans="1:10" ht="23.25" x14ac:dyDescent="0.35">
      <c r="A79" s="1018"/>
    </row>
    <row r="80" spans="1:10" ht="23.25" x14ac:dyDescent="0.35">
      <c r="A80" s="1018"/>
    </row>
    <row r="81" spans="1:1" ht="23.25" x14ac:dyDescent="0.35">
      <c r="A81" s="1018"/>
    </row>
    <row r="82" spans="1:1" ht="23.25" x14ac:dyDescent="0.35">
      <c r="A82" s="1018"/>
    </row>
    <row r="83" spans="1:1" ht="23.25" x14ac:dyDescent="0.35">
      <c r="A83" s="1018"/>
    </row>
  </sheetData>
  <pageMargins left="0.5" right="0.5" top="0.5" bottom="0.5" header="0" footer="0"/>
  <pageSetup scale="51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7865A-E723-49EB-A880-5ADDD8BFEAA7}">
  <dimension ref="A1:K82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742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246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20.100000000000001" customHeight="1" x14ac:dyDescent="0.35">
      <c r="A7" s="1018"/>
      <c r="B7" s="1022"/>
      <c r="C7" s="1022" t="s">
        <v>649</v>
      </c>
      <c r="D7" s="1022"/>
      <c r="E7" s="1023" t="e">
        <f t="shared" ref="E7:K7" si="0">$H$49</f>
        <v>#REF!</v>
      </c>
      <c r="F7" s="1023" t="e">
        <f t="shared" si="0"/>
        <v>#REF!</v>
      </c>
      <c r="G7" s="1023" t="e">
        <f t="shared" si="0"/>
        <v>#REF!</v>
      </c>
      <c r="H7" s="1023" t="e">
        <f t="shared" si="0"/>
        <v>#REF!</v>
      </c>
      <c r="I7" s="1023" t="e">
        <f t="shared" si="0"/>
        <v>#REF!</v>
      </c>
      <c r="J7" s="1023" t="e">
        <f t="shared" si="0"/>
        <v>#REF!</v>
      </c>
      <c r="K7" s="1023" t="e">
        <f t="shared" si="0"/>
        <v>#REF!</v>
      </c>
    </row>
    <row r="8" spans="1:11" ht="19.5" customHeight="1" x14ac:dyDescent="0.25">
      <c r="C8" s="1024"/>
      <c r="E8" s="1544"/>
      <c r="F8" s="1544"/>
      <c r="G8" s="1544"/>
      <c r="H8" s="1544"/>
      <c r="I8" s="1544"/>
      <c r="J8" s="1544"/>
      <c r="K8" s="1544"/>
    </row>
    <row r="9" spans="1:11" ht="20.100000000000001" customHeight="1" x14ac:dyDescent="0.35">
      <c r="A9" s="1018" t="s">
        <v>433</v>
      </c>
      <c r="B9" s="1022"/>
      <c r="C9" s="1022" t="s">
        <v>739</v>
      </c>
      <c r="D9" s="1022"/>
      <c r="E9" s="1543" t="e">
        <f>#REF!</f>
        <v>#REF!</v>
      </c>
      <c r="F9" s="1543" t="e">
        <f>#REF!</f>
        <v>#REF!</v>
      </c>
      <c r="G9" s="1543" t="e">
        <f>#REF!</f>
        <v>#REF!</v>
      </c>
      <c r="H9" s="1543" t="e">
        <f>#REF!</f>
        <v>#REF!</v>
      </c>
      <c r="I9" s="1543" t="e">
        <f>#REF!</f>
        <v>#REF!</v>
      </c>
      <c r="J9" s="1543" t="e">
        <f>#REF!</f>
        <v>#REF!</v>
      </c>
      <c r="K9" s="1543" t="e">
        <f>#REF!</f>
        <v>#REF!</v>
      </c>
    </row>
    <row r="11" spans="1:11" ht="20.100000000000001" customHeight="1" x14ac:dyDescent="0.35">
      <c r="A11" s="1018"/>
      <c r="B11" s="1022"/>
      <c r="C11" s="1022" t="s">
        <v>158</v>
      </c>
      <c r="D11" s="1022"/>
      <c r="E11" s="1030" t="e">
        <f t="shared" ref="E11:K11" si="1">SUM(E6:E9)</f>
        <v>#REF!</v>
      </c>
      <c r="F11" s="1030" t="e">
        <f t="shared" si="1"/>
        <v>#REF!</v>
      </c>
      <c r="G11" s="1030" t="e">
        <f t="shared" si="1"/>
        <v>#REF!</v>
      </c>
      <c r="H11" s="1030" t="e">
        <f t="shared" si="1"/>
        <v>#REF!</v>
      </c>
      <c r="I11" s="1030" t="e">
        <f t="shared" si="1"/>
        <v>#REF!</v>
      </c>
      <c r="J11" s="1030" t="e">
        <f t="shared" si="1"/>
        <v>#REF!</v>
      </c>
      <c r="K11" s="1030" t="e">
        <f t="shared" si="1"/>
        <v>#REF!</v>
      </c>
    </row>
    <row r="12" spans="1:11" ht="20.100000000000001" customHeight="1" x14ac:dyDescent="0.35">
      <c r="A12" s="1018"/>
      <c r="B12" s="1022"/>
      <c r="C12" s="1022"/>
      <c r="D12" s="1022"/>
      <c r="E12" s="1025"/>
      <c r="F12" s="1025"/>
      <c r="G12" s="1025"/>
      <c r="H12" s="1025"/>
      <c r="I12" s="1025"/>
      <c r="J12" s="1025"/>
      <c r="K12" s="1025"/>
    </row>
    <row r="13" spans="1:11" ht="20.100000000000001" hidden="1" customHeight="1" x14ac:dyDescent="0.35">
      <c r="A13" s="1018"/>
      <c r="B13" s="1022"/>
      <c r="C13" s="1022"/>
      <c r="D13" s="1022"/>
      <c r="E13" s="1025"/>
      <c r="F13" s="1025"/>
      <c r="G13" s="1025"/>
      <c r="H13" s="1025"/>
      <c r="I13" s="1025"/>
      <c r="J13" s="1025"/>
      <c r="K13" s="1025"/>
    </row>
    <row r="14" spans="1:11" ht="20.100000000000001" hidden="1" customHeight="1" thickBot="1" x14ac:dyDescent="0.4">
      <c r="A14" s="1018"/>
      <c r="B14" s="1022"/>
      <c r="C14" s="1022"/>
      <c r="D14" s="1022"/>
      <c r="E14" s="1025"/>
      <c r="F14" s="1025"/>
      <c r="G14" s="1025"/>
      <c r="H14" s="1025"/>
      <c r="I14" s="1025"/>
      <c r="J14" s="1025"/>
      <c r="K14" s="1025"/>
    </row>
    <row r="15" spans="1:11" ht="20.100000000000001" hidden="1" customHeight="1" x14ac:dyDescent="0.35">
      <c r="A15" s="1018"/>
      <c r="B15" s="1022"/>
      <c r="C15" s="1022"/>
      <c r="D15" s="1022"/>
      <c r="E15" s="1025"/>
      <c r="F15" s="1025"/>
      <c r="G15" s="1025"/>
      <c r="H15" s="1025"/>
      <c r="I15" s="1025"/>
      <c r="J15" s="1025"/>
      <c r="K15" s="1025"/>
    </row>
    <row r="16" spans="1:11" ht="20.100000000000001" hidden="1" customHeight="1" x14ac:dyDescent="0.35">
      <c r="A16" s="1018" t="s">
        <v>488</v>
      </c>
      <c r="B16" s="1022"/>
      <c r="C16" s="1022" t="s">
        <v>67</v>
      </c>
      <c r="D16" s="1022"/>
      <c r="E16" s="1023" t="e">
        <f>#REF!</f>
        <v>#REF!</v>
      </c>
      <c r="F16" s="1023" t="e">
        <f>#REF!</f>
        <v>#REF!</v>
      </c>
      <c r="G16" s="1023" t="e">
        <f>#REF!</f>
        <v>#REF!</v>
      </c>
      <c r="H16" s="1023" t="e">
        <f>#REF!</f>
        <v>#REF!</v>
      </c>
      <c r="I16" s="1023" t="e">
        <f>#REF!</f>
        <v>#REF!</v>
      </c>
      <c r="J16" s="1023" t="e">
        <f>#REF!</f>
        <v>#REF!</v>
      </c>
      <c r="K16" s="1023" t="e">
        <f>#REF!</f>
        <v>#REF!</v>
      </c>
    </row>
    <row r="17" spans="1:11" ht="20.100000000000001" hidden="1" customHeight="1" x14ac:dyDescent="0.35">
      <c r="A17" s="1018" t="s">
        <v>174</v>
      </c>
      <c r="B17" s="1022"/>
      <c r="C17" s="1022" t="s">
        <v>258</v>
      </c>
      <c r="D17" s="1022"/>
      <c r="E17" s="1020" t="e">
        <f>#REF!</f>
        <v>#REF!</v>
      </c>
      <c r="F17" s="1020" t="e">
        <f>#REF!</f>
        <v>#REF!</v>
      </c>
      <c r="G17" s="1020" t="e">
        <f>#REF!</f>
        <v>#REF!</v>
      </c>
      <c r="H17" s="1020" t="e">
        <f>#REF!</f>
        <v>#REF!</v>
      </c>
      <c r="I17" s="1020" t="e">
        <f>#REF!</f>
        <v>#REF!</v>
      </c>
      <c r="J17" s="1020" t="e">
        <f>#REF!</f>
        <v>#REF!</v>
      </c>
      <c r="K17" s="1020" t="e">
        <f>#REF!</f>
        <v>#REF!</v>
      </c>
    </row>
    <row r="18" spans="1:11" ht="20.100000000000001" hidden="1" customHeight="1" x14ac:dyDescent="0.35">
      <c r="A18" s="1018"/>
      <c r="B18" s="1022"/>
      <c r="C18" s="1022" t="s">
        <v>351</v>
      </c>
      <c r="D18" s="1022"/>
      <c r="E18" s="1023">
        <f t="shared" ref="E18:K18" si="2">$H$50</f>
        <v>0</v>
      </c>
      <c r="F18" s="1023">
        <f t="shared" si="2"/>
        <v>0</v>
      </c>
      <c r="G18" s="1023">
        <f t="shared" si="2"/>
        <v>0</v>
      </c>
      <c r="H18" s="1023">
        <f t="shared" si="2"/>
        <v>0</v>
      </c>
      <c r="I18" s="1023">
        <f t="shared" si="2"/>
        <v>0</v>
      </c>
      <c r="J18" s="1023">
        <f t="shared" si="2"/>
        <v>0</v>
      </c>
      <c r="K18" s="1023">
        <f t="shared" si="2"/>
        <v>0</v>
      </c>
    </row>
    <row r="19" spans="1:11" ht="20.100000000000001" hidden="1" customHeight="1" x14ac:dyDescent="0.35">
      <c r="A19" s="1018"/>
      <c r="B19" s="1022"/>
      <c r="C19" s="1022" t="s">
        <v>170</v>
      </c>
      <c r="D19" s="1022"/>
      <c r="E19" s="1023" t="e">
        <f>#REF!</f>
        <v>#REF!</v>
      </c>
      <c r="F19" s="1023" t="e">
        <f>#REF!</f>
        <v>#REF!</v>
      </c>
      <c r="G19" s="1023" t="e">
        <f>#REF!</f>
        <v>#REF!</v>
      </c>
      <c r="H19" s="1023" t="e">
        <f>#REF!</f>
        <v>#REF!</v>
      </c>
      <c r="I19" s="1023" t="e">
        <f>#REF!</f>
        <v>#REF!</v>
      </c>
      <c r="J19" s="1023" t="e">
        <f>#REF!</f>
        <v>#REF!</v>
      </c>
      <c r="K19" s="1023" t="e">
        <f>#REF!</f>
        <v>#REF!</v>
      </c>
    </row>
    <row r="20" spans="1:11" ht="20.100000000000001" hidden="1" customHeight="1" x14ac:dyDescent="0.35">
      <c r="A20" s="1018"/>
      <c r="B20" s="1022"/>
      <c r="C20" s="1022"/>
      <c r="D20" s="1022"/>
      <c r="E20" s="1031"/>
      <c r="F20" s="1031"/>
      <c r="G20" s="1031"/>
      <c r="H20" s="1031"/>
      <c r="I20" s="1031"/>
      <c r="J20" s="1031"/>
      <c r="K20" s="1031"/>
    </row>
    <row r="21" spans="1:11" ht="20.100000000000001" hidden="1" customHeight="1" thickBot="1" x14ac:dyDescent="0.4">
      <c r="A21" s="1018"/>
      <c r="B21" s="1022"/>
      <c r="C21" s="1022" t="s">
        <v>158</v>
      </c>
      <c r="D21" s="1022"/>
      <c r="E21" s="1030" t="e">
        <f t="shared" ref="E21:K21" si="3">SUM(E16:E20)</f>
        <v>#REF!</v>
      </c>
      <c r="F21" s="1030" t="e">
        <f t="shared" si="3"/>
        <v>#REF!</v>
      </c>
      <c r="G21" s="1030" t="e">
        <f t="shared" si="3"/>
        <v>#REF!</v>
      </c>
      <c r="H21" s="1030" t="e">
        <f t="shared" si="3"/>
        <v>#REF!</v>
      </c>
      <c r="I21" s="1030" t="e">
        <f t="shared" si="3"/>
        <v>#REF!</v>
      </c>
      <c r="J21" s="1030" t="e">
        <f t="shared" si="3"/>
        <v>#REF!</v>
      </c>
      <c r="K21" s="1030" t="e">
        <f t="shared" si="3"/>
        <v>#REF!</v>
      </c>
    </row>
    <row r="22" spans="1:11" ht="20.100000000000001" hidden="1" customHeight="1" thickTop="1" x14ac:dyDescent="0.35">
      <c r="A22" s="1018"/>
      <c r="B22" s="1022"/>
      <c r="C22" s="1022"/>
      <c r="D22" s="1022"/>
      <c r="E22" s="1033"/>
      <c r="F22" s="1033"/>
      <c r="G22" s="1033"/>
      <c r="H22" s="1033"/>
      <c r="I22" s="1033"/>
      <c r="J22" s="1033"/>
      <c r="K22" s="1033"/>
    </row>
    <row r="23" spans="1:11" ht="20.100000000000001" hidden="1" customHeight="1" x14ac:dyDescent="0.35">
      <c r="A23" s="1018"/>
      <c r="B23" s="1022"/>
      <c r="C23" s="1022"/>
      <c r="D23" s="1022"/>
      <c r="E23" s="1018"/>
      <c r="F23" s="1018"/>
      <c r="G23" s="1018"/>
      <c r="H23" s="1018"/>
      <c r="I23" s="1018"/>
      <c r="J23" s="1018"/>
      <c r="K23" s="1018"/>
    </row>
    <row r="24" spans="1:11" ht="20.100000000000001" hidden="1" customHeight="1" x14ac:dyDescent="0.35">
      <c r="A24" s="1018"/>
      <c r="B24" s="1022"/>
      <c r="C24" s="1032"/>
      <c r="D24" s="1022"/>
      <c r="E24" s="1018"/>
      <c r="F24" s="1018"/>
      <c r="G24" s="1018"/>
      <c r="H24" s="1018"/>
      <c r="I24" s="1018"/>
      <c r="J24" s="1018"/>
      <c r="K24" s="1018"/>
    </row>
    <row r="25" spans="1:11" ht="20.100000000000001" hidden="1" customHeight="1" x14ac:dyDescent="0.35">
      <c r="A25" s="1018"/>
      <c r="B25" s="1022"/>
      <c r="C25" s="1022"/>
      <c r="D25" s="1022"/>
      <c r="E25" s="1018"/>
      <c r="F25" s="1018"/>
      <c r="G25" s="1018"/>
      <c r="H25" s="1018"/>
      <c r="I25" s="1018"/>
      <c r="J25" s="1018"/>
      <c r="K25" s="1018"/>
    </row>
    <row r="26" spans="1:11" ht="20.100000000000001" hidden="1" customHeight="1" x14ac:dyDescent="0.35">
      <c r="A26" s="1018"/>
      <c r="B26" s="1022"/>
      <c r="C26" s="1022"/>
      <c r="D26" s="1024"/>
      <c r="E26" s="1025"/>
      <c r="F26" s="1025"/>
      <c r="G26" s="1018"/>
      <c r="H26" s="1018"/>
      <c r="I26" s="1018"/>
      <c r="J26" s="1018"/>
      <c r="K26" s="1018"/>
    </row>
    <row r="27" spans="1:11" ht="20.100000000000001" hidden="1" customHeight="1" x14ac:dyDescent="0.35">
      <c r="A27" s="1018" t="s">
        <v>487</v>
      </c>
      <c r="B27" s="1022"/>
      <c r="C27" s="1022" t="s">
        <v>67</v>
      </c>
      <c r="D27" s="1024"/>
      <c r="E27" s="1023" t="e">
        <f>#REF!</f>
        <v>#REF!</v>
      </c>
      <c r="F27" s="1023" t="e">
        <f>#REF!</f>
        <v>#REF!</v>
      </c>
      <c r="G27" s="1023" t="e">
        <f>#REF!</f>
        <v>#REF!</v>
      </c>
      <c r="H27" s="1023" t="e">
        <f>#REF!</f>
        <v>#REF!</v>
      </c>
      <c r="I27" s="1023" t="e">
        <f>#REF!</f>
        <v>#REF!</v>
      </c>
      <c r="J27" s="1023" t="e">
        <f>#REF!</f>
        <v>#REF!</v>
      </c>
      <c r="K27" s="1023" t="e">
        <f>#REF!</f>
        <v>#REF!</v>
      </c>
    </row>
    <row r="28" spans="1:11" ht="20.100000000000001" hidden="1" customHeight="1" x14ac:dyDescent="0.35">
      <c r="A28" s="1018" t="s">
        <v>172</v>
      </c>
      <c r="B28" s="1022"/>
      <c r="C28" s="1022" t="s">
        <v>258</v>
      </c>
      <c r="D28" s="1020"/>
      <c r="E28" s="1020" t="e">
        <f>#REF!</f>
        <v>#REF!</v>
      </c>
      <c r="F28" s="1020" t="e">
        <f>#REF!</f>
        <v>#REF!</v>
      </c>
      <c r="G28" s="1020" t="e">
        <f>#REF!</f>
        <v>#REF!</v>
      </c>
      <c r="H28" s="1020" t="e">
        <f>#REF!</f>
        <v>#REF!</v>
      </c>
      <c r="I28" s="1020" t="e">
        <f>#REF!</f>
        <v>#REF!</v>
      </c>
      <c r="J28" s="1020" t="e">
        <f>#REF!</f>
        <v>#REF!</v>
      </c>
      <c r="K28" s="1020" t="e">
        <f>#REF!</f>
        <v>#REF!</v>
      </c>
    </row>
    <row r="29" spans="1:11" ht="20.100000000000001" hidden="1" customHeight="1" x14ac:dyDescent="0.35">
      <c r="A29" s="1018"/>
      <c r="B29" s="1022"/>
      <c r="C29" s="1022" t="s">
        <v>351</v>
      </c>
      <c r="D29" s="1020"/>
      <c r="E29" s="1023">
        <f t="shared" ref="E29:K29" si="4">$H$50</f>
        <v>0</v>
      </c>
      <c r="F29" s="1023">
        <f t="shared" si="4"/>
        <v>0</v>
      </c>
      <c r="G29" s="1023">
        <f t="shared" si="4"/>
        <v>0</v>
      </c>
      <c r="H29" s="1023">
        <f t="shared" si="4"/>
        <v>0</v>
      </c>
      <c r="I29" s="1023">
        <f t="shared" si="4"/>
        <v>0</v>
      </c>
      <c r="J29" s="1023">
        <f t="shared" si="4"/>
        <v>0</v>
      </c>
      <c r="K29" s="1023">
        <f t="shared" si="4"/>
        <v>0</v>
      </c>
    </row>
    <row r="30" spans="1:11" ht="20.100000000000001" hidden="1" customHeight="1" x14ac:dyDescent="0.35">
      <c r="A30" s="1018"/>
      <c r="B30" s="1022"/>
      <c r="C30" s="1022" t="s">
        <v>170</v>
      </c>
      <c r="D30" s="1020"/>
      <c r="E30" s="1023" t="e">
        <f>#REF!</f>
        <v>#REF!</v>
      </c>
      <c r="F30" s="1023" t="e">
        <f>#REF!</f>
        <v>#REF!</v>
      </c>
      <c r="G30" s="1023" t="e">
        <f>#REF!</f>
        <v>#REF!</v>
      </c>
      <c r="H30" s="1023" t="e">
        <f>#REF!</f>
        <v>#REF!</v>
      </c>
      <c r="I30" s="1023" t="e">
        <f>#REF!</f>
        <v>#REF!</v>
      </c>
      <c r="J30" s="1023" t="e">
        <f>#REF!</f>
        <v>#REF!</v>
      </c>
      <c r="K30" s="1023" t="e">
        <f>#REF!</f>
        <v>#REF!</v>
      </c>
    </row>
    <row r="31" spans="1:11" ht="23.25" hidden="1" x14ac:dyDescent="0.35">
      <c r="A31" s="1018"/>
      <c r="B31" s="1022"/>
      <c r="C31" s="1022"/>
      <c r="D31" s="1022"/>
      <c r="E31" s="1031"/>
      <c r="F31" s="1031"/>
      <c r="G31" s="1031"/>
      <c r="H31" s="1031"/>
      <c r="I31" s="1031"/>
      <c r="J31" s="1031"/>
      <c r="K31" s="1031"/>
    </row>
    <row r="32" spans="1:11" ht="23.25" hidden="1" x14ac:dyDescent="0.35">
      <c r="A32" s="1018"/>
      <c r="B32" s="1022"/>
      <c r="C32" s="1022" t="s">
        <v>158</v>
      </c>
      <c r="D32" s="1022"/>
      <c r="E32" s="1030" t="e">
        <f t="shared" ref="E32:K32" si="5">SUM(E27:E31)</f>
        <v>#REF!</v>
      </c>
      <c r="F32" s="1030" t="e">
        <f t="shared" si="5"/>
        <v>#REF!</v>
      </c>
      <c r="G32" s="1030" t="e">
        <f t="shared" si="5"/>
        <v>#REF!</v>
      </c>
      <c r="H32" s="1030" t="e">
        <f t="shared" si="5"/>
        <v>#REF!</v>
      </c>
      <c r="I32" s="1030" t="e">
        <f t="shared" si="5"/>
        <v>#REF!</v>
      </c>
      <c r="J32" s="1030" t="e">
        <f t="shared" si="5"/>
        <v>#REF!</v>
      </c>
      <c r="K32" s="1030" t="e">
        <f t="shared" si="5"/>
        <v>#REF!</v>
      </c>
    </row>
    <row r="33" spans="1:11" ht="24" hidden="1" thickTop="1" x14ac:dyDescent="0.35">
      <c r="A33" s="1018"/>
      <c r="B33" s="1022"/>
      <c r="C33" s="1022"/>
      <c r="D33" s="1022"/>
      <c r="E33" s="1028"/>
      <c r="F33" s="1028"/>
      <c r="G33" s="1028"/>
      <c r="H33" s="1028"/>
      <c r="I33" s="1028"/>
      <c r="J33" s="1028"/>
      <c r="K33" s="1028"/>
    </row>
    <row r="34" spans="1:11" ht="23.25" hidden="1" x14ac:dyDescent="0.35">
      <c r="A34" s="1018"/>
      <c r="B34" s="1022"/>
      <c r="C34" s="1022"/>
      <c r="D34" s="1022"/>
      <c r="E34" s="1025"/>
      <c r="F34" s="1025"/>
      <c r="G34" s="1025"/>
      <c r="H34" s="1025"/>
      <c r="I34" s="1025"/>
      <c r="J34" s="1025"/>
      <c r="K34" s="1025"/>
    </row>
    <row r="35" spans="1:11" ht="23.25" hidden="1" x14ac:dyDescent="0.35">
      <c r="A35" s="1018"/>
      <c r="B35" s="1022"/>
      <c r="C35" s="1022"/>
      <c r="D35" s="1022"/>
      <c r="E35" s="1025"/>
      <c r="F35" s="1025"/>
      <c r="G35" s="1025"/>
      <c r="H35" s="1025"/>
      <c r="I35" s="1025"/>
      <c r="J35" s="1025"/>
      <c r="K35" s="1025"/>
    </row>
    <row r="36" spans="1:11" ht="23.25" hidden="1" x14ac:dyDescent="0.35">
      <c r="A36" s="1018"/>
      <c r="B36" s="1022"/>
      <c r="C36" s="1022"/>
      <c r="D36" s="1022"/>
      <c r="E36" s="1025"/>
      <c r="F36" s="1025"/>
      <c r="G36" s="1025"/>
      <c r="H36" s="1025"/>
      <c r="I36" s="1025"/>
      <c r="J36" s="1025"/>
      <c r="K36" s="1025"/>
    </row>
    <row r="37" spans="1:11" ht="23.25" hidden="1" x14ac:dyDescent="0.35">
      <c r="A37" s="1018" t="s">
        <v>486</v>
      </c>
      <c r="B37" s="1022"/>
      <c r="C37" s="1022" t="s">
        <v>67</v>
      </c>
      <c r="D37" s="1024"/>
      <c r="E37" s="1023" t="e">
        <f>#REF!</f>
        <v>#REF!</v>
      </c>
      <c r="F37" s="1023" t="e">
        <f>#REF!</f>
        <v>#REF!</v>
      </c>
      <c r="G37" s="1023" t="e">
        <f>#REF!</f>
        <v>#REF!</v>
      </c>
      <c r="H37" s="1023" t="e">
        <f>#REF!</f>
        <v>#REF!</v>
      </c>
      <c r="I37" s="1023" t="e">
        <f>#REF!</f>
        <v>#REF!</v>
      </c>
      <c r="J37" s="1023" t="e">
        <f>#REF!</f>
        <v>#REF!</v>
      </c>
      <c r="K37" s="1023" t="e">
        <f>#REF!</f>
        <v>#REF!</v>
      </c>
    </row>
    <row r="38" spans="1:11" ht="23.25" hidden="1" x14ac:dyDescent="0.35">
      <c r="A38" s="1018" t="s">
        <v>485</v>
      </c>
      <c r="B38" s="1022"/>
      <c r="C38" s="1022" t="s">
        <v>258</v>
      </c>
      <c r="D38" s="1020"/>
      <c r="E38" s="1020" t="e">
        <f>#REF!</f>
        <v>#REF!</v>
      </c>
      <c r="F38" s="1020" t="e">
        <f>#REF!</f>
        <v>#REF!</v>
      </c>
      <c r="G38" s="1020" t="e">
        <f>#REF!</f>
        <v>#REF!</v>
      </c>
      <c r="H38" s="1020" t="e">
        <f>#REF!</f>
        <v>#REF!</v>
      </c>
      <c r="I38" s="1020" t="e">
        <f>#REF!</f>
        <v>#REF!</v>
      </c>
      <c r="J38" s="1020" t="e">
        <f>#REF!</f>
        <v>#REF!</v>
      </c>
      <c r="K38" s="1020" t="e">
        <f>#REF!</f>
        <v>#REF!</v>
      </c>
    </row>
    <row r="39" spans="1:11" ht="23.25" hidden="1" x14ac:dyDescent="0.35">
      <c r="A39" s="1018"/>
      <c r="B39" s="1022"/>
      <c r="C39" s="1022" t="s">
        <v>351</v>
      </c>
      <c r="D39" s="1020"/>
      <c r="E39" s="1023">
        <f t="shared" ref="E39:K39" si="6">$H$51</f>
        <v>0</v>
      </c>
      <c r="F39" s="1023">
        <f t="shared" si="6"/>
        <v>0</v>
      </c>
      <c r="G39" s="1023">
        <f t="shared" si="6"/>
        <v>0</v>
      </c>
      <c r="H39" s="1023">
        <f t="shared" si="6"/>
        <v>0</v>
      </c>
      <c r="I39" s="1023">
        <f t="shared" si="6"/>
        <v>0</v>
      </c>
      <c r="J39" s="1023">
        <f t="shared" si="6"/>
        <v>0</v>
      </c>
      <c r="K39" s="1023">
        <f t="shared" si="6"/>
        <v>0</v>
      </c>
    </row>
    <row r="40" spans="1:11" ht="23.25" hidden="1" x14ac:dyDescent="0.35">
      <c r="A40" s="1018"/>
      <c r="B40" s="1022"/>
      <c r="C40" s="1022" t="s">
        <v>170</v>
      </c>
      <c r="D40" s="1020"/>
      <c r="E40" s="1023" t="e">
        <f>#REF!</f>
        <v>#REF!</v>
      </c>
      <c r="F40" s="1023" t="e">
        <f>#REF!</f>
        <v>#REF!</v>
      </c>
      <c r="G40" s="1023" t="e">
        <f>#REF!</f>
        <v>#REF!</v>
      </c>
      <c r="H40" s="1023" t="e">
        <f>#REF!</f>
        <v>#REF!</v>
      </c>
      <c r="I40" s="1023" t="e">
        <f>#REF!</f>
        <v>#REF!</v>
      </c>
      <c r="J40" s="1023" t="e">
        <f>#REF!</f>
        <v>#REF!</v>
      </c>
      <c r="K40" s="1023" t="e">
        <f>#REF!</f>
        <v>#REF!</v>
      </c>
    </row>
    <row r="41" spans="1:11" ht="23.25" hidden="1" x14ac:dyDescent="0.35">
      <c r="A41" s="1018"/>
      <c r="B41" s="1022"/>
      <c r="C41" s="1022"/>
      <c r="D41" s="1022"/>
      <c r="E41" s="1031"/>
      <c r="F41" s="1031"/>
      <c r="G41" s="1031"/>
      <c r="H41" s="1031"/>
      <c r="I41" s="1031"/>
      <c r="J41" s="1031"/>
      <c r="K41" s="1031"/>
    </row>
    <row r="42" spans="1:11" ht="24" hidden="1" thickBot="1" x14ac:dyDescent="0.4">
      <c r="A42" s="1018"/>
      <c r="B42" s="1022"/>
      <c r="C42" s="1022" t="s">
        <v>158</v>
      </c>
      <c r="D42" s="1022"/>
      <c r="E42" s="1030" t="e">
        <f t="shared" ref="E42:K42" si="7">SUM(E37:E41)</f>
        <v>#REF!</v>
      </c>
      <c r="F42" s="1030" t="e">
        <f t="shared" si="7"/>
        <v>#REF!</v>
      </c>
      <c r="G42" s="1030" t="e">
        <f t="shared" si="7"/>
        <v>#REF!</v>
      </c>
      <c r="H42" s="1030" t="e">
        <f t="shared" si="7"/>
        <v>#REF!</v>
      </c>
      <c r="I42" s="1030" t="e">
        <f t="shared" si="7"/>
        <v>#REF!</v>
      </c>
      <c r="J42" s="1030" t="e">
        <f t="shared" si="7"/>
        <v>#REF!</v>
      </c>
      <c r="K42" s="1029" t="e">
        <f t="shared" si="7"/>
        <v>#REF!</v>
      </c>
    </row>
    <row r="43" spans="1:11" ht="24" hidden="1" thickTop="1" x14ac:dyDescent="0.35">
      <c r="A43" s="1018"/>
      <c r="B43" s="1022"/>
      <c r="C43" s="1022"/>
      <c r="D43" s="1022"/>
      <c r="E43" s="1028"/>
      <c r="F43" s="1028"/>
      <c r="G43" s="1028"/>
      <c r="H43" s="1028"/>
      <c r="I43" s="1028"/>
      <c r="J43" s="1028"/>
    </row>
    <row r="44" spans="1:11" ht="23.25" x14ac:dyDescent="0.35">
      <c r="A44" s="1018"/>
      <c r="B44" s="1022"/>
      <c r="C44" s="1022"/>
      <c r="D44" s="1022"/>
      <c r="H44" s="1019"/>
      <c r="I44" s="1019"/>
      <c r="J44" s="1019"/>
    </row>
    <row r="45" spans="1:11" ht="23.25" x14ac:dyDescent="0.35">
      <c r="A45" s="1018"/>
      <c r="B45" s="1022"/>
      <c r="C45" s="1022"/>
      <c r="D45" s="1022"/>
      <c r="H45" s="1019"/>
      <c r="I45" s="1019"/>
      <c r="J45" s="1019"/>
    </row>
    <row r="46" spans="1:11" ht="23.25" x14ac:dyDescent="0.35">
      <c r="A46" s="1018"/>
      <c r="B46" s="1022"/>
      <c r="C46" s="1024"/>
      <c r="D46" s="1024"/>
      <c r="F46" s="1024"/>
      <c r="G46" s="1024"/>
      <c r="H46" s="1024"/>
      <c r="I46" s="1024"/>
      <c r="J46" s="1020"/>
    </row>
    <row r="47" spans="1:11" ht="23.25" x14ac:dyDescent="0.35">
      <c r="A47" s="1025"/>
      <c r="B47" s="1020"/>
      <c r="C47" s="1020"/>
      <c r="D47" s="1022"/>
      <c r="E47" s="1020"/>
      <c r="F47" s="1020"/>
      <c r="G47" s="1020"/>
      <c r="H47" s="1020"/>
      <c r="I47" s="1020"/>
      <c r="J47" s="1019"/>
    </row>
    <row r="48" spans="1:11" ht="23.25" x14ac:dyDescent="0.35">
      <c r="A48" s="1025"/>
      <c r="B48" s="1020"/>
      <c r="C48" s="1020"/>
      <c r="D48" s="1022"/>
      <c r="E48" s="1022" t="s">
        <v>649</v>
      </c>
      <c r="F48" s="1024" t="s">
        <v>165</v>
      </c>
      <c r="G48" s="1024" t="s">
        <v>164</v>
      </c>
      <c r="H48" s="1024" t="s">
        <v>158</v>
      </c>
      <c r="I48" s="1024"/>
      <c r="J48" s="1019"/>
    </row>
    <row r="49" spans="1:10" ht="23.25" x14ac:dyDescent="0.35">
      <c r="A49" s="1018"/>
      <c r="B49" s="1022"/>
      <c r="C49" s="1022"/>
      <c r="D49" s="1022"/>
      <c r="E49" s="1520"/>
      <c r="F49" s="1020">
        <v>30</v>
      </c>
      <c r="G49" s="1551" t="e">
        <f>#REF!</f>
        <v>#REF!</v>
      </c>
      <c r="H49" s="1023" t="e">
        <f>F49*G49</f>
        <v>#REF!</v>
      </c>
      <c r="I49" s="1020"/>
      <c r="J49" s="1019"/>
    </row>
    <row r="50" spans="1:10" ht="20.25" x14ac:dyDescent="0.3">
      <c r="A50" s="1024"/>
      <c r="B50" s="1022"/>
      <c r="C50" s="1022"/>
      <c r="D50" s="1022"/>
      <c r="E50" s="1020"/>
      <c r="F50" s="1020"/>
      <c r="G50" s="1020"/>
      <c r="H50" s="1023"/>
      <c r="I50" s="1023"/>
      <c r="J50" s="1019"/>
    </row>
    <row r="51" spans="1:10" ht="23.25" x14ac:dyDescent="0.35">
      <c r="A51" s="1018"/>
      <c r="B51" s="1022"/>
      <c r="C51" s="1022"/>
      <c r="D51" s="1022"/>
      <c r="E51" s="1024"/>
      <c r="F51" s="1020"/>
      <c r="G51" s="1023"/>
      <c r="H51" s="1023"/>
      <c r="I51" s="1023"/>
      <c r="J51" s="1019"/>
    </row>
    <row r="52" spans="1:10" ht="20.25" x14ac:dyDescent="0.3">
      <c r="B52" s="1022"/>
      <c r="J52" s="1019"/>
    </row>
    <row r="53" spans="1:10" ht="20.25" x14ac:dyDescent="0.3">
      <c r="E53" s="1019"/>
      <c r="H53" s="1019"/>
      <c r="I53" s="1019"/>
      <c r="J53" s="1019"/>
    </row>
    <row r="54" spans="1:10" ht="20.25" x14ac:dyDescent="0.3">
      <c r="E54" s="1021"/>
      <c r="F54" s="1020"/>
      <c r="G54" s="1019"/>
      <c r="H54" s="1019"/>
      <c r="I54" s="1019"/>
      <c r="J54" s="1019"/>
    </row>
    <row r="55" spans="1:10" ht="23.25" x14ac:dyDescent="0.35">
      <c r="A55" s="1018"/>
      <c r="E55" s="1019"/>
      <c r="F55" s="1019"/>
      <c r="G55" s="1019"/>
      <c r="H55" s="1019"/>
      <c r="I55" s="1019"/>
      <c r="J55" s="1019"/>
    </row>
    <row r="56" spans="1:10" ht="23.25" x14ac:dyDescent="0.35">
      <c r="A56" s="1018"/>
      <c r="E56" s="1019"/>
      <c r="F56" s="1019"/>
      <c r="G56" s="1019"/>
      <c r="H56" s="1019"/>
      <c r="I56" s="1019"/>
      <c r="J56" s="1019"/>
    </row>
    <row r="57" spans="1:10" ht="23.25" x14ac:dyDescent="0.35">
      <c r="A57" s="1018"/>
      <c r="E57" s="1019"/>
      <c r="F57" s="1019"/>
      <c r="G57" s="1019"/>
      <c r="H57" s="1019"/>
      <c r="I57" s="1019"/>
      <c r="J57" s="1019"/>
    </row>
    <row r="58" spans="1:10" ht="23.25" x14ac:dyDescent="0.35">
      <c r="A58" s="1018"/>
      <c r="E58" s="1019"/>
      <c r="F58" s="1019"/>
      <c r="G58" s="1019"/>
      <c r="H58" s="1019"/>
      <c r="I58" s="1019"/>
      <c r="J58" s="1019"/>
    </row>
    <row r="59" spans="1:10" ht="23.25" x14ac:dyDescent="0.35">
      <c r="A59" s="1018"/>
      <c r="E59" s="1019"/>
      <c r="F59" s="1019"/>
      <c r="G59" s="1019"/>
      <c r="H59" s="1019"/>
      <c r="I59" s="1019"/>
      <c r="J59" s="1019"/>
    </row>
    <row r="60" spans="1:10" ht="23.25" x14ac:dyDescent="0.35">
      <c r="A60" s="1018"/>
      <c r="E60" s="1019"/>
      <c r="F60" s="1019"/>
      <c r="G60" s="1019"/>
      <c r="H60" s="1019"/>
      <c r="I60" s="1019"/>
      <c r="J60" s="1019"/>
    </row>
    <row r="61" spans="1:10" ht="23.25" x14ac:dyDescent="0.35">
      <c r="A61" s="1018"/>
      <c r="E61" s="1019"/>
      <c r="F61" s="1019"/>
      <c r="G61" s="1019"/>
      <c r="H61" s="1019"/>
      <c r="I61" s="1019"/>
      <c r="J61" s="1019"/>
    </row>
    <row r="62" spans="1:10" ht="23.25" x14ac:dyDescent="0.35">
      <c r="A62" s="1018"/>
      <c r="E62" s="1019"/>
      <c r="F62" s="1019"/>
      <c r="G62" s="1019"/>
      <c r="H62" s="1019"/>
      <c r="I62" s="1019"/>
      <c r="J62" s="1019"/>
    </row>
    <row r="63" spans="1:10" ht="23.25" x14ac:dyDescent="0.35">
      <c r="A63" s="1018"/>
      <c r="E63" s="1019"/>
      <c r="F63" s="1019"/>
      <c r="G63" s="1019"/>
      <c r="H63" s="1019"/>
      <c r="I63" s="1019"/>
      <c r="J63" s="1019"/>
    </row>
    <row r="64" spans="1:10" ht="23.25" x14ac:dyDescent="0.35">
      <c r="A64" s="1018"/>
      <c r="E64" s="1019"/>
      <c r="F64" s="1019"/>
      <c r="G64" s="1019"/>
      <c r="H64" s="1019"/>
      <c r="I64" s="1019"/>
      <c r="J64" s="1019"/>
    </row>
    <row r="65" spans="1:10" ht="23.25" x14ac:dyDescent="0.35">
      <c r="A65" s="1018"/>
      <c r="E65" s="1019"/>
      <c r="F65" s="1019"/>
      <c r="G65" s="1019"/>
      <c r="H65" s="1019"/>
      <c r="I65" s="1019"/>
      <c r="J65" s="1019"/>
    </row>
    <row r="66" spans="1:10" ht="23.25" x14ac:dyDescent="0.35">
      <c r="A66" s="1018"/>
      <c r="E66" s="1019"/>
      <c r="F66" s="1019"/>
      <c r="G66" s="1019"/>
      <c r="H66" s="1019"/>
      <c r="I66" s="1019"/>
      <c r="J66" s="1019"/>
    </row>
    <row r="67" spans="1:10" ht="23.25" x14ac:dyDescent="0.35">
      <c r="A67" s="1018"/>
      <c r="E67" s="1019"/>
      <c r="F67" s="1019"/>
      <c r="G67" s="1019"/>
      <c r="H67" s="1019"/>
      <c r="I67" s="1019"/>
      <c r="J67" s="1019"/>
    </row>
    <row r="68" spans="1:10" ht="23.25" x14ac:dyDescent="0.35">
      <c r="A68" s="1018"/>
      <c r="E68" s="1019"/>
      <c r="F68" s="1019"/>
      <c r="G68" s="1019"/>
      <c r="H68" s="1019"/>
      <c r="I68" s="1019"/>
      <c r="J68" s="1019"/>
    </row>
    <row r="69" spans="1:10" ht="23.25" x14ac:dyDescent="0.35">
      <c r="A69" s="1018"/>
      <c r="E69" s="1019"/>
      <c r="F69" s="1019"/>
      <c r="G69" s="1019"/>
      <c r="H69" s="1019"/>
      <c r="I69" s="1019"/>
      <c r="J69" s="1019"/>
    </row>
    <row r="70" spans="1:10" ht="23.25" x14ac:dyDescent="0.35">
      <c r="A70" s="1018"/>
      <c r="E70" s="1019"/>
      <c r="F70" s="1019"/>
      <c r="G70" s="1019"/>
      <c r="H70" s="1019"/>
      <c r="I70" s="1019"/>
      <c r="J70" s="1019"/>
    </row>
    <row r="71" spans="1:10" ht="23.25" x14ac:dyDescent="0.35">
      <c r="A71" s="1018"/>
      <c r="E71" s="1019"/>
      <c r="F71" s="1019"/>
      <c r="G71" s="1019"/>
      <c r="H71" s="1019"/>
      <c r="I71" s="1019"/>
      <c r="J71" s="1019"/>
    </row>
    <row r="72" spans="1:10" ht="23.25" x14ac:dyDescent="0.35">
      <c r="A72" s="1018"/>
      <c r="E72" s="1019"/>
      <c r="F72" s="1019"/>
      <c r="G72" s="1019"/>
      <c r="H72" s="1019"/>
      <c r="I72" s="1019"/>
      <c r="J72" s="1019"/>
    </row>
    <row r="73" spans="1:10" ht="23.25" x14ac:dyDescent="0.35">
      <c r="A73" s="1018"/>
      <c r="E73" s="1019"/>
      <c r="F73" s="1019"/>
      <c r="G73" s="1019"/>
      <c r="H73" s="1019"/>
      <c r="I73" s="1019"/>
      <c r="J73" s="1019"/>
    </row>
    <row r="74" spans="1:10" ht="23.25" x14ac:dyDescent="0.35">
      <c r="A74" s="1018"/>
      <c r="E74" s="1019"/>
      <c r="F74" s="1019"/>
      <c r="G74" s="1019"/>
      <c r="H74" s="1019"/>
      <c r="I74" s="1019"/>
      <c r="J74" s="1019"/>
    </row>
    <row r="75" spans="1:10" ht="23.25" x14ac:dyDescent="0.35">
      <c r="A75" s="1018"/>
      <c r="E75" s="1019"/>
      <c r="F75" s="1019"/>
      <c r="G75" s="1019"/>
      <c r="H75" s="1019"/>
      <c r="I75" s="1019"/>
      <c r="J75" s="1019"/>
    </row>
    <row r="76" spans="1:10" ht="23.25" x14ac:dyDescent="0.35">
      <c r="A76" s="1018"/>
      <c r="E76" s="1019"/>
      <c r="F76" s="1019"/>
      <c r="G76" s="1019"/>
      <c r="H76" s="1019"/>
      <c r="I76" s="1019"/>
      <c r="J76" s="1019"/>
    </row>
    <row r="77" spans="1:10" ht="23.25" x14ac:dyDescent="0.35">
      <c r="A77" s="1018"/>
    </row>
    <row r="78" spans="1:10" ht="23.25" x14ac:dyDescent="0.35">
      <c r="A78" s="1018"/>
    </row>
    <row r="79" spans="1:10" ht="23.25" x14ac:dyDescent="0.35">
      <c r="A79" s="1018"/>
    </row>
    <row r="80" spans="1:10" ht="23.25" x14ac:dyDescent="0.35">
      <c r="A80" s="1018"/>
    </row>
    <row r="81" spans="1:1" ht="23.25" x14ac:dyDescent="0.35">
      <c r="A81" s="1018"/>
    </row>
    <row r="82" spans="1:1" ht="23.25" x14ac:dyDescent="0.35">
      <c r="A82" s="1018"/>
    </row>
  </sheetData>
  <pageMargins left="0.5" right="0.5" top="0.5" bottom="0.5" header="0" footer="0"/>
  <pageSetup scale="51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728B-3572-47D9-8881-B09761FE9520}">
  <dimension ref="A1:K82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743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744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20.100000000000001" customHeight="1" x14ac:dyDescent="0.35">
      <c r="A7" s="1018"/>
      <c r="B7" s="1022"/>
      <c r="C7" s="1022" t="s">
        <v>752</v>
      </c>
      <c r="D7" s="1022"/>
      <c r="E7" s="1023" t="e">
        <f t="shared" ref="E7:K7" si="0">$H$49</f>
        <v>#REF!</v>
      </c>
      <c r="F7" s="1023" t="e">
        <f t="shared" si="0"/>
        <v>#REF!</v>
      </c>
      <c r="G7" s="1023" t="e">
        <f t="shared" si="0"/>
        <v>#REF!</v>
      </c>
      <c r="H7" s="1023" t="e">
        <f t="shared" si="0"/>
        <v>#REF!</v>
      </c>
      <c r="I7" s="1023" t="e">
        <f t="shared" si="0"/>
        <v>#REF!</v>
      </c>
      <c r="J7" s="1023" t="e">
        <f t="shared" si="0"/>
        <v>#REF!</v>
      </c>
      <c r="K7" s="1023" t="e">
        <f t="shared" si="0"/>
        <v>#REF!</v>
      </c>
    </row>
    <row r="8" spans="1:11" ht="19.5" customHeight="1" x14ac:dyDescent="0.25">
      <c r="C8" s="1024"/>
      <c r="E8" s="1544"/>
      <c r="F8" s="1544"/>
      <c r="G8" s="1544"/>
      <c r="H8" s="1544"/>
      <c r="I8" s="1544"/>
      <c r="J8" s="1544"/>
      <c r="K8" s="1544"/>
    </row>
    <row r="9" spans="1:11" ht="20.100000000000001" customHeight="1" x14ac:dyDescent="0.35">
      <c r="A9" s="1018" t="s">
        <v>211</v>
      </c>
      <c r="B9" s="1022"/>
      <c r="C9" s="1022" t="s">
        <v>739</v>
      </c>
      <c r="D9" s="1022"/>
      <c r="E9" s="1543" t="e">
        <f>#REF!</f>
        <v>#REF!</v>
      </c>
      <c r="F9" s="1543" t="e">
        <f>#REF!</f>
        <v>#REF!</v>
      </c>
      <c r="G9" s="1543" t="e">
        <f>#REF!</f>
        <v>#REF!</v>
      </c>
      <c r="H9" s="1543" t="e">
        <f>#REF!</f>
        <v>#REF!</v>
      </c>
      <c r="I9" s="1543" t="e">
        <f>#REF!</f>
        <v>#REF!</v>
      </c>
      <c r="J9" s="1543" t="e">
        <f>#REF!</f>
        <v>#REF!</v>
      </c>
      <c r="K9" s="1543" t="e">
        <f>#REF!</f>
        <v>#REF!</v>
      </c>
    </row>
    <row r="11" spans="1:11" ht="20.100000000000001" customHeight="1" x14ac:dyDescent="0.35">
      <c r="A11" s="1018"/>
      <c r="B11" s="1022"/>
      <c r="C11" s="1022" t="s">
        <v>158</v>
      </c>
      <c r="D11" s="1022"/>
      <c r="E11" s="1030" t="e">
        <f t="shared" ref="E11:K11" si="1">SUM(E6:E9)</f>
        <v>#REF!</v>
      </c>
      <c r="F11" s="1030" t="e">
        <f t="shared" si="1"/>
        <v>#REF!</v>
      </c>
      <c r="G11" s="1030" t="e">
        <f t="shared" si="1"/>
        <v>#REF!</v>
      </c>
      <c r="H11" s="1030" t="e">
        <f t="shared" si="1"/>
        <v>#REF!</v>
      </c>
      <c r="I11" s="1030" t="e">
        <f t="shared" si="1"/>
        <v>#REF!</v>
      </c>
      <c r="J11" s="1030" t="e">
        <f t="shared" si="1"/>
        <v>#REF!</v>
      </c>
      <c r="K11" s="1030" t="e">
        <f t="shared" si="1"/>
        <v>#REF!</v>
      </c>
    </row>
    <row r="12" spans="1:11" ht="20.100000000000001" customHeight="1" x14ac:dyDescent="0.35">
      <c r="A12" s="1018"/>
      <c r="B12" s="1022"/>
      <c r="C12" s="1022"/>
      <c r="D12" s="1022"/>
      <c r="E12" s="1025"/>
      <c r="F12" s="1025"/>
      <c r="G12" s="1025"/>
      <c r="H12" s="1025"/>
      <c r="I12" s="1025"/>
      <c r="J12" s="1025"/>
      <c r="K12" s="1025"/>
    </row>
    <row r="13" spans="1:11" ht="20.100000000000001" hidden="1" customHeight="1" x14ac:dyDescent="0.35">
      <c r="A13" s="1018"/>
      <c r="B13" s="1022"/>
      <c r="C13" s="1022"/>
      <c r="D13" s="1022"/>
      <c r="E13" s="1025"/>
      <c r="F13" s="1025"/>
      <c r="G13" s="1025"/>
      <c r="H13" s="1025"/>
      <c r="I13" s="1025"/>
      <c r="J13" s="1025"/>
      <c r="K13" s="1025"/>
    </row>
    <row r="14" spans="1:11" ht="20.100000000000001" hidden="1" customHeight="1" thickBot="1" x14ac:dyDescent="0.4">
      <c r="A14" s="1018"/>
      <c r="B14" s="1022"/>
      <c r="C14" s="1022"/>
      <c r="D14" s="1022"/>
      <c r="E14" s="1025"/>
      <c r="F14" s="1025"/>
      <c r="G14" s="1025"/>
      <c r="H14" s="1025"/>
      <c r="I14" s="1025"/>
      <c r="J14" s="1025"/>
      <c r="K14" s="1025"/>
    </row>
    <row r="15" spans="1:11" ht="20.100000000000001" hidden="1" customHeight="1" x14ac:dyDescent="0.35">
      <c r="A15" s="1018"/>
      <c r="B15" s="1022"/>
      <c r="C15" s="1022"/>
      <c r="D15" s="1022"/>
      <c r="E15" s="1025"/>
      <c r="F15" s="1025"/>
      <c r="G15" s="1025"/>
      <c r="H15" s="1025"/>
      <c r="I15" s="1025"/>
      <c r="J15" s="1025"/>
      <c r="K15" s="1025"/>
    </row>
    <row r="16" spans="1:11" ht="20.100000000000001" hidden="1" customHeight="1" x14ac:dyDescent="0.35">
      <c r="A16" s="1018" t="s">
        <v>488</v>
      </c>
      <c r="B16" s="1022"/>
      <c r="C16" s="1022" t="s">
        <v>67</v>
      </c>
      <c r="D16" s="1022"/>
      <c r="E16" s="1023" t="e">
        <f>#REF!</f>
        <v>#REF!</v>
      </c>
      <c r="F16" s="1023" t="e">
        <f>#REF!</f>
        <v>#REF!</v>
      </c>
      <c r="G16" s="1023" t="e">
        <f>#REF!</f>
        <v>#REF!</v>
      </c>
      <c r="H16" s="1023" t="e">
        <f>#REF!</f>
        <v>#REF!</v>
      </c>
      <c r="I16" s="1023" t="e">
        <f>#REF!</f>
        <v>#REF!</v>
      </c>
      <c r="J16" s="1023" t="e">
        <f>#REF!</f>
        <v>#REF!</v>
      </c>
      <c r="K16" s="1023" t="e">
        <f>#REF!</f>
        <v>#REF!</v>
      </c>
    </row>
    <row r="17" spans="1:11" ht="20.100000000000001" hidden="1" customHeight="1" x14ac:dyDescent="0.35">
      <c r="A17" s="1018" t="s">
        <v>174</v>
      </c>
      <c r="B17" s="1022"/>
      <c r="C17" s="1022" t="s">
        <v>258</v>
      </c>
      <c r="D17" s="1022"/>
      <c r="E17" s="1020" t="e">
        <f>#REF!</f>
        <v>#REF!</v>
      </c>
      <c r="F17" s="1020" t="e">
        <f>#REF!</f>
        <v>#REF!</v>
      </c>
      <c r="G17" s="1020" t="e">
        <f>#REF!</f>
        <v>#REF!</v>
      </c>
      <c r="H17" s="1020" t="e">
        <f>#REF!</f>
        <v>#REF!</v>
      </c>
      <c r="I17" s="1020" t="e">
        <f>#REF!</f>
        <v>#REF!</v>
      </c>
      <c r="J17" s="1020" t="e">
        <f>#REF!</f>
        <v>#REF!</v>
      </c>
      <c r="K17" s="1020" t="e">
        <f>#REF!</f>
        <v>#REF!</v>
      </c>
    </row>
    <row r="18" spans="1:11" ht="20.100000000000001" hidden="1" customHeight="1" x14ac:dyDescent="0.35">
      <c r="A18" s="1018"/>
      <c r="B18" s="1022"/>
      <c r="C18" s="1022" t="s">
        <v>351</v>
      </c>
      <c r="D18" s="1022"/>
      <c r="E18" s="1023">
        <f t="shared" ref="E18:K18" si="2">$H$50</f>
        <v>0</v>
      </c>
      <c r="F18" s="1023">
        <f t="shared" si="2"/>
        <v>0</v>
      </c>
      <c r="G18" s="1023">
        <f t="shared" si="2"/>
        <v>0</v>
      </c>
      <c r="H18" s="1023">
        <f t="shared" si="2"/>
        <v>0</v>
      </c>
      <c r="I18" s="1023">
        <f t="shared" si="2"/>
        <v>0</v>
      </c>
      <c r="J18" s="1023">
        <f t="shared" si="2"/>
        <v>0</v>
      </c>
      <c r="K18" s="1023">
        <f t="shared" si="2"/>
        <v>0</v>
      </c>
    </row>
    <row r="19" spans="1:11" ht="20.100000000000001" hidden="1" customHeight="1" x14ac:dyDescent="0.35">
      <c r="A19" s="1018"/>
      <c r="B19" s="1022"/>
      <c r="C19" s="1022" t="s">
        <v>170</v>
      </c>
      <c r="D19" s="1022"/>
      <c r="E19" s="1023" t="e">
        <f>#REF!</f>
        <v>#REF!</v>
      </c>
      <c r="F19" s="1023" t="e">
        <f>#REF!</f>
        <v>#REF!</v>
      </c>
      <c r="G19" s="1023" t="e">
        <f>#REF!</f>
        <v>#REF!</v>
      </c>
      <c r="H19" s="1023" t="e">
        <f>#REF!</f>
        <v>#REF!</v>
      </c>
      <c r="I19" s="1023" t="e">
        <f>#REF!</f>
        <v>#REF!</v>
      </c>
      <c r="J19" s="1023" t="e">
        <f>#REF!</f>
        <v>#REF!</v>
      </c>
      <c r="K19" s="1023" t="e">
        <f>#REF!</f>
        <v>#REF!</v>
      </c>
    </row>
    <row r="20" spans="1:11" ht="20.100000000000001" hidden="1" customHeight="1" x14ac:dyDescent="0.35">
      <c r="A20" s="1018"/>
      <c r="B20" s="1022"/>
      <c r="C20" s="1022"/>
      <c r="D20" s="1022"/>
      <c r="E20" s="1031"/>
      <c r="F20" s="1031"/>
      <c r="G20" s="1031"/>
      <c r="H20" s="1031"/>
      <c r="I20" s="1031"/>
      <c r="J20" s="1031"/>
      <c r="K20" s="1031"/>
    </row>
    <row r="21" spans="1:11" ht="20.100000000000001" hidden="1" customHeight="1" thickBot="1" x14ac:dyDescent="0.4">
      <c r="A21" s="1018"/>
      <c r="B21" s="1022"/>
      <c r="C21" s="1022" t="s">
        <v>158</v>
      </c>
      <c r="D21" s="1022"/>
      <c r="E21" s="1030" t="e">
        <f t="shared" ref="E21:K21" si="3">SUM(E16:E20)</f>
        <v>#REF!</v>
      </c>
      <c r="F21" s="1030" t="e">
        <f t="shared" si="3"/>
        <v>#REF!</v>
      </c>
      <c r="G21" s="1030" t="e">
        <f t="shared" si="3"/>
        <v>#REF!</v>
      </c>
      <c r="H21" s="1030" t="e">
        <f t="shared" si="3"/>
        <v>#REF!</v>
      </c>
      <c r="I21" s="1030" t="e">
        <f t="shared" si="3"/>
        <v>#REF!</v>
      </c>
      <c r="J21" s="1030" t="e">
        <f t="shared" si="3"/>
        <v>#REF!</v>
      </c>
      <c r="K21" s="1030" t="e">
        <f t="shared" si="3"/>
        <v>#REF!</v>
      </c>
    </row>
    <row r="22" spans="1:11" ht="20.100000000000001" hidden="1" customHeight="1" thickTop="1" x14ac:dyDescent="0.35">
      <c r="A22" s="1018"/>
      <c r="B22" s="1022"/>
      <c r="C22" s="1022"/>
      <c r="D22" s="1022"/>
      <c r="E22" s="1033"/>
      <c r="F22" s="1033"/>
      <c r="G22" s="1033"/>
      <c r="H22" s="1033"/>
      <c r="I22" s="1033"/>
      <c r="J22" s="1033"/>
      <c r="K22" s="1033"/>
    </row>
    <row r="23" spans="1:11" ht="20.100000000000001" hidden="1" customHeight="1" x14ac:dyDescent="0.35">
      <c r="A23" s="1018"/>
      <c r="B23" s="1022"/>
      <c r="C23" s="1022"/>
      <c r="D23" s="1022"/>
      <c r="E23" s="1018"/>
      <c r="F23" s="1018"/>
      <c r="G23" s="1018"/>
      <c r="H23" s="1018"/>
      <c r="I23" s="1018"/>
      <c r="J23" s="1018"/>
      <c r="K23" s="1018"/>
    </row>
    <row r="24" spans="1:11" ht="20.100000000000001" hidden="1" customHeight="1" x14ac:dyDescent="0.35">
      <c r="A24" s="1018"/>
      <c r="B24" s="1022"/>
      <c r="C24" s="1032"/>
      <c r="D24" s="1022"/>
      <c r="E24" s="1018"/>
      <c r="F24" s="1018"/>
      <c r="G24" s="1018"/>
      <c r="H24" s="1018"/>
      <c r="I24" s="1018"/>
      <c r="J24" s="1018"/>
      <c r="K24" s="1018"/>
    </row>
    <row r="25" spans="1:11" ht="20.100000000000001" hidden="1" customHeight="1" x14ac:dyDescent="0.35">
      <c r="A25" s="1018"/>
      <c r="B25" s="1022"/>
      <c r="C25" s="1022"/>
      <c r="D25" s="1022"/>
      <c r="E25" s="1018"/>
      <c r="F25" s="1018"/>
      <c r="G25" s="1018"/>
      <c r="H25" s="1018"/>
      <c r="I25" s="1018"/>
      <c r="J25" s="1018"/>
      <c r="K25" s="1018"/>
    </row>
    <row r="26" spans="1:11" ht="20.100000000000001" hidden="1" customHeight="1" x14ac:dyDescent="0.35">
      <c r="A26" s="1018"/>
      <c r="B26" s="1022"/>
      <c r="C26" s="1022"/>
      <c r="D26" s="1024"/>
      <c r="E26" s="1025"/>
      <c r="F26" s="1025"/>
      <c r="G26" s="1018"/>
      <c r="H26" s="1018"/>
      <c r="I26" s="1018"/>
      <c r="J26" s="1018"/>
      <c r="K26" s="1018"/>
    </row>
    <row r="27" spans="1:11" ht="20.100000000000001" hidden="1" customHeight="1" x14ac:dyDescent="0.35">
      <c r="A27" s="1018" t="s">
        <v>487</v>
      </c>
      <c r="B27" s="1022"/>
      <c r="C27" s="1022" t="s">
        <v>67</v>
      </c>
      <c r="D27" s="1024"/>
      <c r="E27" s="1023" t="e">
        <f>#REF!</f>
        <v>#REF!</v>
      </c>
      <c r="F27" s="1023" t="e">
        <f>#REF!</f>
        <v>#REF!</v>
      </c>
      <c r="G27" s="1023" t="e">
        <f>#REF!</f>
        <v>#REF!</v>
      </c>
      <c r="H27" s="1023" t="e">
        <f>#REF!</f>
        <v>#REF!</v>
      </c>
      <c r="I27" s="1023" t="e">
        <f>#REF!</f>
        <v>#REF!</v>
      </c>
      <c r="J27" s="1023" t="e">
        <f>#REF!</f>
        <v>#REF!</v>
      </c>
      <c r="K27" s="1023" t="e">
        <f>#REF!</f>
        <v>#REF!</v>
      </c>
    </row>
    <row r="28" spans="1:11" ht="20.100000000000001" hidden="1" customHeight="1" x14ac:dyDescent="0.35">
      <c r="A28" s="1018" t="s">
        <v>172</v>
      </c>
      <c r="B28" s="1022"/>
      <c r="C28" s="1022" t="s">
        <v>258</v>
      </c>
      <c r="D28" s="1020"/>
      <c r="E28" s="1020" t="e">
        <f>#REF!</f>
        <v>#REF!</v>
      </c>
      <c r="F28" s="1020" t="e">
        <f>#REF!</f>
        <v>#REF!</v>
      </c>
      <c r="G28" s="1020" t="e">
        <f>#REF!</f>
        <v>#REF!</v>
      </c>
      <c r="H28" s="1020" t="e">
        <f>#REF!</f>
        <v>#REF!</v>
      </c>
      <c r="I28" s="1020" t="e">
        <f>#REF!</f>
        <v>#REF!</v>
      </c>
      <c r="J28" s="1020" t="e">
        <f>#REF!</f>
        <v>#REF!</v>
      </c>
      <c r="K28" s="1020" t="e">
        <f>#REF!</f>
        <v>#REF!</v>
      </c>
    </row>
    <row r="29" spans="1:11" ht="20.100000000000001" hidden="1" customHeight="1" x14ac:dyDescent="0.35">
      <c r="A29" s="1018"/>
      <c r="B29" s="1022"/>
      <c r="C29" s="1022" t="s">
        <v>351</v>
      </c>
      <c r="D29" s="1020"/>
      <c r="E29" s="1023">
        <f t="shared" ref="E29:K29" si="4">$H$50</f>
        <v>0</v>
      </c>
      <c r="F29" s="1023">
        <f t="shared" si="4"/>
        <v>0</v>
      </c>
      <c r="G29" s="1023">
        <f t="shared" si="4"/>
        <v>0</v>
      </c>
      <c r="H29" s="1023">
        <f t="shared" si="4"/>
        <v>0</v>
      </c>
      <c r="I29" s="1023">
        <f t="shared" si="4"/>
        <v>0</v>
      </c>
      <c r="J29" s="1023">
        <f t="shared" si="4"/>
        <v>0</v>
      </c>
      <c r="K29" s="1023">
        <f t="shared" si="4"/>
        <v>0</v>
      </c>
    </row>
    <row r="30" spans="1:11" ht="20.100000000000001" hidden="1" customHeight="1" x14ac:dyDescent="0.35">
      <c r="A30" s="1018"/>
      <c r="B30" s="1022"/>
      <c r="C30" s="1022" t="s">
        <v>170</v>
      </c>
      <c r="D30" s="1020"/>
      <c r="E30" s="1023" t="e">
        <f>#REF!</f>
        <v>#REF!</v>
      </c>
      <c r="F30" s="1023" t="e">
        <f>#REF!</f>
        <v>#REF!</v>
      </c>
      <c r="G30" s="1023" t="e">
        <f>#REF!</f>
        <v>#REF!</v>
      </c>
      <c r="H30" s="1023" t="e">
        <f>#REF!</f>
        <v>#REF!</v>
      </c>
      <c r="I30" s="1023" t="e">
        <f>#REF!</f>
        <v>#REF!</v>
      </c>
      <c r="J30" s="1023" t="e">
        <f>#REF!</f>
        <v>#REF!</v>
      </c>
      <c r="K30" s="1023" t="e">
        <f>#REF!</f>
        <v>#REF!</v>
      </c>
    </row>
    <row r="31" spans="1:11" ht="23.25" hidden="1" x14ac:dyDescent="0.35">
      <c r="A31" s="1018"/>
      <c r="B31" s="1022"/>
      <c r="C31" s="1022"/>
      <c r="D31" s="1022"/>
      <c r="E31" s="1031"/>
      <c r="F31" s="1031"/>
      <c r="G31" s="1031"/>
      <c r="H31" s="1031"/>
      <c r="I31" s="1031"/>
      <c r="J31" s="1031"/>
      <c r="K31" s="1031"/>
    </row>
    <row r="32" spans="1:11" ht="23.25" hidden="1" x14ac:dyDescent="0.35">
      <c r="A32" s="1018"/>
      <c r="B32" s="1022"/>
      <c r="C32" s="1022" t="s">
        <v>158</v>
      </c>
      <c r="D32" s="1022"/>
      <c r="E32" s="1030" t="e">
        <f t="shared" ref="E32:K32" si="5">SUM(E27:E31)</f>
        <v>#REF!</v>
      </c>
      <c r="F32" s="1030" t="e">
        <f t="shared" si="5"/>
        <v>#REF!</v>
      </c>
      <c r="G32" s="1030" t="e">
        <f t="shared" si="5"/>
        <v>#REF!</v>
      </c>
      <c r="H32" s="1030" t="e">
        <f t="shared" si="5"/>
        <v>#REF!</v>
      </c>
      <c r="I32" s="1030" t="e">
        <f t="shared" si="5"/>
        <v>#REF!</v>
      </c>
      <c r="J32" s="1030" t="e">
        <f t="shared" si="5"/>
        <v>#REF!</v>
      </c>
      <c r="K32" s="1030" t="e">
        <f t="shared" si="5"/>
        <v>#REF!</v>
      </c>
    </row>
    <row r="33" spans="1:11" ht="24" hidden="1" thickTop="1" x14ac:dyDescent="0.35">
      <c r="A33" s="1018"/>
      <c r="B33" s="1022"/>
      <c r="C33" s="1022"/>
      <c r="D33" s="1022"/>
      <c r="E33" s="1028"/>
      <c r="F33" s="1028"/>
      <c r="G33" s="1028"/>
      <c r="H33" s="1028"/>
      <c r="I33" s="1028"/>
      <c r="J33" s="1028"/>
      <c r="K33" s="1028"/>
    </row>
    <row r="34" spans="1:11" ht="23.25" hidden="1" x14ac:dyDescent="0.35">
      <c r="A34" s="1018"/>
      <c r="B34" s="1022"/>
      <c r="C34" s="1022"/>
      <c r="D34" s="1022"/>
      <c r="E34" s="1025"/>
      <c r="F34" s="1025"/>
      <c r="G34" s="1025"/>
      <c r="H34" s="1025"/>
      <c r="I34" s="1025"/>
      <c r="J34" s="1025"/>
      <c r="K34" s="1025"/>
    </row>
    <row r="35" spans="1:11" ht="23.25" hidden="1" x14ac:dyDescent="0.35">
      <c r="A35" s="1018"/>
      <c r="B35" s="1022"/>
      <c r="C35" s="1022"/>
      <c r="D35" s="1022"/>
      <c r="E35" s="1025"/>
      <c r="F35" s="1025"/>
      <c r="G35" s="1025"/>
      <c r="H35" s="1025"/>
      <c r="I35" s="1025"/>
      <c r="J35" s="1025"/>
      <c r="K35" s="1025"/>
    </row>
    <row r="36" spans="1:11" ht="23.25" hidden="1" x14ac:dyDescent="0.35">
      <c r="A36" s="1018"/>
      <c r="B36" s="1022"/>
      <c r="C36" s="1022"/>
      <c r="D36" s="1022"/>
      <c r="E36" s="1025"/>
      <c r="F36" s="1025"/>
      <c r="G36" s="1025"/>
      <c r="H36" s="1025"/>
      <c r="I36" s="1025"/>
      <c r="J36" s="1025"/>
      <c r="K36" s="1025"/>
    </row>
    <row r="37" spans="1:11" ht="23.25" hidden="1" x14ac:dyDescent="0.35">
      <c r="A37" s="1018" t="s">
        <v>486</v>
      </c>
      <c r="B37" s="1022"/>
      <c r="C37" s="1022" t="s">
        <v>67</v>
      </c>
      <c r="D37" s="1024"/>
      <c r="E37" s="1023" t="e">
        <f>#REF!</f>
        <v>#REF!</v>
      </c>
      <c r="F37" s="1023" t="e">
        <f>#REF!</f>
        <v>#REF!</v>
      </c>
      <c r="G37" s="1023" t="e">
        <f>#REF!</f>
        <v>#REF!</v>
      </c>
      <c r="H37" s="1023" t="e">
        <f>#REF!</f>
        <v>#REF!</v>
      </c>
      <c r="I37" s="1023" t="e">
        <f>#REF!</f>
        <v>#REF!</v>
      </c>
      <c r="J37" s="1023" t="e">
        <f>#REF!</f>
        <v>#REF!</v>
      </c>
      <c r="K37" s="1023" t="e">
        <f>#REF!</f>
        <v>#REF!</v>
      </c>
    </row>
    <row r="38" spans="1:11" ht="23.25" hidden="1" x14ac:dyDescent="0.35">
      <c r="A38" s="1018" t="s">
        <v>485</v>
      </c>
      <c r="B38" s="1022"/>
      <c r="C38" s="1022" t="s">
        <v>258</v>
      </c>
      <c r="D38" s="1020"/>
      <c r="E38" s="1020" t="e">
        <f>#REF!</f>
        <v>#REF!</v>
      </c>
      <c r="F38" s="1020" t="e">
        <f>#REF!</f>
        <v>#REF!</v>
      </c>
      <c r="G38" s="1020" t="e">
        <f>#REF!</f>
        <v>#REF!</v>
      </c>
      <c r="H38" s="1020" t="e">
        <f>#REF!</f>
        <v>#REF!</v>
      </c>
      <c r="I38" s="1020" t="e">
        <f>#REF!</f>
        <v>#REF!</v>
      </c>
      <c r="J38" s="1020" t="e">
        <f>#REF!</f>
        <v>#REF!</v>
      </c>
      <c r="K38" s="1020" t="e">
        <f>#REF!</f>
        <v>#REF!</v>
      </c>
    </row>
    <row r="39" spans="1:11" ht="23.25" hidden="1" x14ac:dyDescent="0.35">
      <c r="A39" s="1018"/>
      <c r="B39" s="1022"/>
      <c r="C39" s="1022" t="s">
        <v>351</v>
      </c>
      <c r="D39" s="1020"/>
      <c r="E39" s="1023">
        <f t="shared" ref="E39:K39" si="6">$H$51</f>
        <v>0</v>
      </c>
      <c r="F39" s="1023">
        <f t="shared" si="6"/>
        <v>0</v>
      </c>
      <c r="G39" s="1023">
        <f t="shared" si="6"/>
        <v>0</v>
      </c>
      <c r="H39" s="1023">
        <f t="shared" si="6"/>
        <v>0</v>
      </c>
      <c r="I39" s="1023">
        <f t="shared" si="6"/>
        <v>0</v>
      </c>
      <c r="J39" s="1023">
        <f t="shared" si="6"/>
        <v>0</v>
      </c>
      <c r="K39" s="1023">
        <f t="shared" si="6"/>
        <v>0</v>
      </c>
    </row>
    <row r="40" spans="1:11" ht="23.25" hidden="1" x14ac:dyDescent="0.35">
      <c r="A40" s="1018"/>
      <c r="B40" s="1022"/>
      <c r="C40" s="1022" t="s">
        <v>170</v>
      </c>
      <c r="D40" s="1020"/>
      <c r="E40" s="1023" t="e">
        <f>#REF!</f>
        <v>#REF!</v>
      </c>
      <c r="F40" s="1023" t="e">
        <f>#REF!</f>
        <v>#REF!</v>
      </c>
      <c r="G40" s="1023" t="e">
        <f>#REF!</f>
        <v>#REF!</v>
      </c>
      <c r="H40" s="1023" t="e">
        <f>#REF!</f>
        <v>#REF!</v>
      </c>
      <c r="I40" s="1023" t="e">
        <f>#REF!</f>
        <v>#REF!</v>
      </c>
      <c r="J40" s="1023" t="e">
        <f>#REF!</f>
        <v>#REF!</v>
      </c>
      <c r="K40" s="1023" t="e">
        <f>#REF!</f>
        <v>#REF!</v>
      </c>
    </row>
    <row r="41" spans="1:11" ht="23.25" hidden="1" x14ac:dyDescent="0.35">
      <c r="A41" s="1018"/>
      <c r="B41" s="1022"/>
      <c r="C41" s="1022"/>
      <c r="D41" s="1022"/>
      <c r="E41" s="1031"/>
      <c r="F41" s="1031"/>
      <c r="G41" s="1031"/>
      <c r="H41" s="1031"/>
      <c r="I41" s="1031"/>
      <c r="J41" s="1031"/>
      <c r="K41" s="1031"/>
    </row>
    <row r="42" spans="1:11" ht="24" hidden="1" thickBot="1" x14ac:dyDescent="0.4">
      <c r="A42" s="1018"/>
      <c r="B42" s="1022"/>
      <c r="C42" s="1022" t="s">
        <v>158</v>
      </c>
      <c r="D42" s="1022"/>
      <c r="E42" s="1030" t="e">
        <f t="shared" ref="E42:K42" si="7">SUM(E37:E41)</f>
        <v>#REF!</v>
      </c>
      <c r="F42" s="1030" t="e">
        <f t="shared" si="7"/>
        <v>#REF!</v>
      </c>
      <c r="G42" s="1030" t="e">
        <f t="shared" si="7"/>
        <v>#REF!</v>
      </c>
      <c r="H42" s="1030" t="e">
        <f t="shared" si="7"/>
        <v>#REF!</v>
      </c>
      <c r="I42" s="1030" t="e">
        <f t="shared" si="7"/>
        <v>#REF!</v>
      </c>
      <c r="J42" s="1030" t="e">
        <f t="shared" si="7"/>
        <v>#REF!</v>
      </c>
      <c r="K42" s="1029" t="e">
        <f t="shared" si="7"/>
        <v>#REF!</v>
      </c>
    </row>
    <row r="43" spans="1:11" ht="24" hidden="1" thickTop="1" x14ac:dyDescent="0.35">
      <c r="A43" s="1018"/>
      <c r="B43" s="1022"/>
      <c r="C43" s="1022"/>
      <c r="D43" s="1022"/>
      <c r="E43" s="1028"/>
      <c r="F43" s="1028"/>
      <c r="G43" s="1028"/>
      <c r="H43" s="1028"/>
      <c r="I43" s="1028"/>
      <c r="J43" s="1028"/>
    </row>
    <row r="44" spans="1:11" ht="23.25" x14ac:dyDescent="0.35">
      <c r="A44" s="1018"/>
      <c r="B44" s="1022"/>
      <c r="C44" s="1022"/>
      <c r="D44" s="1022"/>
      <c r="H44" s="1019"/>
      <c r="I44" s="1019"/>
      <c r="J44" s="1019"/>
    </row>
    <row r="45" spans="1:11" ht="23.25" x14ac:dyDescent="0.35">
      <c r="A45" s="1018"/>
      <c r="B45" s="1022"/>
      <c r="C45" s="1022"/>
      <c r="D45" s="1022"/>
      <c r="H45" s="1019"/>
      <c r="I45" s="1019"/>
      <c r="J45" s="1019"/>
    </row>
    <row r="46" spans="1:11" ht="23.25" x14ac:dyDescent="0.35">
      <c r="A46" s="1018"/>
      <c r="B46" s="1022"/>
      <c r="C46" s="1024"/>
      <c r="D46" s="1024"/>
      <c r="F46" s="1024"/>
      <c r="G46" s="1024"/>
      <c r="H46" s="1024"/>
      <c r="I46" s="1024"/>
      <c r="J46" s="1020"/>
    </row>
    <row r="47" spans="1:11" ht="23.25" x14ac:dyDescent="0.35">
      <c r="A47" s="1025"/>
      <c r="B47" s="1020"/>
      <c r="C47" s="1020"/>
      <c r="D47" s="1022"/>
      <c r="E47" s="1020"/>
      <c r="F47" s="1020"/>
      <c r="G47" s="1020"/>
      <c r="H47" s="1020"/>
      <c r="I47" s="1020"/>
      <c r="J47" s="1019"/>
    </row>
    <row r="48" spans="1:11" ht="23.25" x14ac:dyDescent="0.35">
      <c r="A48" s="1025"/>
      <c r="B48" s="1020"/>
      <c r="C48" s="1020"/>
      <c r="D48" s="1022"/>
      <c r="E48" s="1022" t="s">
        <v>759</v>
      </c>
      <c r="F48" s="1024" t="s">
        <v>165</v>
      </c>
      <c r="G48" s="1024" t="s">
        <v>164</v>
      </c>
      <c r="H48" s="1024" t="s">
        <v>158</v>
      </c>
      <c r="I48" s="1024"/>
      <c r="J48" s="1019"/>
    </row>
    <row r="49" spans="1:10" ht="23.25" x14ac:dyDescent="0.35">
      <c r="A49" s="1018"/>
      <c r="B49" s="1022"/>
      <c r="C49" s="1022"/>
      <c r="D49" s="1022"/>
      <c r="E49" s="1520"/>
      <c r="F49" s="1020">
        <v>3</v>
      </c>
      <c r="G49" s="1551" t="e">
        <f>#REF!</f>
        <v>#REF!</v>
      </c>
      <c r="H49" s="1023" t="e">
        <f>F49*G49</f>
        <v>#REF!</v>
      </c>
      <c r="I49" s="1020"/>
      <c r="J49" s="1019"/>
    </row>
    <row r="50" spans="1:10" ht="20.25" x14ac:dyDescent="0.3">
      <c r="A50" s="1024"/>
      <c r="B50" s="1022"/>
      <c r="C50" s="1022"/>
      <c r="D50" s="1022"/>
      <c r="E50" s="1020"/>
      <c r="F50" s="1020"/>
      <c r="G50" s="1020"/>
      <c r="H50" s="1023"/>
      <c r="I50" s="1023"/>
      <c r="J50" s="1019"/>
    </row>
    <row r="51" spans="1:10" ht="23.25" x14ac:dyDescent="0.35">
      <c r="A51" s="1018"/>
      <c r="B51" s="1022"/>
      <c r="C51" s="1022"/>
      <c r="D51" s="1022"/>
      <c r="E51" s="1024"/>
      <c r="F51" s="1020"/>
      <c r="G51" s="1023"/>
      <c r="H51" s="1023"/>
      <c r="I51" s="1023"/>
      <c r="J51" s="1019"/>
    </row>
    <row r="52" spans="1:10" ht="20.25" x14ac:dyDescent="0.3">
      <c r="B52" s="1022"/>
      <c r="J52" s="1019"/>
    </row>
    <row r="53" spans="1:10" ht="20.25" x14ac:dyDescent="0.3">
      <c r="E53" s="1019"/>
      <c r="H53" s="1019"/>
      <c r="I53" s="1019"/>
      <c r="J53" s="1019"/>
    </row>
    <row r="54" spans="1:10" ht="20.25" x14ac:dyDescent="0.3">
      <c r="E54" s="1021"/>
      <c r="F54" s="1020"/>
      <c r="G54" s="1019"/>
      <c r="H54" s="1019"/>
      <c r="I54" s="1019"/>
      <c r="J54" s="1019"/>
    </row>
    <row r="55" spans="1:10" ht="23.25" x14ac:dyDescent="0.35">
      <c r="A55" s="1018"/>
      <c r="E55" s="1019"/>
      <c r="F55" s="1019"/>
      <c r="G55" s="1019"/>
      <c r="H55" s="1019"/>
      <c r="I55" s="1019"/>
      <c r="J55" s="1019"/>
    </row>
    <row r="56" spans="1:10" ht="23.25" x14ac:dyDescent="0.35">
      <c r="A56" s="1018"/>
      <c r="E56" s="1019"/>
      <c r="F56" s="1019"/>
      <c r="G56" s="1019"/>
      <c r="H56" s="1019"/>
      <c r="I56" s="1019"/>
      <c r="J56" s="1019"/>
    </row>
    <row r="57" spans="1:10" ht="23.25" x14ac:dyDescent="0.35">
      <c r="A57" s="1018"/>
      <c r="E57" s="1019"/>
      <c r="F57" s="1019"/>
      <c r="G57" s="1019"/>
      <c r="H57" s="1019"/>
      <c r="I57" s="1019"/>
      <c r="J57" s="1019"/>
    </row>
    <row r="58" spans="1:10" ht="23.25" x14ac:dyDescent="0.35">
      <c r="A58" s="1018"/>
      <c r="E58" s="1019"/>
      <c r="F58" s="1019"/>
      <c r="G58" s="1019"/>
      <c r="H58" s="1019"/>
      <c r="I58" s="1019"/>
      <c r="J58" s="1019"/>
    </row>
    <row r="59" spans="1:10" ht="23.25" x14ac:dyDescent="0.35">
      <c r="A59" s="1018"/>
      <c r="E59" s="1019"/>
      <c r="F59" s="1019"/>
      <c r="G59" s="1019"/>
      <c r="H59" s="1019"/>
      <c r="I59" s="1019"/>
      <c r="J59" s="1019"/>
    </row>
    <row r="60" spans="1:10" ht="23.25" x14ac:dyDescent="0.35">
      <c r="A60" s="1018"/>
      <c r="E60" s="1019"/>
      <c r="F60" s="1019"/>
      <c r="G60" s="1019"/>
      <c r="H60" s="1019"/>
      <c r="I60" s="1019"/>
      <c r="J60" s="1019"/>
    </row>
    <row r="61" spans="1:10" ht="23.25" x14ac:dyDescent="0.35">
      <c r="A61" s="1018"/>
      <c r="E61" s="1019"/>
      <c r="F61" s="1019"/>
      <c r="G61" s="1019"/>
      <c r="H61" s="1019"/>
      <c r="I61" s="1019"/>
      <c r="J61" s="1019"/>
    </row>
    <row r="62" spans="1:10" ht="23.25" x14ac:dyDescent="0.35">
      <c r="A62" s="1018"/>
      <c r="E62" s="1019"/>
      <c r="F62" s="1019"/>
      <c r="G62" s="1019"/>
      <c r="H62" s="1019"/>
      <c r="I62" s="1019"/>
      <c r="J62" s="1019"/>
    </row>
    <row r="63" spans="1:10" ht="23.25" x14ac:dyDescent="0.35">
      <c r="A63" s="1018"/>
      <c r="E63" s="1019"/>
      <c r="F63" s="1019"/>
      <c r="G63" s="1019"/>
      <c r="H63" s="1019"/>
      <c r="I63" s="1019"/>
      <c r="J63" s="1019"/>
    </row>
    <row r="64" spans="1:10" ht="23.25" x14ac:dyDescent="0.35">
      <c r="A64" s="1018"/>
      <c r="E64" s="1019"/>
      <c r="F64" s="1019"/>
      <c r="G64" s="1019"/>
      <c r="H64" s="1019"/>
      <c r="I64" s="1019"/>
      <c r="J64" s="1019"/>
    </row>
    <row r="65" spans="1:10" ht="23.25" x14ac:dyDescent="0.35">
      <c r="A65" s="1018"/>
      <c r="E65" s="1019"/>
      <c r="F65" s="1019"/>
      <c r="G65" s="1019"/>
      <c r="H65" s="1019"/>
      <c r="I65" s="1019"/>
      <c r="J65" s="1019"/>
    </row>
    <row r="66" spans="1:10" ht="23.25" x14ac:dyDescent="0.35">
      <c r="A66" s="1018"/>
      <c r="E66" s="1019"/>
      <c r="F66" s="1019"/>
      <c r="G66" s="1019"/>
      <c r="H66" s="1019"/>
      <c r="I66" s="1019"/>
      <c r="J66" s="1019"/>
    </row>
    <row r="67" spans="1:10" ht="23.25" x14ac:dyDescent="0.35">
      <c r="A67" s="1018"/>
      <c r="E67" s="1019"/>
      <c r="F67" s="1019"/>
      <c r="G67" s="1019"/>
      <c r="H67" s="1019"/>
      <c r="I67" s="1019"/>
      <c r="J67" s="1019"/>
    </row>
    <row r="68" spans="1:10" ht="23.25" x14ac:dyDescent="0.35">
      <c r="A68" s="1018"/>
      <c r="E68" s="1019"/>
      <c r="F68" s="1019"/>
      <c r="G68" s="1019"/>
      <c r="H68" s="1019"/>
      <c r="I68" s="1019"/>
      <c r="J68" s="1019"/>
    </row>
    <row r="69" spans="1:10" ht="23.25" x14ac:dyDescent="0.35">
      <c r="A69" s="1018"/>
      <c r="E69" s="1019"/>
      <c r="F69" s="1019"/>
      <c r="G69" s="1019"/>
      <c r="H69" s="1019"/>
      <c r="I69" s="1019"/>
      <c r="J69" s="1019"/>
    </row>
    <row r="70" spans="1:10" ht="23.25" x14ac:dyDescent="0.35">
      <c r="A70" s="1018"/>
      <c r="E70" s="1019"/>
      <c r="F70" s="1019"/>
      <c r="G70" s="1019"/>
      <c r="H70" s="1019"/>
      <c r="I70" s="1019"/>
      <c r="J70" s="1019"/>
    </row>
    <row r="71" spans="1:10" ht="23.25" x14ac:dyDescent="0.35">
      <c r="A71" s="1018"/>
      <c r="E71" s="1019"/>
      <c r="F71" s="1019"/>
      <c r="G71" s="1019"/>
      <c r="H71" s="1019"/>
      <c r="I71" s="1019"/>
      <c r="J71" s="1019"/>
    </row>
    <row r="72" spans="1:10" ht="23.25" x14ac:dyDescent="0.35">
      <c r="A72" s="1018"/>
      <c r="E72" s="1019"/>
      <c r="F72" s="1019"/>
      <c r="G72" s="1019"/>
      <c r="H72" s="1019"/>
      <c r="I72" s="1019"/>
      <c r="J72" s="1019"/>
    </row>
    <row r="73" spans="1:10" ht="23.25" x14ac:dyDescent="0.35">
      <c r="A73" s="1018"/>
      <c r="E73" s="1019"/>
      <c r="F73" s="1019"/>
      <c r="G73" s="1019"/>
      <c r="H73" s="1019"/>
      <c r="I73" s="1019"/>
      <c r="J73" s="1019"/>
    </row>
    <row r="74" spans="1:10" ht="23.25" x14ac:dyDescent="0.35">
      <c r="A74" s="1018"/>
      <c r="E74" s="1019"/>
      <c r="F74" s="1019"/>
      <c r="G74" s="1019"/>
      <c r="H74" s="1019"/>
      <c r="I74" s="1019"/>
      <c r="J74" s="1019"/>
    </row>
    <row r="75" spans="1:10" ht="23.25" x14ac:dyDescent="0.35">
      <c r="A75" s="1018"/>
      <c r="E75" s="1019"/>
      <c r="F75" s="1019"/>
      <c r="G75" s="1019"/>
      <c r="H75" s="1019"/>
      <c r="I75" s="1019"/>
      <c r="J75" s="1019"/>
    </row>
    <row r="76" spans="1:10" ht="23.25" x14ac:dyDescent="0.35">
      <c r="A76" s="1018"/>
      <c r="E76" s="1019"/>
      <c r="F76" s="1019"/>
      <c r="G76" s="1019"/>
      <c r="H76" s="1019"/>
      <c r="I76" s="1019"/>
      <c r="J76" s="1019"/>
    </row>
    <row r="77" spans="1:10" ht="23.25" x14ac:dyDescent="0.35">
      <c r="A77" s="1018"/>
    </row>
    <row r="78" spans="1:10" ht="23.25" x14ac:dyDescent="0.35">
      <c r="A78" s="1018"/>
    </row>
    <row r="79" spans="1:10" ht="23.25" x14ac:dyDescent="0.35">
      <c r="A79" s="1018"/>
    </row>
    <row r="80" spans="1:10" ht="23.25" x14ac:dyDescent="0.35">
      <c r="A80" s="1018"/>
    </row>
    <row r="81" spans="1:1" ht="23.25" x14ac:dyDescent="0.35">
      <c r="A81" s="1018"/>
    </row>
    <row r="82" spans="1:1" ht="23.25" x14ac:dyDescent="0.35">
      <c r="A82" s="1018"/>
    </row>
  </sheetData>
  <pageMargins left="0.5" right="0.5" top="0.5" bottom="0.5" header="0" footer="0"/>
  <pageSetup scale="5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18048-6530-419E-958D-07EF90EAD0E1}">
  <dimension ref="A1:K45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761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760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19.5" customHeight="1" x14ac:dyDescent="0.25">
      <c r="C7" s="1024" t="s">
        <v>736</v>
      </c>
      <c r="E7" s="1544" t="e">
        <f t="shared" ref="E7:K7" si="0">$H$14</f>
        <v>#REF!</v>
      </c>
      <c r="F7" s="1544" t="e">
        <f t="shared" si="0"/>
        <v>#REF!</v>
      </c>
      <c r="G7" s="1544" t="e">
        <f t="shared" si="0"/>
        <v>#REF!</v>
      </c>
      <c r="H7" s="1544" t="e">
        <f t="shared" si="0"/>
        <v>#REF!</v>
      </c>
      <c r="I7" s="1544" t="e">
        <f t="shared" si="0"/>
        <v>#REF!</v>
      </c>
      <c r="J7" s="1544" t="e">
        <f t="shared" si="0"/>
        <v>#REF!</v>
      </c>
      <c r="K7" s="1544" t="e">
        <f t="shared" si="0"/>
        <v>#REF!</v>
      </c>
    </row>
    <row r="8" spans="1:11" ht="20.100000000000001" customHeight="1" x14ac:dyDescent="0.35">
      <c r="A8" s="1018" t="s">
        <v>433</v>
      </c>
      <c r="B8" s="1022"/>
      <c r="C8" s="1022" t="s">
        <v>739</v>
      </c>
      <c r="D8" s="1022"/>
      <c r="E8" s="1543" t="e">
        <f>#REF!</f>
        <v>#REF!</v>
      </c>
      <c r="F8" s="1543" t="e">
        <f>#REF!</f>
        <v>#REF!</v>
      </c>
      <c r="G8" s="1543" t="e">
        <f>#REF!</f>
        <v>#REF!</v>
      </c>
      <c r="H8" s="1543" t="e">
        <f>#REF!</f>
        <v>#REF!</v>
      </c>
      <c r="I8" s="1543" t="e">
        <f>#REF!</f>
        <v>#REF!</v>
      </c>
      <c r="J8" s="1543" t="e">
        <f>#REF!</f>
        <v>#REF!</v>
      </c>
      <c r="K8" s="1543" t="e">
        <f>#REF!</f>
        <v>#REF!</v>
      </c>
    </row>
    <row r="10" spans="1:11" ht="20.100000000000001" customHeight="1" x14ac:dyDescent="0.35">
      <c r="A10" s="1018"/>
      <c r="B10" s="1022"/>
      <c r="C10" s="1022" t="s">
        <v>158</v>
      </c>
      <c r="D10" s="1022"/>
      <c r="E10" s="1030" t="e">
        <f t="shared" ref="E10:K10" si="1">SUM(E6:E8)</f>
        <v>#REF!</v>
      </c>
      <c r="F10" s="1030" t="e">
        <f t="shared" si="1"/>
        <v>#REF!</v>
      </c>
      <c r="G10" s="1030" t="e">
        <f t="shared" si="1"/>
        <v>#REF!</v>
      </c>
      <c r="H10" s="1030" t="e">
        <f t="shared" si="1"/>
        <v>#REF!</v>
      </c>
      <c r="I10" s="1030" t="e">
        <f t="shared" si="1"/>
        <v>#REF!</v>
      </c>
      <c r="J10" s="1030" t="e">
        <f t="shared" si="1"/>
        <v>#REF!</v>
      </c>
      <c r="K10" s="1030" t="e">
        <f t="shared" si="1"/>
        <v>#REF!</v>
      </c>
    </row>
    <row r="11" spans="1:11" ht="23.25" x14ac:dyDescent="0.35">
      <c r="A11" s="1018"/>
      <c r="B11" s="1022"/>
      <c r="C11" s="1022"/>
      <c r="D11" s="1022"/>
      <c r="H11" s="1019"/>
      <c r="I11" s="1019"/>
      <c r="J11" s="1019"/>
    </row>
    <row r="12" spans="1:11" ht="23.25" x14ac:dyDescent="0.35">
      <c r="A12" s="1018"/>
      <c r="B12" s="1022"/>
      <c r="C12" s="1022"/>
      <c r="D12" s="1022"/>
      <c r="E12" s="1520"/>
      <c r="F12" s="1020"/>
      <c r="G12" s="1020"/>
      <c r="H12" s="1023"/>
      <c r="I12" s="1020"/>
      <c r="J12" s="1019"/>
    </row>
    <row r="13" spans="1:11" ht="20.25" x14ac:dyDescent="0.3">
      <c r="A13" s="1024"/>
      <c r="B13" s="1022"/>
      <c r="C13" s="1022"/>
      <c r="D13" s="1022"/>
      <c r="E13" s="1020"/>
      <c r="F13" s="1024" t="s">
        <v>165</v>
      </c>
      <c r="G13" s="1024" t="s">
        <v>164</v>
      </c>
      <c r="H13" s="1024" t="s">
        <v>158</v>
      </c>
      <c r="I13" s="1023"/>
      <c r="J13" s="1019"/>
    </row>
    <row r="14" spans="1:11" ht="23.25" x14ac:dyDescent="0.35">
      <c r="A14" s="1018"/>
      <c r="B14" s="1022"/>
      <c r="C14" s="1022"/>
      <c r="D14" s="1022"/>
      <c r="E14" s="1024" t="s">
        <v>736</v>
      </c>
      <c r="F14" s="1020">
        <v>1</v>
      </c>
      <c r="G14" s="1023" t="e">
        <f>#REF!</f>
        <v>#REF!</v>
      </c>
      <c r="H14" s="1023" t="e">
        <f>F14*G14</f>
        <v>#REF!</v>
      </c>
      <c r="I14" s="1023"/>
      <c r="J14" s="1019"/>
    </row>
    <row r="15" spans="1:11" ht="20.25" x14ac:dyDescent="0.3">
      <c r="B15" s="1022"/>
      <c r="J15" s="1019"/>
    </row>
    <row r="16" spans="1:11" ht="20.25" x14ac:dyDescent="0.3">
      <c r="E16" s="1019"/>
      <c r="H16" s="1019"/>
      <c r="I16" s="1019"/>
      <c r="J16" s="1019"/>
    </row>
    <row r="17" spans="1:10" ht="20.25" x14ac:dyDescent="0.3">
      <c r="E17" s="1021"/>
      <c r="F17" s="1020"/>
      <c r="G17" s="1019"/>
      <c r="H17" s="1019"/>
      <c r="I17" s="1019"/>
      <c r="J17" s="1019"/>
    </row>
    <row r="18" spans="1:10" ht="23.25" x14ac:dyDescent="0.35">
      <c r="A18" s="1018"/>
      <c r="E18" s="1019"/>
      <c r="F18" s="1019"/>
      <c r="G18" s="1019"/>
      <c r="H18" s="1019"/>
      <c r="I18" s="1019"/>
      <c r="J18" s="1019"/>
    </row>
    <row r="19" spans="1:10" ht="23.25" x14ac:dyDescent="0.35">
      <c r="A19" s="1018"/>
      <c r="E19" s="1019"/>
      <c r="F19" s="1019"/>
      <c r="G19" s="1019"/>
      <c r="H19" s="1019"/>
      <c r="I19" s="1019"/>
      <c r="J19" s="1019"/>
    </row>
    <row r="20" spans="1:10" ht="23.25" x14ac:dyDescent="0.35">
      <c r="A20" s="1018"/>
      <c r="E20" s="1019"/>
      <c r="F20" s="1019"/>
      <c r="G20" s="1019"/>
      <c r="H20" s="1019"/>
      <c r="I20" s="1019"/>
      <c r="J20" s="1019"/>
    </row>
    <row r="21" spans="1:10" ht="23.25" x14ac:dyDescent="0.35">
      <c r="A21" s="1018"/>
      <c r="E21" s="1019"/>
      <c r="F21" s="1019"/>
      <c r="G21" s="1019"/>
      <c r="H21" s="1019"/>
      <c r="I21" s="1019"/>
      <c r="J21" s="1019"/>
    </row>
    <row r="22" spans="1:10" ht="23.25" x14ac:dyDescent="0.35">
      <c r="A22" s="1018"/>
      <c r="E22" s="1019"/>
      <c r="F22" s="1019"/>
      <c r="G22" s="1019"/>
      <c r="H22" s="1019"/>
      <c r="I22" s="1019"/>
      <c r="J22" s="1019"/>
    </row>
    <row r="23" spans="1:10" ht="23.25" x14ac:dyDescent="0.35">
      <c r="A23" s="1018"/>
      <c r="E23" s="1019"/>
      <c r="F23" s="1019"/>
      <c r="G23" s="1019"/>
      <c r="H23" s="1019"/>
      <c r="I23" s="1019"/>
      <c r="J23" s="1019"/>
    </row>
    <row r="24" spans="1:10" ht="23.25" x14ac:dyDescent="0.35">
      <c r="A24" s="1018"/>
      <c r="E24" s="1019"/>
      <c r="F24" s="1019"/>
      <c r="G24" s="1019"/>
      <c r="H24" s="1019"/>
      <c r="I24" s="1019"/>
      <c r="J24" s="1019"/>
    </row>
    <row r="25" spans="1:10" ht="23.25" x14ac:dyDescent="0.35">
      <c r="A25" s="1018"/>
      <c r="E25" s="1019"/>
      <c r="F25" s="1019"/>
      <c r="G25" s="1019"/>
      <c r="H25" s="1019"/>
      <c r="I25" s="1019"/>
      <c r="J25" s="1019"/>
    </row>
    <row r="26" spans="1:10" ht="23.25" x14ac:dyDescent="0.35">
      <c r="A26" s="1018"/>
      <c r="E26" s="1019"/>
      <c r="F26" s="1019"/>
      <c r="G26" s="1019"/>
      <c r="H26" s="1019"/>
      <c r="I26" s="1019"/>
      <c r="J26" s="1019"/>
    </row>
    <row r="27" spans="1:10" ht="23.25" x14ac:dyDescent="0.35">
      <c r="A27" s="1018"/>
      <c r="E27" s="1019"/>
      <c r="F27" s="1019"/>
      <c r="G27" s="1019"/>
      <c r="H27" s="1019"/>
      <c r="I27" s="1019"/>
      <c r="J27" s="1019"/>
    </row>
    <row r="28" spans="1:10" ht="23.25" x14ac:dyDescent="0.35">
      <c r="A28" s="1018"/>
      <c r="E28" s="1019"/>
      <c r="F28" s="1019"/>
      <c r="G28" s="1019"/>
      <c r="H28" s="1019"/>
      <c r="I28" s="1019"/>
      <c r="J28" s="1019"/>
    </row>
    <row r="29" spans="1:10" ht="23.25" x14ac:dyDescent="0.35">
      <c r="A29" s="1018"/>
      <c r="E29" s="1019"/>
      <c r="F29" s="1019"/>
      <c r="G29" s="1019"/>
      <c r="H29" s="1019"/>
      <c r="I29" s="1019"/>
      <c r="J29" s="1019"/>
    </row>
    <row r="30" spans="1:10" ht="23.25" x14ac:dyDescent="0.35">
      <c r="A30" s="1018"/>
      <c r="E30" s="1019"/>
      <c r="F30" s="1019"/>
      <c r="G30" s="1019"/>
      <c r="H30" s="1019"/>
      <c r="I30" s="1019"/>
      <c r="J30" s="1019"/>
    </row>
    <row r="31" spans="1:10" ht="23.25" x14ac:dyDescent="0.35">
      <c r="A31" s="1018"/>
      <c r="E31" s="1019"/>
      <c r="F31" s="1019"/>
      <c r="G31" s="1019"/>
      <c r="H31" s="1019"/>
      <c r="I31" s="1019"/>
      <c r="J31" s="1019"/>
    </row>
    <row r="32" spans="1:10" ht="23.25" x14ac:dyDescent="0.35">
      <c r="A32" s="1018"/>
      <c r="E32" s="1019"/>
      <c r="F32" s="1019"/>
      <c r="G32" s="1019"/>
      <c r="H32" s="1019"/>
      <c r="I32" s="1019"/>
      <c r="J32" s="1019"/>
    </row>
    <row r="33" spans="1:10" ht="23.25" x14ac:dyDescent="0.35">
      <c r="A33" s="1018"/>
      <c r="E33" s="1019"/>
      <c r="F33" s="1019"/>
      <c r="G33" s="1019"/>
      <c r="H33" s="1019"/>
      <c r="I33" s="1019"/>
      <c r="J33" s="1019"/>
    </row>
    <row r="34" spans="1:10" ht="23.25" x14ac:dyDescent="0.35">
      <c r="A34" s="1018"/>
      <c r="E34" s="1019"/>
      <c r="F34" s="1019"/>
      <c r="G34" s="1019"/>
      <c r="H34" s="1019"/>
      <c r="I34" s="1019"/>
      <c r="J34" s="1019"/>
    </row>
    <row r="35" spans="1:10" ht="23.25" x14ac:dyDescent="0.35">
      <c r="A35" s="1018"/>
      <c r="E35" s="1019"/>
      <c r="F35" s="1019"/>
      <c r="G35" s="1019"/>
      <c r="H35" s="1019"/>
      <c r="I35" s="1019"/>
      <c r="J35" s="1019"/>
    </row>
    <row r="36" spans="1:10" ht="23.25" x14ac:dyDescent="0.35">
      <c r="A36" s="1018"/>
      <c r="E36" s="1019"/>
      <c r="F36" s="1019"/>
      <c r="G36" s="1019"/>
      <c r="H36" s="1019"/>
      <c r="I36" s="1019"/>
      <c r="J36" s="1019"/>
    </row>
    <row r="37" spans="1:10" ht="23.25" x14ac:dyDescent="0.35">
      <c r="A37" s="1018"/>
      <c r="E37" s="1019"/>
      <c r="F37" s="1019"/>
      <c r="G37" s="1019"/>
      <c r="H37" s="1019"/>
      <c r="I37" s="1019"/>
      <c r="J37" s="1019"/>
    </row>
    <row r="38" spans="1:10" ht="23.25" x14ac:dyDescent="0.35">
      <c r="A38" s="1018"/>
      <c r="E38" s="1019"/>
      <c r="F38" s="1019"/>
      <c r="G38" s="1019"/>
      <c r="H38" s="1019"/>
      <c r="I38" s="1019"/>
      <c r="J38" s="1019"/>
    </row>
    <row r="39" spans="1:10" ht="23.25" x14ac:dyDescent="0.35">
      <c r="A39" s="1018"/>
      <c r="E39" s="1019"/>
      <c r="F39" s="1019"/>
      <c r="G39" s="1019"/>
      <c r="H39" s="1019"/>
      <c r="I39" s="1019"/>
      <c r="J39" s="1019"/>
    </row>
    <row r="40" spans="1:10" ht="23.25" x14ac:dyDescent="0.35">
      <c r="A40" s="1018"/>
    </row>
    <row r="41" spans="1:10" ht="23.25" x14ac:dyDescent="0.35">
      <c r="A41" s="1018"/>
    </row>
    <row r="42" spans="1:10" ht="23.25" x14ac:dyDescent="0.35">
      <c r="A42" s="1018"/>
    </row>
    <row r="43" spans="1:10" ht="23.25" x14ac:dyDescent="0.35">
      <c r="A43" s="1018"/>
    </row>
    <row r="44" spans="1:10" ht="23.25" x14ac:dyDescent="0.35">
      <c r="A44" s="1018"/>
    </row>
    <row r="45" spans="1:10" ht="23.25" x14ac:dyDescent="0.35">
      <c r="A45" s="1018"/>
    </row>
  </sheetData>
  <pageMargins left="0.5" right="0.5" top="0.5" bottom="0.5" header="0" footer="0"/>
  <pageSetup scale="51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674C8-909E-4504-9BE6-5DDD72E8C69D}">
  <dimension ref="A1:K47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762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118" t="s">
        <v>763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20.100000000000001" customHeight="1" x14ac:dyDescent="0.35">
      <c r="A7" s="1018"/>
      <c r="B7" s="1022"/>
      <c r="C7" s="1022" t="s">
        <v>649</v>
      </c>
      <c r="D7" s="1022"/>
      <c r="E7" s="1023" t="e">
        <f t="shared" ref="E7:K7" si="0">$H$14</f>
        <v>#REF!</v>
      </c>
      <c r="F7" s="1023" t="e">
        <f t="shared" si="0"/>
        <v>#REF!</v>
      </c>
      <c r="G7" s="1023" t="e">
        <f t="shared" si="0"/>
        <v>#REF!</v>
      </c>
      <c r="H7" s="1023" t="e">
        <f t="shared" si="0"/>
        <v>#REF!</v>
      </c>
      <c r="I7" s="1023" t="e">
        <f t="shared" si="0"/>
        <v>#REF!</v>
      </c>
      <c r="J7" s="1023" t="e">
        <f t="shared" si="0"/>
        <v>#REF!</v>
      </c>
      <c r="K7" s="1023" t="e">
        <f t="shared" si="0"/>
        <v>#REF!</v>
      </c>
    </row>
    <row r="8" spans="1:11" ht="19.5" customHeight="1" x14ac:dyDescent="0.25">
      <c r="C8" s="1024"/>
      <c r="E8" s="1544"/>
      <c r="F8" s="1544"/>
      <c r="G8" s="1544"/>
      <c r="H8" s="1544"/>
      <c r="I8" s="1544"/>
      <c r="J8" s="1544"/>
      <c r="K8" s="1544"/>
    </row>
    <row r="9" spans="1:11" ht="20.100000000000001" customHeight="1" x14ac:dyDescent="0.35">
      <c r="A9" s="1018" t="s">
        <v>433</v>
      </c>
      <c r="B9" s="1022"/>
      <c r="C9" s="1022" t="s">
        <v>739</v>
      </c>
      <c r="D9" s="1022"/>
      <c r="E9" s="1543" t="e">
        <f>#REF!</f>
        <v>#REF!</v>
      </c>
      <c r="F9" s="1543" t="e">
        <f>#REF!</f>
        <v>#REF!</v>
      </c>
      <c r="G9" s="1543" t="e">
        <f>#REF!</f>
        <v>#REF!</v>
      </c>
      <c r="H9" s="1543" t="e">
        <f>#REF!</f>
        <v>#REF!</v>
      </c>
      <c r="I9" s="1543" t="e">
        <f>#REF!</f>
        <v>#REF!</v>
      </c>
      <c r="J9" s="1543" t="e">
        <f>#REF!</f>
        <v>#REF!</v>
      </c>
      <c r="K9" s="1543" t="e">
        <f>#REF!</f>
        <v>#REF!</v>
      </c>
    </row>
    <row r="11" spans="1:11" ht="20.100000000000001" customHeight="1" x14ac:dyDescent="0.35">
      <c r="A11" s="1018"/>
      <c r="B11" s="1022"/>
      <c r="C11" s="1022" t="s">
        <v>158</v>
      </c>
      <c r="D11" s="1022"/>
      <c r="E11" s="1030" t="e">
        <f t="shared" ref="E11:K11" si="1">SUM(E6:E9)</f>
        <v>#REF!</v>
      </c>
      <c r="F11" s="1030" t="e">
        <f t="shared" si="1"/>
        <v>#REF!</v>
      </c>
      <c r="G11" s="1030" t="e">
        <f t="shared" si="1"/>
        <v>#REF!</v>
      </c>
      <c r="H11" s="1030" t="e">
        <f t="shared" si="1"/>
        <v>#REF!</v>
      </c>
      <c r="I11" s="1030" t="e">
        <f t="shared" si="1"/>
        <v>#REF!</v>
      </c>
      <c r="J11" s="1030" t="e">
        <f t="shared" si="1"/>
        <v>#REF!</v>
      </c>
      <c r="K11" s="1030" t="e">
        <f t="shared" si="1"/>
        <v>#REF!</v>
      </c>
    </row>
    <row r="12" spans="1:11" ht="23.25" x14ac:dyDescent="0.35">
      <c r="A12" s="1025"/>
      <c r="B12" s="1020"/>
      <c r="C12" s="1020"/>
      <c r="D12" s="1022"/>
      <c r="E12" s="1020"/>
      <c r="F12" s="1020"/>
      <c r="G12" s="1020"/>
      <c r="H12" s="1020"/>
      <c r="I12" s="1020"/>
      <c r="J12" s="1019"/>
    </row>
    <row r="13" spans="1:11" ht="23.25" x14ac:dyDescent="0.35">
      <c r="A13" s="1025"/>
      <c r="B13" s="1020"/>
      <c r="C13" s="1020"/>
      <c r="D13" s="1022"/>
      <c r="E13" s="1022"/>
      <c r="F13" s="1024" t="s">
        <v>165</v>
      </c>
      <c r="G13" s="1024" t="s">
        <v>164</v>
      </c>
      <c r="H13" s="1024" t="s">
        <v>158</v>
      </c>
      <c r="I13" s="1024"/>
      <c r="J13" s="1019"/>
    </row>
    <row r="14" spans="1:11" ht="23.25" x14ac:dyDescent="0.35">
      <c r="A14" s="1018"/>
      <c r="B14" s="1022"/>
      <c r="C14" s="1022"/>
      <c r="D14" s="1022"/>
      <c r="E14" s="1022" t="s">
        <v>649</v>
      </c>
      <c r="F14" s="1020">
        <v>36</v>
      </c>
      <c r="G14" s="1551" t="e">
        <f>#REF!</f>
        <v>#REF!</v>
      </c>
      <c r="H14" s="1023" t="e">
        <f>F14*G14</f>
        <v>#REF!</v>
      </c>
      <c r="I14" s="1020"/>
      <c r="J14" s="1019"/>
    </row>
    <row r="15" spans="1:11" ht="20.25" x14ac:dyDescent="0.3">
      <c r="A15" s="1024"/>
      <c r="B15" s="1022"/>
      <c r="C15" s="1022"/>
      <c r="D15" s="1022"/>
      <c r="E15" s="1020"/>
      <c r="F15" s="1020"/>
      <c r="G15" s="1020"/>
      <c r="H15" s="1023"/>
      <c r="I15" s="1023"/>
      <c r="J15" s="1019"/>
    </row>
    <row r="16" spans="1:11" ht="23.25" x14ac:dyDescent="0.35">
      <c r="A16" s="1018"/>
      <c r="B16" s="1022"/>
      <c r="C16" s="1022"/>
      <c r="D16" s="1022"/>
      <c r="E16" s="1024"/>
      <c r="F16" s="1020"/>
      <c r="G16" s="1023"/>
      <c r="H16" s="1023"/>
      <c r="I16" s="1023"/>
      <c r="J16" s="1019"/>
    </row>
    <row r="17" spans="1:10" ht="20.25" x14ac:dyDescent="0.3">
      <c r="B17" s="1022"/>
      <c r="J17" s="1019"/>
    </row>
    <row r="18" spans="1:10" ht="20.25" x14ac:dyDescent="0.3">
      <c r="E18" s="1019"/>
      <c r="H18" s="1019"/>
      <c r="I18" s="1019"/>
      <c r="J18" s="1019"/>
    </row>
    <row r="19" spans="1:10" ht="20.25" x14ac:dyDescent="0.3">
      <c r="E19" s="1021"/>
      <c r="F19" s="1020"/>
      <c r="G19" s="1019"/>
      <c r="H19" s="1019"/>
      <c r="I19" s="1019"/>
      <c r="J19" s="1019"/>
    </row>
    <row r="20" spans="1:10" ht="23.25" x14ac:dyDescent="0.35">
      <c r="A20" s="1018"/>
      <c r="E20" s="1019"/>
      <c r="F20" s="1019"/>
      <c r="G20" s="1019"/>
      <c r="H20" s="1019"/>
      <c r="I20" s="1019"/>
      <c r="J20" s="1019"/>
    </row>
    <row r="21" spans="1:10" ht="23.25" x14ac:dyDescent="0.35">
      <c r="A21" s="1018"/>
      <c r="E21" s="1019"/>
      <c r="F21" s="1019"/>
      <c r="G21" s="1019"/>
      <c r="H21" s="1019"/>
      <c r="I21" s="1019"/>
      <c r="J21" s="1019"/>
    </row>
    <row r="22" spans="1:10" ht="23.25" x14ac:dyDescent="0.35">
      <c r="A22" s="1018"/>
      <c r="E22" s="1019"/>
      <c r="F22" s="1019"/>
      <c r="G22" s="1019"/>
      <c r="H22" s="1019"/>
      <c r="I22" s="1019"/>
      <c r="J22" s="1019"/>
    </row>
    <row r="23" spans="1:10" ht="23.25" x14ac:dyDescent="0.35">
      <c r="A23" s="1018"/>
      <c r="E23" s="1019"/>
      <c r="F23" s="1019"/>
      <c r="G23" s="1019"/>
      <c r="H23" s="1019"/>
      <c r="I23" s="1019"/>
      <c r="J23" s="1019"/>
    </row>
    <row r="24" spans="1:10" ht="23.25" x14ac:dyDescent="0.35">
      <c r="A24" s="1018"/>
      <c r="E24" s="1019"/>
      <c r="F24" s="1019"/>
      <c r="G24" s="1019"/>
      <c r="H24" s="1019"/>
      <c r="I24" s="1019"/>
      <c r="J24" s="1019"/>
    </row>
    <row r="25" spans="1:10" ht="23.25" x14ac:dyDescent="0.35">
      <c r="A25" s="1018"/>
      <c r="E25" s="1019"/>
      <c r="F25" s="1019"/>
      <c r="G25" s="1019"/>
      <c r="H25" s="1019"/>
      <c r="I25" s="1019"/>
      <c r="J25" s="1019"/>
    </row>
    <row r="26" spans="1:10" ht="23.25" x14ac:dyDescent="0.35">
      <c r="A26" s="1018"/>
      <c r="E26" s="1019"/>
      <c r="F26" s="1019"/>
      <c r="G26" s="1019"/>
      <c r="H26" s="1019"/>
      <c r="I26" s="1019"/>
      <c r="J26" s="1019"/>
    </row>
    <row r="27" spans="1:10" ht="23.25" x14ac:dyDescent="0.35">
      <c r="A27" s="1018"/>
      <c r="E27" s="1019"/>
      <c r="F27" s="1019"/>
      <c r="G27" s="1019"/>
      <c r="H27" s="1019"/>
      <c r="I27" s="1019"/>
      <c r="J27" s="1019"/>
    </row>
    <row r="28" spans="1:10" ht="23.25" x14ac:dyDescent="0.35">
      <c r="A28" s="1018"/>
      <c r="E28" s="1019"/>
      <c r="F28" s="1019"/>
      <c r="G28" s="1019"/>
      <c r="H28" s="1019"/>
      <c r="I28" s="1019"/>
      <c r="J28" s="1019"/>
    </row>
    <row r="29" spans="1:10" ht="23.25" x14ac:dyDescent="0.35">
      <c r="A29" s="1018"/>
      <c r="E29" s="1019"/>
      <c r="F29" s="1019"/>
      <c r="G29" s="1019"/>
      <c r="H29" s="1019"/>
      <c r="I29" s="1019"/>
      <c r="J29" s="1019"/>
    </row>
    <row r="30" spans="1:10" ht="23.25" x14ac:dyDescent="0.35">
      <c r="A30" s="1018"/>
      <c r="E30" s="1019"/>
      <c r="F30" s="1019"/>
      <c r="G30" s="1019"/>
      <c r="H30" s="1019"/>
      <c r="I30" s="1019"/>
      <c r="J30" s="1019"/>
    </row>
    <row r="31" spans="1:10" ht="23.25" x14ac:dyDescent="0.35">
      <c r="A31" s="1018"/>
      <c r="E31" s="1019"/>
      <c r="F31" s="1019"/>
      <c r="G31" s="1019"/>
      <c r="H31" s="1019"/>
      <c r="I31" s="1019"/>
      <c r="J31" s="1019"/>
    </row>
    <row r="32" spans="1:10" ht="23.25" x14ac:dyDescent="0.35">
      <c r="A32" s="1018"/>
      <c r="E32" s="1019"/>
      <c r="F32" s="1019"/>
      <c r="G32" s="1019"/>
      <c r="H32" s="1019"/>
      <c r="I32" s="1019"/>
      <c r="J32" s="1019"/>
    </row>
    <row r="33" spans="1:10" ht="23.25" x14ac:dyDescent="0.35">
      <c r="A33" s="1018"/>
      <c r="E33" s="1019"/>
      <c r="F33" s="1019"/>
      <c r="G33" s="1019"/>
      <c r="H33" s="1019"/>
      <c r="I33" s="1019"/>
      <c r="J33" s="1019"/>
    </row>
    <row r="34" spans="1:10" ht="23.25" x14ac:dyDescent="0.35">
      <c r="A34" s="1018"/>
      <c r="E34" s="1019"/>
      <c r="F34" s="1019"/>
      <c r="G34" s="1019"/>
      <c r="H34" s="1019"/>
      <c r="I34" s="1019"/>
      <c r="J34" s="1019"/>
    </row>
    <row r="35" spans="1:10" ht="23.25" x14ac:dyDescent="0.35">
      <c r="A35" s="1018"/>
      <c r="E35" s="1019"/>
      <c r="F35" s="1019"/>
      <c r="G35" s="1019"/>
      <c r="H35" s="1019"/>
      <c r="I35" s="1019"/>
      <c r="J35" s="1019"/>
    </row>
    <row r="36" spans="1:10" ht="23.25" x14ac:dyDescent="0.35">
      <c r="A36" s="1018"/>
      <c r="E36" s="1019"/>
      <c r="F36" s="1019"/>
      <c r="G36" s="1019"/>
      <c r="H36" s="1019"/>
      <c r="I36" s="1019"/>
      <c r="J36" s="1019"/>
    </row>
    <row r="37" spans="1:10" ht="23.25" x14ac:dyDescent="0.35">
      <c r="A37" s="1018"/>
      <c r="E37" s="1019"/>
      <c r="F37" s="1019"/>
      <c r="G37" s="1019"/>
      <c r="H37" s="1019"/>
      <c r="I37" s="1019"/>
      <c r="J37" s="1019"/>
    </row>
    <row r="38" spans="1:10" ht="23.25" x14ac:dyDescent="0.35">
      <c r="A38" s="1018"/>
      <c r="E38" s="1019"/>
      <c r="F38" s="1019"/>
      <c r="G38" s="1019"/>
      <c r="H38" s="1019"/>
      <c r="I38" s="1019"/>
      <c r="J38" s="1019"/>
    </row>
    <row r="39" spans="1:10" ht="23.25" x14ac:dyDescent="0.35">
      <c r="A39" s="1018"/>
      <c r="E39" s="1019"/>
      <c r="F39" s="1019"/>
      <c r="G39" s="1019"/>
      <c r="H39" s="1019"/>
      <c r="I39" s="1019"/>
      <c r="J39" s="1019"/>
    </row>
    <row r="40" spans="1:10" ht="23.25" x14ac:dyDescent="0.35">
      <c r="A40" s="1018"/>
      <c r="E40" s="1019"/>
      <c r="F40" s="1019"/>
      <c r="G40" s="1019"/>
      <c r="H40" s="1019"/>
      <c r="I40" s="1019"/>
      <c r="J40" s="1019"/>
    </row>
    <row r="41" spans="1:10" ht="23.25" x14ac:dyDescent="0.35">
      <c r="A41" s="1018"/>
      <c r="E41" s="1019"/>
      <c r="F41" s="1019"/>
      <c r="G41" s="1019"/>
      <c r="H41" s="1019"/>
      <c r="I41" s="1019"/>
      <c r="J41" s="1019"/>
    </row>
    <row r="42" spans="1:10" ht="23.25" x14ac:dyDescent="0.35">
      <c r="A42" s="1018"/>
    </row>
    <row r="43" spans="1:10" ht="23.25" x14ac:dyDescent="0.35">
      <c r="A43" s="1018"/>
    </row>
    <row r="44" spans="1:10" ht="23.25" x14ac:dyDescent="0.35">
      <c r="A44" s="1018"/>
    </row>
    <row r="45" spans="1:10" ht="23.25" x14ac:dyDescent="0.35">
      <c r="A45" s="1018"/>
    </row>
    <row r="46" spans="1:10" ht="23.25" x14ac:dyDescent="0.35">
      <c r="A46" s="1018"/>
    </row>
    <row r="47" spans="1:10" ht="23.25" x14ac:dyDescent="0.35">
      <c r="A47" s="1018"/>
    </row>
  </sheetData>
  <pageMargins left="0.5" right="0.5" top="0.5" bottom="0.5" header="0" footer="0"/>
  <pageSetup scale="51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532AC-5C53-45A6-85AE-6CE0F68B34B7}">
  <dimension ref="A1:K44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764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760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19.5" customHeight="1" x14ac:dyDescent="0.25">
      <c r="C7" s="1024" t="s">
        <v>736</v>
      </c>
      <c r="E7" s="1544" t="e">
        <f t="shared" ref="E7:K7" si="0">$H$13</f>
        <v>#REF!</v>
      </c>
      <c r="F7" s="1544" t="e">
        <f t="shared" si="0"/>
        <v>#REF!</v>
      </c>
      <c r="G7" s="1544" t="e">
        <f t="shared" si="0"/>
        <v>#REF!</v>
      </c>
      <c r="H7" s="1544" t="e">
        <f t="shared" si="0"/>
        <v>#REF!</v>
      </c>
      <c r="I7" s="1544" t="e">
        <f t="shared" si="0"/>
        <v>#REF!</v>
      </c>
      <c r="J7" s="1544" t="e">
        <f t="shared" si="0"/>
        <v>#REF!</v>
      </c>
      <c r="K7" s="1544" t="e">
        <f t="shared" si="0"/>
        <v>#REF!</v>
      </c>
    </row>
    <row r="8" spans="1:11" ht="20.100000000000001" customHeight="1" x14ac:dyDescent="0.35">
      <c r="A8" s="1018" t="s">
        <v>433</v>
      </c>
      <c r="B8" s="1022"/>
      <c r="C8" s="1022" t="s">
        <v>739</v>
      </c>
      <c r="D8" s="1022"/>
      <c r="E8" s="1543" t="e">
        <f>#REF!</f>
        <v>#REF!</v>
      </c>
      <c r="F8" s="1543" t="e">
        <f>#REF!</f>
        <v>#REF!</v>
      </c>
      <c r="G8" s="1543" t="e">
        <f>#REF!</f>
        <v>#REF!</v>
      </c>
      <c r="H8" s="1543" t="e">
        <f>#REF!</f>
        <v>#REF!</v>
      </c>
      <c r="I8" s="1543" t="e">
        <f>#REF!</f>
        <v>#REF!</v>
      </c>
      <c r="J8" s="1543" t="e">
        <f>#REF!</f>
        <v>#REF!</v>
      </c>
      <c r="K8" s="1543" t="e">
        <f>#REF!</f>
        <v>#REF!</v>
      </c>
    </row>
    <row r="10" spans="1:11" ht="20.100000000000001" customHeight="1" x14ac:dyDescent="0.35">
      <c r="A10" s="1018"/>
      <c r="B10" s="1022"/>
      <c r="C10" s="1022" t="s">
        <v>158</v>
      </c>
      <c r="D10" s="1022"/>
      <c r="E10" s="1030" t="e">
        <f t="shared" ref="E10:K10" si="1">SUM(E6:E8)</f>
        <v>#REF!</v>
      </c>
      <c r="F10" s="1030" t="e">
        <f t="shared" si="1"/>
        <v>#REF!</v>
      </c>
      <c r="G10" s="1030" t="e">
        <f t="shared" si="1"/>
        <v>#REF!</v>
      </c>
      <c r="H10" s="1030" t="e">
        <f t="shared" si="1"/>
        <v>#REF!</v>
      </c>
      <c r="I10" s="1030" t="e">
        <f t="shared" si="1"/>
        <v>#REF!</v>
      </c>
      <c r="J10" s="1030" t="e">
        <f t="shared" si="1"/>
        <v>#REF!</v>
      </c>
      <c r="K10" s="1030" t="e">
        <f t="shared" si="1"/>
        <v>#REF!</v>
      </c>
    </row>
    <row r="11" spans="1:11" ht="23.25" x14ac:dyDescent="0.35">
      <c r="A11" s="1018"/>
      <c r="B11" s="1022"/>
      <c r="C11" s="1022"/>
      <c r="D11" s="1022"/>
      <c r="E11" s="1520"/>
      <c r="F11" s="1020"/>
      <c r="G11" s="1020"/>
      <c r="H11" s="1023"/>
      <c r="I11" s="1020"/>
      <c r="J11" s="1019"/>
    </row>
    <row r="12" spans="1:11" ht="20.25" x14ac:dyDescent="0.3">
      <c r="A12" s="1024"/>
      <c r="B12" s="1022"/>
      <c r="C12" s="1022"/>
      <c r="D12" s="1022"/>
      <c r="E12" s="1020"/>
      <c r="F12" s="1548" t="s">
        <v>766</v>
      </c>
      <c r="G12" s="1020" t="s">
        <v>765</v>
      </c>
      <c r="H12" s="1023"/>
      <c r="I12" s="1023"/>
      <c r="J12" s="1019"/>
    </row>
    <row r="13" spans="1:11" ht="23.25" x14ac:dyDescent="0.35">
      <c r="A13" s="1018"/>
      <c r="B13" s="1022"/>
      <c r="C13" s="1022"/>
      <c r="D13" s="1022"/>
      <c r="E13" s="1024" t="s">
        <v>736</v>
      </c>
      <c r="F13" s="1020">
        <v>2</v>
      </c>
      <c r="G13" s="1023" t="e">
        <f>#REF!</f>
        <v>#REF!</v>
      </c>
      <c r="H13" s="1023" t="e">
        <f>F13*G13</f>
        <v>#REF!</v>
      </c>
      <c r="I13" s="1023"/>
      <c r="J13" s="1019"/>
    </row>
    <row r="14" spans="1:11" ht="20.25" x14ac:dyDescent="0.3">
      <c r="B14" s="1022"/>
      <c r="J14" s="1019"/>
    </row>
    <row r="15" spans="1:11" ht="20.25" x14ac:dyDescent="0.3">
      <c r="E15" s="1019"/>
      <c r="H15" s="1019"/>
      <c r="I15" s="1019"/>
      <c r="J15" s="1019"/>
    </row>
    <row r="16" spans="1:11" ht="20.25" x14ac:dyDescent="0.3">
      <c r="E16" s="1021"/>
      <c r="F16" s="1020"/>
      <c r="G16" s="1019"/>
      <c r="H16" s="1019"/>
      <c r="I16" s="1019"/>
      <c r="J16" s="1019"/>
    </row>
    <row r="17" spans="1:10" ht="23.25" x14ac:dyDescent="0.35">
      <c r="A17" s="1018"/>
      <c r="E17" s="1019"/>
      <c r="F17" s="1019"/>
      <c r="G17" s="1019"/>
      <c r="H17" s="1019"/>
      <c r="I17" s="1019"/>
      <c r="J17" s="1019"/>
    </row>
    <row r="18" spans="1:10" ht="23.25" x14ac:dyDescent="0.35">
      <c r="A18" s="1018"/>
      <c r="E18" s="1019"/>
      <c r="F18" s="1019"/>
      <c r="G18" s="1019"/>
      <c r="H18" s="1019"/>
      <c r="I18" s="1019"/>
      <c r="J18" s="1019"/>
    </row>
    <row r="19" spans="1:10" ht="23.25" x14ac:dyDescent="0.35">
      <c r="A19" s="1018"/>
      <c r="E19" s="1019"/>
      <c r="F19" s="1019"/>
      <c r="G19" s="1019"/>
      <c r="H19" s="1019"/>
      <c r="I19" s="1019"/>
      <c r="J19" s="1019"/>
    </row>
    <row r="20" spans="1:10" ht="23.25" x14ac:dyDescent="0.35">
      <c r="A20" s="1018"/>
      <c r="E20" s="1019"/>
      <c r="F20" s="1019"/>
      <c r="G20" s="1019"/>
      <c r="H20" s="1019"/>
      <c r="I20" s="1019"/>
      <c r="J20" s="1019"/>
    </row>
    <row r="21" spans="1:10" ht="23.25" x14ac:dyDescent="0.35">
      <c r="A21" s="1018"/>
      <c r="E21" s="1019"/>
      <c r="F21" s="1019"/>
      <c r="G21" s="1019"/>
      <c r="H21" s="1019"/>
      <c r="I21" s="1019"/>
      <c r="J21" s="1019"/>
    </row>
    <row r="22" spans="1:10" ht="23.25" x14ac:dyDescent="0.35">
      <c r="A22" s="1018"/>
      <c r="E22" s="1019"/>
      <c r="F22" s="1019"/>
      <c r="G22" s="1019"/>
      <c r="H22" s="1019"/>
      <c r="I22" s="1019"/>
      <c r="J22" s="1019"/>
    </row>
    <row r="23" spans="1:10" ht="23.25" x14ac:dyDescent="0.35">
      <c r="A23" s="1018"/>
      <c r="E23" s="1019"/>
      <c r="F23" s="1019"/>
      <c r="G23" s="1019"/>
      <c r="H23" s="1019"/>
      <c r="I23" s="1019"/>
      <c r="J23" s="1019"/>
    </row>
    <row r="24" spans="1:10" ht="23.25" x14ac:dyDescent="0.35">
      <c r="A24" s="1018"/>
      <c r="E24" s="1019"/>
      <c r="F24" s="1019"/>
      <c r="G24" s="1019"/>
      <c r="H24" s="1019"/>
      <c r="I24" s="1019"/>
      <c r="J24" s="1019"/>
    </row>
    <row r="25" spans="1:10" ht="23.25" x14ac:dyDescent="0.35">
      <c r="A25" s="1018"/>
      <c r="E25" s="1019"/>
      <c r="F25" s="1019"/>
      <c r="G25" s="1019"/>
      <c r="H25" s="1019"/>
      <c r="I25" s="1019"/>
      <c r="J25" s="1019"/>
    </row>
    <row r="26" spans="1:10" ht="23.25" x14ac:dyDescent="0.35">
      <c r="A26" s="1018"/>
      <c r="E26" s="1019"/>
      <c r="F26" s="1019"/>
      <c r="G26" s="1019"/>
      <c r="H26" s="1019"/>
      <c r="I26" s="1019"/>
      <c r="J26" s="1019"/>
    </row>
    <row r="27" spans="1:10" ht="23.25" x14ac:dyDescent="0.35">
      <c r="A27" s="1018"/>
      <c r="E27" s="1019"/>
      <c r="F27" s="1019"/>
      <c r="G27" s="1019"/>
      <c r="H27" s="1019"/>
      <c r="I27" s="1019"/>
      <c r="J27" s="1019"/>
    </row>
    <row r="28" spans="1:10" ht="23.25" x14ac:dyDescent="0.35">
      <c r="A28" s="1018"/>
      <c r="E28" s="1019"/>
      <c r="F28" s="1019"/>
      <c r="G28" s="1019"/>
      <c r="H28" s="1019"/>
      <c r="I28" s="1019"/>
      <c r="J28" s="1019"/>
    </row>
    <row r="29" spans="1:10" ht="23.25" x14ac:dyDescent="0.35">
      <c r="A29" s="1018"/>
      <c r="E29" s="1019"/>
      <c r="F29" s="1019"/>
      <c r="G29" s="1019"/>
      <c r="H29" s="1019"/>
      <c r="I29" s="1019"/>
      <c r="J29" s="1019"/>
    </row>
    <row r="30" spans="1:10" ht="23.25" x14ac:dyDescent="0.35">
      <c r="A30" s="1018"/>
      <c r="E30" s="1019"/>
      <c r="F30" s="1019"/>
      <c r="G30" s="1019"/>
      <c r="H30" s="1019"/>
      <c r="I30" s="1019"/>
      <c r="J30" s="1019"/>
    </row>
    <row r="31" spans="1:10" ht="23.25" x14ac:dyDescent="0.35">
      <c r="A31" s="1018"/>
      <c r="E31" s="1019"/>
      <c r="F31" s="1019"/>
      <c r="G31" s="1019"/>
      <c r="H31" s="1019"/>
      <c r="I31" s="1019"/>
      <c r="J31" s="1019"/>
    </row>
    <row r="32" spans="1:10" ht="23.25" x14ac:dyDescent="0.35">
      <c r="A32" s="1018"/>
      <c r="E32" s="1019"/>
      <c r="F32" s="1019"/>
      <c r="G32" s="1019"/>
      <c r="H32" s="1019"/>
      <c r="I32" s="1019"/>
      <c r="J32" s="1019"/>
    </row>
    <row r="33" spans="1:10" ht="23.25" x14ac:dyDescent="0.35">
      <c r="A33" s="1018"/>
      <c r="E33" s="1019"/>
      <c r="F33" s="1019"/>
      <c r="G33" s="1019"/>
      <c r="H33" s="1019"/>
      <c r="I33" s="1019"/>
      <c r="J33" s="1019"/>
    </row>
    <row r="34" spans="1:10" ht="23.25" x14ac:dyDescent="0.35">
      <c r="A34" s="1018"/>
      <c r="E34" s="1019"/>
      <c r="F34" s="1019"/>
      <c r="G34" s="1019"/>
      <c r="H34" s="1019"/>
      <c r="I34" s="1019"/>
      <c r="J34" s="1019"/>
    </row>
    <row r="35" spans="1:10" ht="23.25" x14ac:dyDescent="0.35">
      <c r="A35" s="1018"/>
      <c r="E35" s="1019"/>
      <c r="F35" s="1019"/>
      <c r="G35" s="1019"/>
      <c r="H35" s="1019"/>
      <c r="I35" s="1019"/>
      <c r="J35" s="1019"/>
    </row>
    <row r="36" spans="1:10" ht="23.25" x14ac:dyDescent="0.35">
      <c r="A36" s="1018"/>
      <c r="E36" s="1019"/>
      <c r="F36" s="1019"/>
      <c r="G36" s="1019"/>
      <c r="H36" s="1019"/>
      <c r="I36" s="1019"/>
      <c r="J36" s="1019"/>
    </row>
    <row r="37" spans="1:10" ht="23.25" x14ac:dyDescent="0.35">
      <c r="A37" s="1018"/>
      <c r="E37" s="1019"/>
      <c r="F37" s="1019"/>
      <c r="G37" s="1019"/>
      <c r="H37" s="1019"/>
      <c r="I37" s="1019"/>
      <c r="J37" s="1019"/>
    </row>
    <row r="38" spans="1:10" ht="23.25" x14ac:dyDescent="0.35">
      <c r="A38" s="1018"/>
      <c r="E38" s="1019"/>
      <c r="F38" s="1019"/>
      <c r="G38" s="1019"/>
      <c r="H38" s="1019"/>
      <c r="I38" s="1019"/>
      <c r="J38" s="1019"/>
    </row>
    <row r="39" spans="1:10" ht="23.25" x14ac:dyDescent="0.35">
      <c r="A39" s="1018"/>
    </row>
    <row r="40" spans="1:10" ht="23.25" x14ac:dyDescent="0.35">
      <c r="A40" s="1018"/>
    </row>
    <row r="41" spans="1:10" ht="23.25" x14ac:dyDescent="0.35">
      <c r="A41" s="1018"/>
    </row>
    <row r="42" spans="1:10" ht="23.25" x14ac:dyDescent="0.35">
      <c r="A42" s="1018"/>
    </row>
    <row r="43" spans="1:10" ht="23.25" x14ac:dyDescent="0.35">
      <c r="A43" s="1018"/>
    </row>
    <row r="44" spans="1:10" ht="23.25" x14ac:dyDescent="0.35">
      <c r="A44" s="1018"/>
    </row>
  </sheetData>
  <pageMargins left="0.5" right="0.5" top="0.5" bottom="0.5" header="0" footer="0"/>
  <pageSetup scale="5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31104-AD9D-444A-B783-4042196C7104}">
  <dimension ref="A1:K46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777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778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19.5" customHeight="1" x14ac:dyDescent="0.2">
      <c r="C7" s="1035" t="s">
        <v>781</v>
      </c>
      <c r="E7" s="1544" t="e">
        <f t="shared" ref="E7:K7" si="0">$H$15</f>
        <v>#REF!</v>
      </c>
      <c r="F7" s="1544" t="e">
        <f t="shared" si="0"/>
        <v>#REF!</v>
      </c>
      <c r="G7" s="1544" t="e">
        <f t="shared" si="0"/>
        <v>#REF!</v>
      </c>
      <c r="H7" s="1544" t="e">
        <f t="shared" si="0"/>
        <v>#REF!</v>
      </c>
      <c r="I7" s="1544" t="e">
        <f t="shared" si="0"/>
        <v>#REF!</v>
      </c>
      <c r="J7" s="1544" t="e">
        <f t="shared" si="0"/>
        <v>#REF!</v>
      </c>
      <c r="K7" s="1544" t="e">
        <f t="shared" si="0"/>
        <v>#REF!</v>
      </c>
    </row>
    <row r="8" spans="1:11" ht="19.5" customHeight="1" x14ac:dyDescent="0.25">
      <c r="C8" s="1024" t="s">
        <v>772</v>
      </c>
      <c r="E8" s="1544" t="e">
        <f t="shared" ref="E8:K8" si="1">$H$17</f>
        <v>#REF!</v>
      </c>
      <c r="F8" s="1544" t="e">
        <f t="shared" si="1"/>
        <v>#REF!</v>
      </c>
      <c r="G8" s="1544" t="e">
        <f t="shared" si="1"/>
        <v>#REF!</v>
      </c>
      <c r="H8" s="1544" t="e">
        <f t="shared" si="1"/>
        <v>#REF!</v>
      </c>
      <c r="I8" s="1544" t="e">
        <f t="shared" si="1"/>
        <v>#REF!</v>
      </c>
      <c r="J8" s="1544" t="e">
        <f t="shared" si="1"/>
        <v>#REF!</v>
      </c>
      <c r="K8" s="1544" t="e">
        <f t="shared" si="1"/>
        <v>#REF!</v>
      </c>
    </row>
    <row r="9" spans="1:11" ht="19.5" customHeight="1" thickBot="1" x14ac:dyDescent="0.25">
      <c r="C9" s="1017" t="s">
        <v>782</v>
      </c>
      <c r="D9" s="1569"/>
      <c r="E9" s="1571" t="e">
        <f t="shared" ref="E9:K9" si="2">$H$16</f>
        <v>#REF!</v>
      </c>
      <c r="F9" s="1571" t="e">
        <f t="shared" si="2"/>
        <v>#REF!</v>
      </c>
      <c r="G9" s="1571" t="e">
        <f t="shared" si="2"/>
        <v>#REF!</v>
      </c>
      <c r="H9" s="1571" t="e">
        <f t="shared" si="2"/>
        <v>#REF!</v>
      </c>
      <c r="I9" s="1571" t="e">
        <f t="shared" si="2"/>
        <v>#REF!</v>
      </c>
      <c r="J9" s="1571" t="e">
        <f t="shared" si="2"/>
        <v>#REF!</v>
      </c>
      <c r="K9" s="1571" t="e">
        <f t="shared" si="2"/>
        <v>#REF!</v>
      </c>
    </row>
    <row r="10" spans="1:11" ht="20.100000000000001" customHeight="1" x14ac:dyDescent="0.35">
      <c r="A10" s="1018" t="s">
        <v>340</v>
      </c>
      <c r="B10" s="1022"/>
      <c r="C10" s="1022" t="s">
        <v>739</v>
      </c>
      <c r="D10" s="1022"/>
      <c r="E10" s="1023" t="e">
        <f>#REF!</f>
        <v>#REF!</v>
      </c>
      <c r="F10" s="1023" t="e">
        <f>#REF!</f>
        <v>#REF!</v>
      </c>
      <c r="G10" s="1023" t="e">
        <f>#REF!</f>
        <v>#REF!</v>
      </c>
      <c r="H10" s="1023" t="e">
        <f>#REF!</f>
        <v>#REF!</v>
      </c>
      <c r="I10" s="1023" t="e">
        <f>#REF!</f>
        <v>#REF!</v>
      </c>
      <c r="J10" s="1023" t="e">
        <f>#REF!</f>
        <v>#REF!</v>
      </c>
      <c r="K10" s="1023" t="e">
        <f>#REF!</f>
        <v>#REF!</v>
      </c>
    </row>
    <row r="12" spans="1:11" ht="20.100000000000001" customHeight="1" x14ac:dyDescent="0.35">
      <c r="A12" s="1018"/>
      <c r="B12" s="1022"/>
      <c r="C12" s="1022" t="s">
        <v>158</v>
      </c>
      <c r="D12" s="1022"/>
      <c r="E12" s="1030" t="e">
        <f t="shared" ref="E12:K12" si="3">SUM(E6:E10)</f>
        <v>#REF!</v>
      </c>
      <c r="F12" s="1030" t="e">
        <f t="shared" si="3"/>
        <v>#REF!</v>
      </c>
      <c r="G12" s="1030" t="e">
        <f t="shared" si="3"/>
        <v>#REF!</v>
      </c>
      <c r="H12" s="1030" t="e">
        <f t="shared" si="3"/>
        <v>#REF!</v>
      </c>
      <c r="I12" s="1030" t="e">
        <f t="shared" si="3"/>
        <v>#REF!</v>
      </c>
      <c r="J12" s="1030" t="e">
        <f t="shared" si="3"/>
        <v>#REF!</v>
      </c>
      <c r="K12" s="1030" t="e">
        <f t="shared" si="3"/>
        <v>#REF!</v>
      </c>
    </row>
    <row r="13" spans="1:11" ht="23.25" x14ac:dyDescent="0.35">
      <c r="A13" s="1018"/>
      <c r="B13" s="1022"/>
      <c r="C13" s="1022"/>
      <c r="D13" s="1022"/>
      <c r="H13" s="1019"/>
      <c r="I13" s="1019"/>
      <c r="J13" s="1019"/>
    </row>
    <row r="14" spans="1:11" ht="20.25" x14ac:dyDescent="0.3">
      <c r="A14" s="1024"/>
      <c r="B14" s="1022"/>
      <c r="C14" s="1022"/>
      <c r="D14" s="1022"/>
      <c r="E14" s="1020"/>
      <c r="F14" s="1548" t="s">
        <v>766</v>
      </c>
      <c r="G14" s="1020" t="s">
        <v>765</v>
      </c>
      <c r="H14" s="1023"/>
      <c r="I14" s="1023"/>
      <c r="J14" s="1019"/>
    </row>
    <row r="15" spans="1:11" ht="23.25" x14ac:dyDescent="0.35">
      <c r="A15" s="1018"/>
      <c r="B15" s="1022"/>
      <c r="C15" s="1022"/>
      <c r="D15" s="1573" t="s">
        <v>779</v>
      </c>
      <c r="E15" s="1035" t="s">
        <v>781</v>
      </c>
      <c r="F15" s="1020">
        <v>7.5</v>
      </c>
      <c r="G15" s="1023" t="e">
        <f>#REF!</f>
        <v>#REF!</v>
      </c>
      <c r="H15" s="1023" t="e">
        <f>F15*G15</f>
        <v>#REF!</v>
      </c>
      <c r="I15" s="1023"/>
      <c r="J15" s="1019"/>
    </row>
    <row r="16" spans="1:11" ht="20.25" x14ac:dyDescent="0.3">
      <c r="B16" s="1022"/>
      <c r="D16" s="1573" t="s">
        <v>779</v>
      </c>
      <c r="E16" s="1017" t="s">
        <v>782</v>
      </c>
      <c r="F16" s="1565">
        <v>5.3</v>
      </c>
      <c r="G16" s="1546" t="e">
        <f>#REF!</f>
        <v>#REF!</v>
      </c>
      <c r="H16" s="1023" t="e">
        <f>F16*G16</f>
        <v>#REF!</v>
      </c>
      <c r="J16" s="1019"/>
    </row>
    <row r="17" spans="1:10" ht="20.25" x14ac:dyDescent="0.3">
      <c r="D17" s="1573" t="s">
        <v>780</v>
      </c>
      <c r="E17" s="1598" t="s">
        <v>774</v>
      </c>
      <c r="F17" s="1548">
        <v>32</v>
      </c>
      <c r="G17" s="1572" t="e">
        <f>#REF!</f>
        <v>#REF!</v>
      </c>
      <c r="H17" s="1023" t="e">
        <f>F17*G17</f>
        <v>#REF!</v>
      </c>
      <c r="I17" s="1019"/>
      <c r="J17" s="1019"/>
    </row>
    <row r="18" spans="1:10" ht="20.25" x14ac:dyDescent="0.3">
      <c r="E18" s="1021"/>
      <c r="F18" s="1020"/>
      <c r="G18" s="1019"/>
      <c r="H18" s="1019"/>
      <c r="I18" s="1019"/>
      <c r="J18" s="1019"/>
    </row>
    <row r="19" spans="1:10" ht="23.25" x14ac:dyDescent="0.35">
      <c r="A19" s="1018"/>
      <c r="E19" s="1019"/>
      <c r="F19" s="1019"/>
      <c r="G19" s="1019"/>
      <c r="H19" s="1019"/>
      <c r="I19" s="1019"/>
      <c r="J19" s="1019"/>
    </row>
    <row r="20" spans="1:10" ht="23.25" x14ac:dyDescent="0.35">
      <c r="A20" s="1018"/>
      <c r="E20" s="1019"/>
      <c r="F20" s="1019"/>
      <c r="G20" s="1019"/>
      <c r="H20" s="1019"/>
      <c r="I20" s="1019"/>
      <c r="J20" s="1019"/>
    </row>
    <row r="21" spans="1:10" ht="23.25" x14ac:dyDescent="0.35">
      <c r="A21" s="1018"/>
      <c r="E21" s="1019"/>
      <c r="F21" s="1019"/>
      <c r="G21" s="1019"/>
      <c r="H21" s="1019"/>
      <c r="I21" s="1019"/>
      <c r="J21" s="1019"/>
    </row>
    <row r="22" spans="1:10" ht="23.25" x14ac:dyDescent="0.35">
      <c r="A22" s="1018"/>
      <c r="E22" s="1019"/>
      <c r="F22" s="1019"/>
      <c r="G22" s="1019"/>
      <c r="H22" s="1019"/>
      <c r="I22" s="1019"/>
      <c r="J22" s="1019"/>
    </row>
    <row r="23" spans="1:10" ht="23.25" x14ac:dyDescent="0.35">
      <c r="A23" s="1018"/>
      <c r="E23" s="1019"/>
      <c r="F23" s="1019"/>
      <c r="G23" s="1019"/>
      <c r="H23" s="1019"/>
      <c r="I23" s="1019"/>
      <c r="J23" s="1019"/>
    </row>
    <row r="24" spans="1:10" ht="23.25" x14ac:dyDescent="0.35">
      <c r="A24" s="1018"/>
      <c r="E24" s="1019"/>
      <c r="F24" s="1019"/>
      <c r="G24" s="1019"/>
      <c r="H24" s="1019"/>
      <c r="I24" s="1019"/>
      <c r="J24" s="1019"/>
    </row>
    <row r="25" spans="1:10" ht="23.25" x14ac:dyDescent="0.35">
      <c r="A25" s="1018"/>
      <c r="E25" s="1019"/>
      <c r="F25" s="1019"/>
      <c r="G25" s="1019"/>
      <c r="H25" s="1019"/>
      <c r="I25" s="1019"/>
      <c r="J25" s="1019"/>
    </row>
    <row r="26" spans="1:10" ht="23.25" x14ac:dyDescent="0.35">
      <c r="A26" s="1018"/>
      <c r="E26" s="1019"/>
      <c r="F26" s="1019"/>
      <c r="G26" s="1019"/>
      <c r="H26" s="1019"/>
      <c r="I26" s="1019"/>
      <c r="J26" s="1019"/>
    </row>
    <row r="27" spans="1:10" ht="23.25" x14ac:dyDescent="0.35">
      <c r="A27" s="1018"/>
      <c r="E27" s="1019"/>
      <c r="F27" s="1019"/>
      <c r="G27" s="1019"/>
      <c r="H27" s="1019"/>
      <c r="I27" s="1019"/>
      <c r="J27" s="1019"/>
    </row>
    <row r="28" spans="1:10" ht="23.25" x14ac:dyDescent="0.35">
      <c r="A28" s="1018"/>
      <c r="E28" s="1019"/>
      <c r="F28" s="1019"/>
      <c r="G28" s="1019"/>
      <c r="H28" s="1019"/>
      <c r="I28" s="1019"/>
      <c r="J28" s="1019"/>
    </row>
    <row r="29" spans="1:10" ht="23.25" x14ac:dyDescent="0.35">
      <c r="A29" s="1018"/>
      <c r="E29" s="1019"/>
      <c r="F29" s="1019"/>
      <c r="G29" s="1019"/>
      <c r="H29" s="1019"/>
      <c r="I29" s="1019"/>
      <c r="J29" s="1019"/>
    </row>
    <row r="30" spans="1:10" ht="23.25" x14ac:dyDescent="0.35">
      <c r="A30" s="1018"/>
      <c r="E30" s="1019"/>
      <c r="F30" s="1019"/>
      <c r="G30" s="1019"/>
      <c r="H30" s="1019"/>
      <c r="I30" s="1019"/>
      <c r="J30" s="1019"/>
    </row>
    <row r="31" spans="1:10" ht="23.25" x14ac:dyDescent="0.35">
      <c r="A31" s="1018"/>
      <c r="E31" s="1019"/>
      <c r="F31" s="1019"/>
      <c r="G31" s="1019"/>
      <c r="H31" s="1019"/>
      <c r="I31" s="1019"/>
      <c r="J31" s="1019"/>
    </row>
    <row r="32" spans="1:10" ht="23.25" x14ac:dyDescent="0.35">
      <c r="A32" s="1018"/>
      <c r="E32" s="1019"/>
      <c r="F32" s="1019"/>
      <c r="G32" s="1019"/>
      <c r="H32" s="1019"/>
      <c r="I32" s="1019"/>
      <c r="J32" s="1019"/>
    </row>
    <row r="33" spans="1:10" ht="23.25" x14ac:dyDescent="0.35">
      <c r="A33" s="1018"/>
      <c r="E33" s="1019"/>
      <c r="F33" s="1019"/>
      <c r="G33" s="1019"/>
      <c r="H33" s="1019"/>
      <c r="I33" s="1019"/>
      <c r="J33" s="1019"/>
    </row>
    <row r="34" spans="1:10" ht="23.25" x14ac:dyDescent="0.35">
      <c r="A34" s="1018"/>
      <c r="E34" s="1019"/>
      <c r="F34" s="1019"/>
      <c r="G34" s="1019"/>
      <c r="H34" s="1019"/>
      <c r="I34" s="1019"/>
      <c r="J34" s="1019"/>
    </row>
    <row r="35" spans="1:10" ht="23.25" x14ac:dyDescent="0.35">
      <c r="A35" s="1018"/>
      <c r="E35" s="1019"/>
      <c r="F35" s="1019"/>
      <c r="G35" s="1019"/>
      <c r="H35" s="1019"/>
      <c r="I35" s="1019"/>
      <c r="J35" s="1019"/>
    </row>
    <row r="36" spans="1:10" ht="23.25" x14ac:dyDescent="0.35">
      <c r="A36" s="1018"/>
      <c r="E36" s="1019"/>
      <c r="F36" s="1019"/>
      <c r="G36" s="1019"/>
      <c r="H36" s="1019"/>
      <c r="I36" s="1019"/>
      <c r="J36" s="1019"/>
    </row>
    <row r="37" spans="1:10" ht="23.25" x14ac:dyDescent="0.35">
      <c r="A37" s="1018"/>
      <c r="E37" s="1019"/>
      <c r="F37" s="1019"/>
      <c r="G37" s="1019"/>
      <c r="H37" s="1019"/>
      <c r="I37" s="1019"/>
      <c r="J37" s="1019"/>
    </row>
    <row r="38" spans="1:10" ht="23.25" x14ac:dyDescent="0.35">
      <c r="A38" s="1018"/>
      <c r="E38" s="1019"/>
      <c r="F38" s="1019"/>
      <c r="G38" s="1019"/>
      <c r="H38" s="1019"/>
      <c r="I38" s="1019"/>
      <c r="J38" s="1019"/>
    </row>
    <row r="39" spans="1:10" ht="23.25" x14ac:dyDescent="0.35">
      <c r="A39" s="1018"/>
      <c r="E39" s="1019"/>
      <c r="F39" s="1019"/>
      <c r="G39" s="1019"/>
      <c r="H39" s="1019"/>
      <c r="I39" s="1019"/>
      <c r="J39" s="1019"/>
    </row>
    <row r="40" spans="1:10" ht="23.25" x14ac:dyDescent="0.35">
      <c r="A40" s="1018"/>
      <c r="E40" s="1019"/>
      <c r="F40" s="1019"/>
      <c r="G40" s="1019"/>
      <c r="H40" s="1019"/>
      <c r="I40" s="1019"/>
      <c r="J40" s="1019"/>
    </row>
    <row r="41" spans="1:10" ht="23.25" x14ac:dyDescent="0.35">
      <c r="A41" s="1018"/>
    </row>
    <row r="42" spans="1:10" ht="23.25" x14ac:dyDescent="0.35">
      <c r="A42" s="1018"/>
    </row>
    <row r="43" spans="1:10" ht="23.25" x14ac:dyDescent="0.35">
      <c r="A43" s="1018"/>
    </row>
    <row r="44" spans="1:10" ht="23.25" x14ac:dyDescent="0.35">
      <c r="A44" s="1018"/>
    </row>
    <row r="45" spans="1:10" ht="23.25" x14ac:dyDescent="0.35">
      <c r="A45" s="1018"/>
    </row>
    <row r="46" spans="1:10" ht="23.25" x14ac:dyDescent="0.35">
      <c r="A46" s="1018"/>
    </row>
  </sheetData>
  <pageMargins left="0.5" right="0.5" top="0.5" bottom="0.5" header="0" footer="0"/>
  <pageSetup scale="5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7B24D-4ED8-4EE4-8F76-CA5FCC4D1B5E}">
  <sheetPr>
    <tabColor theme="7" tint="0.79998168889431442"/>
  </sheetPr>
  <dimension ref="A1:AF54"/>
  <sheetViews>
    <sheetView topLeftCell="A19" workbookViewId="0">
      <selection activeCell="L8" sqref="L8"/>
    </sheetView>
  </sheetViews>
  <sheetFormatPr defaultRowHeight="15" x14ac:dyDescent="0.25"/>
  <cols>
    <col min="1" max="1" width="1.7109375" style="81" customWidth="1"/>
    <col min="2" max="2" width="0.85546875" style="81" customWidth="1"/>
    <col min="3" max="3" width="2.7109375" style="66" customWidth="1"/>
    <col min="4" max="4" width="1" style="82" customWidth="1"/>
    <col min="5" max="5" width="1.7109375" style="81" customWidth="1"/>
    <col min="6" max="6" width="0.85546875" style="81" customWidth="1"/>
    <col min="7" max="7" width="1.7109375" style="83" customWidth="1"/>
    <col min="8" max="8" width="1" style="82" customWidth="1"/>
    <col min="9" max="9" width="1.7109375" style="81" customWidth="1"/>
    <col min="10" max="10" width="0.85546875" style="81" customWidth="1"/>
    <col min="11" max="11" width="2.7109375" style="66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9.140625" style="1"/>
    <col min="26" max="27" width="0" style="1" hidden="1" customWidth="1"/>
    <col min="28" max="32" width="9.140625" style="1" hidden="1" customWidth="1"/>
    <col min="33" max="39" width="5.28515625" style="1" customWidth="1"/>
    <col min="40" max="16384" width="9.140625" style="1"/>
  </cols>
  <sheetData>
    <row r="1" spans="1:32" ht="60" customHeight="1" thickBot="1" x14ac:dyDescent="0.25">
      <c r="A1" s="1848" t="s">
        <v>2</v>
      </c>
      <c r="B1" s="1848"/>
      <c r="C1" s="1848"/>
      <c r="D1" s="1848"/>
      <c r="E1" s="1848"/>
      <c r="F1" s="1848"/>
      <c r="G1" s="1848"/>
      <c r="H1" s="1848"/>
      <c r="I1" s="1848"/>
      <c r="J1" s="1848"/>
      <c r="K1" s="1848"/>
      <c r="L1" s="1849" t="s">
        <v>81</v>
      </c>
      <c r="M1" s="1850"/>
      <c r="N1" s="1851" t="s">
        <v>95</v>
      </c>
      <c r="O1" s="1852"/>
      <c r="P1" s="1852"/>
      <c r="Q1" s="1852"/>
      <c r="R1" s="1852"/>
      <c r="S1" s="11"/>
      <c r="T1" s="11"/>
      <c r="U1" s="11"/>
    </row>
    <row r="2" spans="1:32" ht="19.5" customHeight="1" thickBot="1" x14ac:dyDescent="0.3">
      <c r="A2" s="1848"/>
      <c r="B2" s="1848"/>
      <c r="C2" s="1848"/>
      <c r="D2" s="1848"/>
      <c r="E2" s="1848"/>
      <c r="F2" s="1848"/>
      <c r="G2" s="1848"/>
      <c r="H2" s="1848"/>
      <c r="I2" s="1848"/>
      <c r="J2" s="1848"/>
      <c r="K2" s="1853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2" ht="34.5" customHeight="1" x14ac:dyDescent="0.25">
      <c r="A3" s="1848"/>
      <c r="B3" s="1848"/>
      <c r="C3" s="1848"/>
      <c r="D3" s="1848"/>
      <c r="E3" s="1848"/>
      <c r="F3" s="1848"/>
      <c r="G3" s="1848"/>
      <c r="H3" s="1848"/>
      <c r="I3" s="1848"/>
      <c r="J3" s="1848"/>
      <c r="K3" s="1853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</row>
    <row r="4" spans="1:32" s="4" customFormat="1" ht="12" customHeight="1" x14ac:dyDescent="0.25">
      <c r="A4" s="1848"/>
      <c r="B4" s="1848"/>
      <c r="C4" s="1848"/>
      <c r="D4" s="1848"/>
      <c r="E4" s="1848"/>
      <c r="F4" s="1848"/>
      <c r="G4" s="1848"/>
      <c r="H4" s="1848"/>
      <c r="I4" s="1848"/>
      <c r="J4" s="1848"/>
      <c r="K4" s="1853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17</v>
      </c>
      <c r="X4" s="4" t="s">
        <v>10</v>
      </c>
      <c r="Z4" s="4" t="s">
        <v>19</v>
      </c>
      <c r="AA4" s="4" t="s">
        <v>12</v>
      </c>
      <c r="AB4" s="4" t="s">
        <v>13</v>
      </c>
      <c r="AC4" s="4" t="s">
        <v>14</v>
      </c>
      <c r="AD4" s="4" t="s">
        <v>15</v>
      </c>
      <c r="AE4" s="4" t="s">
        <v>16</v>
      </c>
    </row>
    <row r="5" spans="1:32" ht="27" customHeight="1" thickBot="1" x14ac:dyDescent="0.3">
      <c r="A5" s="1848"/>
      <c r="B5" s="1848"/>
      <c r="C5" s="1848"/>
      <c r="D5" s="1848"/>
      <c r="E5" s="1848"/>
      <c r="F5" s="1848"/>
      <c r="G5" s="1848"/>
      <c r="H5" s="1848"/>
      <c r="I5" s="1848"/>
      <c r="J5" s="1848"/>
      <c r="K5" s="1853"/>
      <c r="L5" s="1795"/>
      <c r="M5" s="1798"/>
      <c r="N5" s="1801"/>
      <c r="O5" s="1801"/>
      <c r="P5" s="1801"/>
      <c r="Q5" s="1801"/>
      <c r="R5" s="1807"/>
    </row>
    <row r="6" spans="1:32" ht="11.25" hidden="1" customHeight="1" x14ac:dyDescent="0.25">
      <c r="A6" s="81">
        <v>2</v>
      </c>
      <c r="B6" s="81" t="s">
        <v>0</v>
      </c>
      <c r="C6" s="66">
        <v>0</v>
      </c>
      <c r="D6" s="82" t="s">
        <v>1</v>
      </c>
      <c r="E6" s="81">
        <v>0</v>
      </c>
      <c r="F6" s="81" t="s">
        <v>0</v>
      </c>
      <c r="G6" s="83">
        <v>4</v>
      </c>
      <c r="H6" s="82" t="s">
        <v>1</v>
      </c>
      <c r="I6" s="81">
        <v>1</v>
      </c>
      <c r="J6" s="81" t="s">
        <v>0</v>
      </c>
      <c r="K6" s="66">
        <v>6</v>
      </c>
      <c r="U6" s="2">
        <f t="shared" ref="U6:U30" si="0">((A6+(C6/12))*(E6+G6/12))*(I6+K6/12)</f>
        <v>1</v>
      </c>
      <c r="V6" s="2">
        <f t="shared" ref="V6:V30" si="1">((I6+(K6/12))*(A6+C6/12))</f>
        <v>3</v>
      </c>
      <c r="W6" s="3">
        <f t="shared" ref="W6:W31" si="2">I6+(K6/12)</f>
        <v>1.5</v>
      </c>
      <c r="X6" s="1">
        <f t="shared" ref="X6:X31" si="3">A6+C6/12</f>
        <v>2</v>
      </c>
      <c r="AA6" s="1">
        <f>(V6*Price!C15)*2</f>
        <v>194.67000000000002</v>
      </c>
      <c r="AB6" s="1">
        <f>(W6*Price!C6)*2</f>
        <v>9.7334999999999994</v>
      </c>
      <c r="AC6" s="1">
        <f>X6*Price!C6</f>
        <v>6.4889999999999999</v>
      </c>
      <c r="AD6" s="1">
        <f>X6*Price!F6</f>
        <v>23.1</v>
      </c>
      <c r="AE6" s="1">
        <f>Price!E15</f>
        <v>40.015500000000003</v>
      </c>
      <c r="AF6" s="1">
        <f>SUM(AA6:AE6)</f>
        <v>274.00800000000004</v>
      </c>
    </row>
    <row r="7" spans="1:32" ht="13.5" customHeight="1" x14ac:dyDescent="0.25">
      <c r="A7" s="1845" t="s">
        <v>28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2" ht="15.75" customHeight="1" x14ac:dyDescent="0.25">
      <c r="A8" s="149">
        <v>2</v>
      </c>
      <c r="B8" s="150" t="s">
        <v>0</v>
      </c>
      <c r="C8" s="151">
        <v>0</v>
      </c>
      <c r="D8" s="152" t="s">
        <v>1</v>
      </c>
      <c r="E8" s="153">
        <v>0</v>
      </c>
      <c r="F8" s="150" t="s">
        <v>0</v>
      </c>
      <c r="G8" s="151">
        <v>6</v>
      </c>
      <c r="H8" s="152" t="s">
        <v>1</v>
      </c>
      <c r="I8" s="153">
        <v>1</v>
      </c>
      <c r="J8" s="150" t="s">
        <v>0</v>
      </c>
      <c r="K8" s="199">
        <v>6</v>
      </c>
      <c r="L8" s="155">
        <f>V8*Price!$L$20</f>
        <v>639</v>
      </c>
      <c r="M8" s="1618">
        <f>V8*Price!$M$20</f>
        <v>0</v>
      </c>
      <c r="N8" s="155">
        <f>V8*Price!$N$20</f>
        <v>363</v>
      </c>
      <c r="O8" s="155">
        <f>V8*Price!$O$20</f>
        <v>381</v>
      </c>
      <c r="P8" s="155">
        <f>V8*Price!$P$20</f>
        <v>471</v>
      </c>
      <c r="Q8" s="155">
        <f>V8*Price!$Q$20</f>
        <v>480</v>
      </c>
      <c r="R8" s="155">
        <f>V8*Price!$R$20</f>
        <v>762</v>
      </c>
      <c r="U8" s="2">
        <f t="shared" si="0"/>
        <v>1.5</v>
      </c>
      <c r="V8" s="2">
        <f t="shared" si="1"/>
        <v>3</v>
      </c>
      <c r="W8" s="3">
        <f t="shared" si="2"/>
        <v>1.5</v>
      </c>
      <c r="X8" s="1">
        <f t="shared" si="3"/>
        <v>2</v>
      </c>
      <c r="Z8" s="7">
        <f>U8*Price!$O$7</f>
        <v>175.5</v>
      </c>
      <c r="AA8" s="1">
        <f>(V8*Price!$C$15)*2</f>
        <v>194.67000000000002</v>
      </c>
      <c r="AB8" s="1">
        <f>(W8*Price!$C$7)*2</f>
        <v>9.7334999999999994</v>
      </c>
      <c r="AC8" s="1">
        <f>X8*Price!$C$7</f>
        <v>6.4889999999999999</v>
      </c>
      <c r="AD8" s="1">
        <f>X8*Price!$F$7</f>
        <v>49.749000000000002</v>
      </c>
      <c r="AE8" s="1">
        <f>Price!$E$15</f>
        <v>40.015500000000003</v>
      </c>
      <c r="AF8" s="1">
        <f>SUM(AA8:AE8)</f>
        <v>300.65700000000004</v>
      </c>
    </row>
    <row r="9" spans="1:32" x14ac:dyDescent="0.25">
      <c r="A9" s="203">
        <v>2</v>
      </c>
      <c r="B9" s="101" t="s">
        <v>0</v>
      </c>
      <c r="C9" s="102">
        <v>0</v>
      </c>
      <c r="D9" s="103" t="s">
        <v>1</v>
      </c>
      <c r="E9" s="104">
        <v>0</v>
      </c>
      <c r="F9" s="101" t="s">
        <v>0</v>
      </c>
      <c r="G9" s="102">
        <v>6</v>
      </c>
      <c r="H9" s="103" t="s">
        <v>1</v>
      </c>
      <c r="I9" s="69">
        <v>1</v>
      </c>
      <c r="J9" s="64" t="s">
        <v>0</v>
      </c>
      <c r="K9" s="68">
        <v>8</v>
      </c>
      <c r="L9" s="21">
        <f>V9*Price!$L$20</f>
        <v>709.99999999999989</v>
      </c>
      <c r="M9" s="259">
        <f>V9*Price!$M$20</f>
        <v>0</v>
      </c>
      <c r="N9" s="21">
        <f>V9*Price!$N$20</f>
        <v>403.33333333333331</v>
      </c>
      <c r="O9" s="21">
        <f>V9*Price!$O$20</f>
        <v>423.33333333333331</v>
      </c>
      <c r="P9" s="21">
        <f>V9*Price!$P$20</f>
        <v>523.33333333333326</v>
      </c>
      <c r="Q9" s="21">
        <f>V9*Price!$Q$20</f>
        <v>533.33333333333326</v>
      </c>
      <c r="R9" s="21">
        <f>V9*Price!$R$20</f>
        <v>846.66666666666663</v>
      </c>
      <c r="U9" s="2">
        <f t="shared" si="0"/>
        <v>1.6666666666666665</v>
      </c>
      <c r="V9" s="2">
        <f t="shared" si="1"/>
        <v>3.333333333333333</v>
      </c>
      <c r="W9" s="3">
        <f t="shared" si="2"/>
        <v>1.6666666666666665</v>
      </c>
      <c r="X9" s="1">
        <f t="shared" si="3"/>
        <v>2</v>
      </c>
      <c r="Z9" s="7">
        <f>U9*Price!$O$7</f>
        <v>194.99999999999997</v>
      </c>
      <c r="AA9" s="7">
        <f>(V9*Price!$C$15)*2</f>
        <v>216.29999999999998</v>
      </c>
      <c r="AB9" s="7">
        <f>(W9*Price!$C$7)*2</f>
        <v>10.815</v>
      </c>
      <c r="AC9" s="1">
        <f>X9*Price!$C$7</f>
        <v>6.4889999999999999</v>
      </c>
      <c r="AD9" s="1">
        <f>X9*Price!$F$7</f>
        <v>49.749000000000002</v>
      </c>
      <c r="AE9" s="1">
        <f>Price!$E$15</f>
        <v>40.015500000000003</v>
      </c>
      <c r="AF9" s="7">
        <f t="shared" ref="AF9:AF31" si="4">SUM(AA9:AE9)</f>
        <v>323.36850000000004</v>
      </c>
    </row>
    <row r="10" spans="1:32" x14ac:dyDescent="0.25">
      <c r="A10" s="203">
        <v>2</v>
      </c>
      <c r="B10" s="101" t="s">
        <v>0</v>
      </c>
      <c r="C10" s="102">
        <v>0</v>
      </c>
      <c r="D10" s="103" t="s">
        <v>1</v>
      </c>
      <c r="E10" s="104">
        <v>0</v>
      </c>
      <c r="F10" s="101" t="s">
        <v>0</v>
      </c>
      <c r="G10" s="102">
        <v>6</v>
      </c>
      <c r="H10" s="103" t="s">
        <v>1</v>
      </c>
      <c r="I10" s="153">
        <v>2</v>
      </c>
      <c r="J10" s="150" t="s">
        <v>0</v>
      </c>
      <c r="K10" s="199">
        <v>0</v>
      </c>
      <c r="L10" s="155">
        <f>V10*Price!$L$20</f>
        <v>852</v>
      </c>
      <c r="M10" s="1618">
        <f>V10*Price!$M$20</f>
        <v>0</v>
      </c>
      <c r="N10" s="155">
        <f>V10*Price!$N$20</f>
        <v>484</v>
      </c>
      <c r="O10" s="155">
        <f>V10*Price!$O$20</f>
        <v>508</v>
      </c>
      <c r="P10" s="155">
        <f>V10*Price!$P$20</f>
        <v>628</v>
      </c>
      <c r="Q10" s="155">
        <f>V10*Price!$Q$20</f>
        <v>640</v>
      </c>
      <c r="R10" s="155">
        <f>V10*Price!$R$20</f>
        <v>1016</v>
      </c>
      <c r="U10" s="2">
        <f t="shared" si="0"/>
        <v>2</v>
      </c>
      <c r="V10" s="2">
        <f t="shared" si="1"/>
        <v>4</v>
      </c>
      <c r="W10" s="3">
        <f t="shared" si="2"/>
        <v>2</v>
      </c>
      <c r="X10" s="1">
        <f t="shared" si="3"/>
        <v>2</v>
      </c>
      <c r="Z10" s="7">
        <f>U10*Price!$O$7</f>
        <v>234</v>
      </c>
      <c r="AA10" s="1">
        <f>(V10*Price!$C$15)*2</f>
        <v>259.56</v>
      </c>
      <c r="AB10" s="1">
        <f>(W10*Price!$C$7)*2</f>
        <v>12.978</v>
      </c>
      <c r="AC10" s="1">
        <f>X10*Price!$C$7</f>
        <v>6.4889999999999999</v>
      </c>
      <c r="AD10" s="1">
        <f>X10*Price!$F$7</f>
        <v>49.749000000000002</v>
      </c>
      <c r="AE10" s="1">
        <f>Price!$E$15</f>
        <v>40.015500000000003</v>
      </c>
      <c r="AF10" s="1">
        <f t="shared" si="4"/>
        <v>368.79150000000004</v>
      </c>
    </row>
    <row r="11" spans="1:32" x14ac:dyDescent="0.25">
      <c r="A11" s="203">
        <v>2</v>
      </c>
      <c r="B11" s="101" t="s">
        <v>0</v>
      </c>
      <c r="C11" s="102">
        <v>0</v>
      </c>
      <c r="D11" s="103" t="s">
        <v>1</v>
      </c>
      <c r="E11" s="104">
        <v>0</v>
      </c>
      <c r="F11" s="101" t="s">
        <v>0</v>
      </c>
      <c r="G11" s="102">
        <v>6</v>
      </c>
      <c r="H11" s="103" t="s">
        <v>1</v>
      </c>
      <c r="I11" s="69">
        <v>2</v>
      </c>
      <c r="J11" s="64" t="s">
        <v>0</v>
      </c>
      <c r="K11" s="68">
        <v>6</v>
      </c>
      <c r="L11" s="21">
        <f>V11*Price!$L$20</f>
        <v>1065</v>
      </c>
      <c r="M11" s="259">
        <f>V11*Price!$M$20</f>
        <v>0</v>
      </c>
      <c r="N11" s="21">
        <f>V11*Price!$N$20</f>
        <v>605</v>
      </c>
      <c r="O11" s="21">
        <f>V11*Price!$O$20</f>
        <v>635</v>
      </c>
      <c r="P11" s="21">
        <f>V11*Price!$P$20</f>
        <v>785</v>
      </c>
      <c r="Q11" s="21">
        <f>V11*Price!$Q$20</f>
        <v>800</v>
      </c>
      <c r="R11" s="21">
        <f>V11*Price!$R$20</f>
        <v>1270</v>
      </c>
      <c r="U11" s="2">
        <f t="shared" si="0"/>
        <v>2.5</v>
      </c>
      <c r="V11" s="2">
        <f>((I11+(K11/12))*(A11+C11/12))</f>
        <v>5</v>
      </c>
      <c r="W11" s="3">
        <f t="shared" si="2"/>
        <v>2.5</v>
      </c>
      <c r="X11" s="1">
        <f t="shared" si="3"/>
        <v>2</v>
      </c>
      <c r="Z11" s="7">
        <f>U11*Price!$O$7</f>
        <v>292.5</v>
      </c>
      <c r="AA11" s="1">
        <f>(V11*Price!$C$15)*2</f>
        <v>324.45</v>
      </c>
      <c r="AB11" s="1">
        <f>(W11*Price!$C$7)*2</f>
        <v>16.2225</v>
      </c>
      <c r="AC11" s="1">
        <f>X11*Price!$C$7</f>
        <v>6.4889999999999999</v>
      </c>
      <c r="AD11" s="1">
        <f>X11*Price!$F$7</f>
        <v>49.749000000000002</v>
      </c>
      <c r="AE11" s="1">
        <f>Price!$E$15</f>
        <v>40.015500000000003</v>
      </c>
      <c r="AF11" s="1">
        <f t="shared" si="4"/>
        <v>436.92600000000004</v>
      </c>
    </row>
    <row r="12" spans="1:32" x14ac:dyDescent="0.25">
      <c r="A12" s="203">
        <v>2</v>
      </c>
      <c r="B12" s="101" t="s">
        <v>0</v>
      </c>
      <c r="C12" s="102">
        <v>0</v>
      </c>
      <c r="D12" s="103" t="s">
        <v>1</v>
      </c>
      <c r="E12" s="104">
        <v>0</v>
      </c>
      <c r="F12" s="101" t="s">
        <v>0</v>
      </c>
      <c r="G12" s="102">
        <v>6</v>
      </c>
      <c r="H12" s="103" t="s">
        <v>1</v>
      </c>
      <c r="I12" s="153">
        <v>3</v>
      </c>
      <c r="J12" s="150" t="s">
        <v>0</v>
      </c>
      <c r="K12" s="199">
        <v>0</v>
      </c>
      <c r="L12" s="155">
        <f>V12*Price!$L$20</f>
        <v>1278</v>
      </c>
      <c r="M12" s="1618">
        <f>V12*Price!$M$20</f>
        <v>0</v>
      </c>
      <c r="N12" s="155">
        <f>V12*Price!$N$20</f>
        <v>726</v>
      </c>
      <c r="O12" s="155">
        <f>V12*Price!$O$20</f>
        <v>762</v>
      </c>
      <c r="P12" s="155">
        <f>V12*Price!$P$20</f>
        <v>942</v>
      </c>
      <c r="Q12" s="155">
        <f>V12*Price!$Q$20</f>
        <v>960</v>
      </c>
      <c r="R12" s="155">
        <f>V12*Price!$R$20</f>
        <v>1524</v>
      </c>
      <c r="U12" s="2">
        <f t="shared" si="0"/>
        <v>3</v>
      </c>
      <c r="V12" s="2">
        <f t="shared" si="1"/>
        <v>6</v>
      </c>
      <c r="W12" s="3">
        <f t="shared" si="2"/>
        <v>3</v>
      </c>
      <c r="X12" s="1">
        <f t="shared" si="3"/>
        <v>2</v>
      </c>
      <c r="Z12" s="7">
        <f>U12*Price!$O$7</f>
        <v>351</v>
      </c>
      <c r="AA12" s="1">
        <f>(V12*Price!$C$15)*2</f>
        <v>389.34000000000003</v>
      </c>
      <c r="AB12" s="1">
        <f>(W12*Price!$C$7)*2</f>
        <v>19.466999999999999</v>
      </c>
      <c r="AC12" s="1">
        <f>X12*Price!$C$7</f>
        <v>6.4889999999999999</v>
      </c>
      <c r="AD12" s="1">
        <f>X12*Price!$F$7</f>
        <v>49.749000000000002</v>
      </c>
      <c r="AE12" s="1">
        <f>Price!$E$15</f>
        <v>40.015500000000003</v>
      </c>
      <c r="AF12" s="1">
        <f t="shared" si="4"/>
        <v>505.06050000000005</v>
      </c>
    </row>
    <row r="13" spans="1:32" x14ac:dyDescent="0.25">
      <c r="A13" s="71">
        <v>2</v>
      </c>
      <c r="B13" s="64" t="s">
        <v>0</v>
      </c>
      <c r="C13" s="67">
        <v>6</v>
      </c>
      <c r="D13" s="70" t="s">
        <v>1</v>
      </c>
      <c r="E13" s="69">
        <v>0</v>
      </c>
      <c r="F13" s="64" t="s">
        <v>0</v>
      </c>
      <c r="G13" s="67">
        <v>6</v>
      </c>
      <c r="H13" s="70" t="s">
        <v>1</v>
      </c>
      <c r="I13" s="69">
        <v>1</v>
      </c>
      <c r="J13" s="64" t="s">
        <v>0</v>
      </c>
      <c r="K13" s="68">
        <v>6</v>
      </c>
      <c r="L13" s="21">
        <f>V13*Price!$L$20</f>
        <v>798.75</v>
      </c>
      <c r="M13" s="259">
        <f>V13*Price!$M$20</f>
        <v>0</v>
      </c>
      <c r="N13" s="21">
        <f>V13*Price!$N$20</f>
        <v>453.75</v>
      </c>
      <c r="O13" s="21">
        <f>V13*Price!$O$20</f>
        <v>476.25</v>
      </c>
      <c r="P13" s="21">
        <f>V13*Price!$P$20</f>
        <v>588.75</v>
      </c>
      <c r="Q13" s="21">
        <f>V13*Price!$Q$20</f>
        <v>600</v>
      </c>
      <c r="R13" s="21">
        <f>V13*Price!$R$20</f>
        <v>952.5</v>
      </c>
      <c r="U13" s="2">
        <f t="shared" si="0"/>
        <v>1.875</v>
      </c>
      <c r="V13" s="2">
        <f t="shared" si="1"/>
        <v>3.75</v>
      </c>
      <c r="W13" s="3">
        <f t="shared" si="2"/>
        <v>1.5</v>
      </c>
      <c r="X13" s="1">
        <f t="shared" si="3"/>
        <v>2.5</v>
      </c>
      <c r="Z13" s="7">
        <f>U13*Price!$O$7</f>
        <v>219.375</v>
      </c>
      <c r="AA13" s="7">
        <f>(V13*Price!$C$15)*2</f>
        <v>243.33750000000001</v>
      </c>
      <c r="AB13" s="1">
        <f>(W13*Price!$C$7)*2</f>
        <v>9.7334999999999994</v>
      </c>
      <c r="AC13" s="1">
        <f>X13*Price!$C$7</f>
        <v>8.1112500000000001</v>
      </c>
      <c r="AD13" s="1">
        <f>X13*Price!$F$7</f>
        <v>62.186250000000001</v>
      </c>
      <c r="AE13" s="1">
        <f>Price!$E$15</f>
        <v>40.015500000000003</v>
      </c>
      <c r="AF13" s="7">
        <f t="shared" si="4"/>
        <v>363.38400000000001</v>
      </c>
    </row>
    <row r="14" spans="1:32" x14ac:dyDescent="0.25">
      <c r="A14" s="203">
        <v>2</v>
      </c>
      <c r="B14" s="101" t="s">
        <v>0</v>
      </c>
      <c r="C14" s="102">
        <v>6</v>
      </c>
      <c r="D14" s="103" t="s">
        <v>1</v>
      </c>
      <c r="E14" s="104">
        <v>0</v>
      </c>
      <c r="F14" s="101" t="s">
        <v>0</v>
      </c>
      <c r="G14" s="102">
        <v>6</v>
      </c>
      <c r="H14" s="103" t="s">
        <v>1</v>
      </c>
      <c r="I14" s="153">
        <v>1</v>
      </c>
      <c r="J14" s="150" t="s">
        <v>0</v>
      </c>
      <c r="K14" s="199">
        <v>8</v>
      </c>
      <c r="L14" s="155">
        <f>V14*Price!$L$20</f>
        <v>887.49999999999989</v>
      </c>
      <c r="M14" s="1618">
        <f>V14*Price!$M$20</f>
        <v>0</v>
      </c>
      <c r="N14" s="155">
        <f>V14*Price!$N$20</f>
        <v>504.16666666666657</v>
      </c>
      <c r="O14" s="155">
        <f>V14*Price!$O$20</f>
        <v>529.16666666666663</v>
      </c>
      <c r="P14" s="155">
        <f>V14*Price!$P$20</f>
        <v>654.16666666666663</v>
      </c>
      <c r="Q14" s="155">
        <f>V14*Price!$Q$20</f>
        <v>666.66666666666652</v>
      </c>
      <c r="R14" s="155">
        <f>V14*Price!$R$20</f>
        <v>1058.3333333333333</v>
      </c>
      <c r="U14" s="2">
        <f t="shared" si="0"/>
        <v>2.083333333333333</v>
      </c>
      <c r="V14" s="2">
        <f t="shared" si="1"/>
        <v>4.1666666666666661</v>
      </c>
      <c r="W14" s="3">
        <f t="shared" si="2"/>
        <v>1.6666666666666665</v>
      </c>
      <c r="X14" s="1">
        <f t="shared" si="3"/>
        <v>2.5</v>
      </c>
      <c r="Z14" s="7">
        <f>U14*Price!$O$7</f>
        <v>243.74999999999997</v>
      </c>
      <c r="AA14" s="7">
        <f>(V14*Price!$C$15)*2</f>
        <v>270.37499999999994</v>
      </c>
      <c r="AB14" s="7">
        <f>(W14*Price!$C$7)*2</f>
        <v>10.815</v>
      </c>
      <c r="AC14" s="1">
        <f>X14*Price!$C$7</f>
        <v>8.1112500000000001</v>
      </c>
      <c r="AD14" s="1">
        <f>X14*Price!$F$7</f>
        <v>62.186250000000001</v>
      </c>
      <c r="AE14" s="1">
        <f>Price!$E$15</f>
        <v>40.015500000000003</v>
      </c>
      <c r="AF14" s="7">
        <f t="shared" si="4"/>
        <v>391.50299999999993</v>
      </c>
    </row>
    <row r="15" spans="1:32" x14ac:dyDescent="0.25">
      <c r="A15" s="203">
        <v>2</v>
      </c>
      <c r="B15" s="101" t="s">
        <v>0</v>
      </c>
      <c r="C15" s="102">
        <v>6</v>
      </c>
      <c r="D15" s="103" t="s">
        <v>1</v>
      </c>
      <c r="E15" s="104">
        <v>0</v>
      </c>
      <c r="F15" s="101" t="s">
        <v>0</v>
      </c>
      <c r="G15" s="102">
        <v>6</v>
      </c>
      <c r="H15" s="103" t="s">
        <v>1</v>
      </c>
      <c r="I15" s="69">
        <v>2</v>
      </c>
      <c r="J15" s="64" t="s">
        <v>0</v>
      </c>
      <c r="K15" s="68">
        <v>0</v>
      </c>
      <c r="L15" s="21">
        <f>V15*Price!$L$20</f>
        <v>1065</v>
      </c>
      <c r="M15" s="259">
        <f>V15*Price!$M$20</f>
        <v>0</v>
      </c>
      <c r="N15" s="21">
        <f>V15*Price!$N$20</f>
        <v>605</v>
      </c>
      <c r="O15" s="21">
        <f>V15*Price!$O$20</f>
        <v>635</v>
      </c>
      <c r="P15" s="21">
        <f>V15*Price!$P$20</f>
        <v>785</v>
      </c>
      <c r="Q15" s="21">
        <f>V15*Price!$Q$20</f>
        <v>800</v>
      </c>
      <c r="R15" s="21">
        <f>V15*Price!$R$20</f>
        <v>1270</v>
      </c>
      <c r="U15" s="2">
        <f t="shared" si="0"/>
        <v>2.5</v>
      </c>
      <c r="V15" s="2">
        <f t="shared" si="1"/>
        <v>5</v>
      </c>
      <c r="W15" s="3">
        <f t="shared" si="2"/>
        <v>2</v>
      </c>
      <c r="X15" s="1">
        <f t="shared" si="3"/>
        <v>2.5</v>
      </c>
      <c r="Z15" s="7">
        <f>U15*Price!$O$7</f>
        <v>292.5</v>
      </c>
      <c r="AA15" s="7">
        <f>(V15*Price!$C$15)*2</f>
        <v>324.45</v>
      </c>
      <c r="AB15" s="7">
        <f>(W15*Price!$C$7)*2</f>
        <v>12.978</v>
      </c>
      <c r="AC15" s="1">
        <f>X15*Price!$C$7</f>
        <v>8.1112500000000001</v>
      </c>
      <c r="AD15" s="1">
        <f>X15*Price!$F$7</f>
        <v>62.186250000000001</v>
      </c>
      <c r="AE15" s="1">
        <f>Price!$E$15</f>
        <v>40.015500000000003</v>
      </c>
      <c r="AF15" s="7">
        <f t="shared" si="4"/>
        <v>447.74099999999999</v>
      </c>
    </row>
    <row r="16" spans="1:32" x14ac:dyDescent="0.25">
      <c r="A16" s="203">
        <v>2</v>
      </c>
      <c r="B16" s="101" t="s">
        <v>0</v>
      </c>
      <c r="C16" s="102">
        <v>6</v>
      </c>
      <c r="D16" s="103" t="s">
        <v>1</v>
      </c>
      <c r="E16" s="104">
        <v>0</v>
      </c>
      <c r="F16" s="101" t="s">
        <v>0</v>
      </c>
      <c r="G16" s="102">
        <v>6</v>
      </c>
      <c r="H16" s="103" t="s">
        <v>1</v>
      </c>
      <c r="I16" s="153">
        <v>2</v>
      </c>
      <c r="J16" s="150" t="s">
        <v>0</v>
      </c>
      <c r="K16" s="199">
        <v>6</v>
      </c>
      <c r="L16" s="155">
        <f>V16*Price!$L$20</f>
        <v>1331.25</v>
      </c>
      <c r="M16" s="1618">
        <f>V16*Price!$M$20</f>
        <v>0</v>
      </c>
      <c r="N16" s="155">
        <f>V16*Price!$N$20</f>
        <v>756.25</v>
      </c>
      <c r="O16" s="155">
        <f>V16*Price!$O$20</f>
        <v>793.75</v>
      </c>
      <c r="P16" s="155">
        <f>V16*Price!$P$20</f>
        <v>981.25</v>
      </c>
      <c r="Q16" s="155">
        <f>V16*Price!$Q$20</f>
        <v>1000</v>
      </c>
      <c r="R16" s="155">
        <f>V16*Price!$R$20</f>
        <v>1587.5</v>
      </c>
      <c r="U16" s="2">
        <f t="shared" si="0"/>
        <v>3.125</v>
      </c>
      <c r="V16" s="2">
        <f t="shared" si="1"/>
        <v>6.25</v>
      </c>
      <c r="W16" s="3">
        <f t="shared" si="2"/>
        <v>2.5</v>
      </c>
      <c r="X16" s="1">
        <f t="shared" si="3"/>
        <v>2.5</v>
      </c>
      <c r="Z16" s="7">
        <f>U16*Price!$O$7</f>
        <v>365.625</v>
      </c>
      <c r="AA16" s="7">
        <f>(V16*Price!$C$15)*2</f>
        <v>405.5625</v>
      </c>
      <c r="AB16" s="7">
        <f>(W16*Price!$C$7)*2</f>
        <v>16.2225</v>
      </c>
      <c r="AC16" s="1">
        <f>X16*Price!$C$7</f>
        <v>8.1112500000000001</v>
      </c>
      <c r="AD16" s="1">
        <f>X16*Price!$F$7</f>
        <v>62.186250000000001</v>
      </c>
      <c r="AE16" s="1">
        <f>Price!$E$15</f>
        <v>40.015500000000003</v>
      </c>
      <c r="AF16" s="7">
        <f t="shared" si="4"/>
        <v>532.09799999999996</v>
      </c>
    </row>
    <row r="17" spans="1:32" x14ac:dyDescent="0.25">
      <c r="A17" s="203">
        <v>2</v>
      </c>
      <c r="B17" s="101" t="s">
        <v>0</v>
      </c>
      <c r="C17" s="102">
        <v>6</v>
      </c>
      <c r="D17" s="103" t="s">
        <v>1</v>
      </c>
      <c r="E17" s="104">
        <v>0</v>
      </c>
      <c r="F17" s="101" t="s">
        <v>0</v>
      </c>
      <c r="G17" s="102">
        <v>6</v>
      </c>
      <c r="H17" s="103" t="s">
        <v>1</v>
      </c>
      <c r="I17" s="69">
        <v>3</v>
      </c>
      <c r="J17" s="64" t="s">
        <v>0</v>
      </c>
      <c r="K17" s="68">
        <v>0</v>
      </c>
      <c r="L17" s="21">
        <f>V17*Price!$L$20</f>
        <v>1597.5</v>
      </c>
      <c r="M17" s="259">
        <f>V17*Price!$M$20</f>
        <v>0</v>
      </c>
      <c r="N17" s="21">
        <f>V17*Price!$N$20</f>
        <v>907.5</v>
      </c>
      <c r="O17" s="21">
        <f>V17*Price!$O$20</f>
        <v>952.5</v>
      </c>
      <c r="P17" s="21">
        <f>V17*Price!$P$20</f>
        <v>1177.5</v>
      </c>
      <c r="Q17" s="21">
        <f>V17*Price!$Q$20</f>
        <v>1200</v>
      </c>
      <c r="R17" s="21">
        <f>V17*Price!$R$20</f>
        <v>1905</v>
      </c>
      <c r="U17" s="2">
        <f t="shared" si="0"/>
        <v>3.75</v>
      </c>
      <c r="V17" s="2">
        <f t="shared" si="1"/>
        <v>7.5</v>
      </c>
      <c r="W17" s="3">
        <f t="shared" si="2"/>
        <v>3</v>
      </c>
      <c r="X17" s="1">
        <f t="shared" si="3"/>
        <v>2.5</v>
      </c>
      <c r="Z17" s="7">
        <f>U17*Price!$O$7</f>
        <v>438.75</v>
      </c>
      <c r="AA17" s="7">
        <f>(V17*Price!$C$15)*2</f>
        <v>486.67500000000001</v>
      </c>
      <c r="AB17" s="7">
        <f>(W17*Price!$C$7)*2</f>
        <v>19.466999999999999</v>
      </c>
      <c r="AC17" s="1">
        <f>X17*Price!$C$7</f>
        <v>8.1112500000000001</v>
      </c>
      <c r="AD17" s="1">
        <f>X17*Price!$F$7</f>
        <v>62.186250000000001</v>
      </c>
      <c r="AE17" s="1">
        <f>Price!$E$15</f>
        <v>40.015500000000003</v>
      </c>
      <c r="AF17" s="7">
        <f t="shared" si="4"/>
        <v>616.45499999999993</v>
      </c>
    </row>
    <row r="18" spans="1:32" x14ac:dyDescent="0.25">
      <c r="A18" s="156">
        <v>2</v>
      </c>
      <c r="B18" s="157" t="s">
        <v>0</v>
      </c>
      <c r="C18" s="246">
        <v>10</v>
      </c>
      <c r="D18" s="159" t="s">
        <v>1</v>
      </c>
      <c r="E18" s="160">
        <v>0</v>
      </c>
      <c r="F18" s="157" t="s">
        <v>0</v>
      </c>
      <c r="G18" s="158">
        <v>6</v>
      </c>
      <c r="H18" s="159" t="s">
        <v>1</v>
      </c>
      <c r="I18" s="160">
        <v>2</v>
      </c>
      <c r="J18" s="157" t="s">
        <v>0</v>
      </c>
      <c r="K18" s="247">
        <v>10</v>
      </c>
      <c r="L18" s="155">
        <f>V18*Price!$L$20</f>
        <v>1709.9166666666667</v>
      </c>
      <c r="M18" s="1618">
        <f>V18*Price!$M$20</f>
        <v>0</v>
      </c>
      <c r="N18" s="155">
        <f>V18*Price!$N$20</f>
        <v>971.3611111111112</v>
      </c>
      <c r="O18" s="155">
        <f>V18*Price!$O$20</f>
        <v>1019.5277777777778</v>
      </c>
      <c r="P18" s="155">
        <f>V18*Price!$P$20</f>
        <v>1260.3611111111113</v>
      </c>
      <c r="Q18" s="155">
        <f>V18*Price!$Q$20</f>
        <v>1284.4444444444446</v>
      </c>
      <c r="R18" s="155">
        <f>V18*Price!$R$20</f>
        <v>2039.0555555555557</v>
      </c>
      <c r="U18" s="2">
        <f t="shared" si="0"/>
        <v>4.0138888888888893</v>
      </c>
      <c r="V18" s="2">
        <f t="shared" si="1"/>
        <v>8.0277777777777786</v>
      </c>
      <c r="W18" s="3">
        <f t="shared" si="2"/>
        <v>2.8333333333333335</v>
      </c>
      <c r="X18" s="2">
        <f t="shared" si="3"/>
        <v>2.8333333333333335</v>
      </c>
      <c r="Z18" s="7">
        <f>U18*Price!$O$7</f>
        <v>469.62500000000006</v>
      </c>
      <c r="AA18" s="2">
        <f>(V18*Price!$C$15)*2</f>
        <v>520.92250000000001</v>
      </c>
      <c r="AB18" s="1">
        <f>(W18*Price!$C$7)*2</f>
        <v>18.3855</v>
      </c>
      <c r="AC18" s="1">
        <f>X18*Price!$C$7</f>
        <v>9.1927500000000002</v>
      </c>
      <c r="AD18" s="2">
        <f>X18*Price!$F$7</f>
        <v>70.47775</v>
      </c>
      <c r="AE18" s="1">
        <f>Price!$E$15</f>
        <v>40.015500000000003</v>
      </c>
      <c r="AF18" s="7">
        <f t="shared" si="4"/>
        <v>658.99400000000003</v>
      </c>
    </row>
    <row r="19" spans="1:32" x14ac:dyDescent="0.25">
      <c r="A19" s="71">
        <v>3</v>
      </c>
      <c r="B19" s="64" t="s">
        <v>0</v>
      </c>
      <c r="C19" s="67">
        <v>0</v>
      </c>
      <c r="D19" s="70" t="s">
        <v>1</v>
      </c>
      <c r="E19" s="69">
        <v>0</v>
      </c>
      <c r="F19" s="64" t="s">
        <v>0</v>
      </c>
      <c r="G19" s="67">
        <v>6</v>
      </c>
      <c r="H19" s="70" t="s">
        <v>1</v>
      </c>
      <c r="I19" s="69">
        <v>1</v>
      </c>
      <c r="J19" s="64" t="s">
        <v>0</v>
      </c>
      <c r="K19" s="68">
        <v>8</v>
      </c>
      <c r="L19" s="21">
        <f>V19*Price!$L$20</f>
        <v>1065</v>
      </c>
      <c r="M19" s="259">
        <f>V19*Price!$M$20</f>
        <v>0</v>
      </c>
      <c r="N19" s="21">
        <f>V19*Price!$N$20</f>
        <v>605</v>
      </c>
      <c r="O19" s="21">
        <f>V19*Price!$O$20</f>
        <v>635</v>
      </c>
      <c r="P19" s="21">
        <f>V19*Price!$P$20</f>
        <v>785</v>
      </c>
      <c r="Q19" s="21">
        <f>V19*Price!$Q$20</f>
        <v>800</v>
      </c>
      <c r="R19" s="21">
        <f>V19*Price!$R$20</f>
        <v>1270</v>
      </c>
      <c r="U19" s="2">
        <f t="shared" si="0"/>
        <v>2.5</v>
      </c>
      <c r="V19" s="2">
        <f t="shared" si="1"/>
        <v>5</v>
      </c>
      <c r="W19" s="3">
        <f t="shared" si="2"/>
        <v>1.6666666666666665</v>
      </c>
      <c r="X19" s="2">
        <f t="shared" si="3"/>
        <v>3</v>
      </c>
      <c r="Z19" s="7">
        <f>U19*Price!$O$7</f>
        <v>292.5</v>
      </c>
      <c r="AA19" s="2">
        <f>(V19*Price!$C$15)*2</f>
        <v>324.45</v>
      </c>
      <c r="AB19" s="1">
        <f>(W19*Price!$C$7)*2</f>
        <v>10.815</v>
      </c>
      <c r="AC19" s="1">
        <f>X19*Price!$C$7</f>
        <v>9.7334999999999994</v>
      </c>
      <c r="AD19" s="2">
        <f>X19*Price!$F$7</f>
        <v>74.623500000000007</v>
      </c>
      <c r="AE19" s="1">
        <f>Price!$E$15</f>
        <v>40.015500000000003</v>
      </c>
      <c r="AF19" s="7">
        <f t="shared" si="4"/>
        <v>459.63749999999993</v>
      </c>
    </row>
    <row r="20" spans="1:32" x14ac:dyDescent="0.25">
      <c r="A20" s="204">
        <v>3</v>
      </c>
      <c r="B20" s="105" t="s">
        <v>0</v>
      </c>
      <c r="C20" s="106">
        <v>0</v>
      </c>
      <c r="D20" s="107" t="s">
        <v>1</v>
      </c>
      <c r="E20" s="108">
        <v>0</v>
      </c>
      <c r="F20" s="105" t="s">
        <v>0</v>
      </c>
      <c r="G20" s="106">
        <v>6</v>
      </c>
      <c r="H20" s="107" t="s">
        <v>1</v>
      </c>
      <c r="I20" s="160">
        <v>1</v>
      </c>
      <c r="J20" s="157" t="s">
        <v>0</v>
      </c>
      <c r="K20" s="247">
        <v>10</v>
      </c>
      <c r="L20" s="155">
        <f>V20*Price!$L$20</f>
        <v>1171.5</v>
      </c>
      <c r="M20" s="1618">
        <f>V20*Price!$M$20</f>
        <v>0</v>
      </c>
      <c r="N20" s="155">
        <f>V20*Price!$N$20</f>
        <v>665.5</v>
      </c>
      <c r="O20" s="155">
        <f>V20*Price!$O$20</f>
        <v>698.5</v>
      </c>
      <c r="P20" s="155">
        <f>V20*Price!$P$20</f>
        <v>863.5</v>
      </c>
      <c r="Q20" s="155">
        <f>V20*Price!$Q$20</f>
        <v>880</v>
      </c>
      <c r="R20" s="155">
        <f>V20*Price!$R$20</f>
        <v>1397</v>
      </c>
      <c r="U20" s="2">
        <f t="shared" si="0"/>
        <v>2.75</v>
      </c>
      <c r="V20" s="2">
        <f t="shared" si="1"/>
        <v>5.5</v>
      </c>
      <c r="W20" s="3">
        <f t="shared" si="2"/>
        <v>1.8333333333333335</v>
      </c>
      <c r="X20" s="2">
        <f t="shared" si="3"/>
        <v>3</v>
      </c>
      <c r="Z20" s="7">
        <f>U20*Price!$O$7</f>
        <v>321.75</v>
      </c>
      <c r="AA20" s="2">
        <f>(V20*Price!$C$15)*2</f>
        <v>356.89499999999998</v>
      </c>
      <c r="AB20" s="1">
        <f>(W20*Price!$C$7)*2</f>
        <v>11.896500000000001</v>
      </c>
      <c r="AC20" s="1">
        <f>X20*Price!$C$7</f>
        <v>9.7334999999999994</v>
      </c>
      <c r="AD20" s="2">
        <f>X20*Price!$F$7</f>
        <v>74.623500000000007</v>
      </c>
      <c r="AE20" s="1">
        <f>Price!$E$15</f>
        <v>40.015500000000003</v>
      </c>
      <c r="AF20" s="7">
        <f t="shared" si="4"/>
        <v>493.16399999999999</v>
      </c>
    </row>
    <row r="21" spans="1:32" x14ac:dyDescent="0.25">
      <c r="A21" s="203">
        <v>3</v>
      </c>
      <c r="B21" s="101" t="s">
        <v>0</v>
      </c>
      <c r="C21" s="102">
        <v>0</v>
      </c>
      <c r="D21" s="103" t="s">
        <v>1</v>
      </c>
      <c r="E21" s="104">
        <v>0</v>
      </c>
      <c r="F21" s="101" t="s">
        <v>0</v>
      </c>
      <c r="G21" s="102">
        <v>6</v>
      </c>
      <c r="H21" s="103" t="s">
        <v>1</v>
      </c>
      <c r="I21" s="69">
        <v>2</v>
      </c>
      <c r="J21" s="64" t="s">
        <v>0</v>
      </c>
      <c r="K21" s="68">
        <v>0</v>
      </c>
      <c r="L21" s="21">
        <f>V21*Price!$L$20</f>
        <v>1278</v>
      </c>
      <c r="M21" s="259">
        <f>V21*Price!$M$20</f>
        <v>0</v>
      </c>
      <c r="N21" s="21">
        <f>V21*Price!$N$20</f>
        <v>726</v>
      </c>
      <c r="O21" s="21">
        <f>V21*Price!$O$20</f>
        <v>762</v>
      </c>
      <c r="P21" s="21">
        <f>V21*Price!$P$20</f>
        <v>942</v>
      </c>
      <c r="Q21" s="21">
        <f>V21*Price!$Q$20</f>
        <v>960</v>
      </c>
      <c r="R21" s="21">
        <f>V21*Price!$R$20</f>
        <v>1524</v>
      </c>
      <c r="U21" s="2">
        <f t="shared" si="0"/>
        <v>3</v>
      </c>
      <c r="V21" s="2">
        <f t="shared" si="1"/>
        <v>6</v>
      </c>
      <c r="W21" s="3">
        <f t="shared" si="2"/>
        <v>2</v>
      </c>
      <c r="X21" s="2">
        <f t="shared" si="3"/>
        <v>3</v>
      </c>
      <c r="Z21" s="7">
        <f>U21*Price!$O$7</f>
        <v>351</v>
      </c>
      <c r="AA21" s="2">
        <f>(V21*Price!$C$15)*2</f>
        <v>389.34000000000003</v>
      </c>
      <c r="AB21" s="1">
        <f>(W21*Price!$C$7)*2</f>
        <v>12.978</v>
      </c>
      <c r="AC21" s="1">
        <f>X21*Price!$C$7</f>
        <v>9.7334999999999994</v>
      </c>
      <c r="AD21" s="2">
        <f>X21*Price!$F$7</f>
        <v>74.623500000000007</v>
      </c>
      <c r="AE21" s="1">
        <f>Price!$E$15</f>
        <v>40.015500000000003</v>
      </c>
      <c r="AF21" s="7">
        <f t="shared" si="4"/>
        <v>526.69050000000004</v>
      </c>
    </row>
    <row r="22" spans="1:32" x14ac:dyDescent="0.25">
      <c r="A22" s="203">
        <v>3</v>
      </c>
      <c r="B22" s="101" t="s">
        <v>0</v>
      </c>
      <c r="C22" s="102">
        <v>0</v>
      </c>
      <c r="D22" s="103" t="s">
        <v>1</v>
      </c>
      <c r="E22" s="104">
        <v>0</v>
      </c>
      <c r="F22" s="101" t="s">
        <v>0</v>
      </c>
      <c r="G22" s="102">
        <v>6</v>
      </c>
      <c r="H22" s="103" t="s">
        <v>1</v>
      </c>
      <c r="I22" s="153">
        <v>2</v>
      </c>
      <c r="J22" s="150" t="s">
        <v>0</v>
      </c>
      <c r="K22" s="199">
        <v>6</v>
      </c>
      <c r="L22" s="155">
        <f>V22*Price!$L$20</f>
        <v>1597.5</v>
      </c>
      <c r="M22" s="1618">
        <f>V22*Price!$M$20</f>
        <v>0</v>
      </c>
      <c r="N22" s="155">
        <f>V22*Price!$N$20</f>
        <v>907.5</v>
      </c>
      <c r="O22" s="155">
        <f>V22*Price!$O$20</f>
        <v>952.5</v>
      </c>
      <c r="P22" s="155">
        <f>V22*Price!$P$20</f>
        <v>1177.5</v>
      </c>
      <c r="Q22" s="155">
        <f>V22*Price!$Q$20</f>
        <v>1200</v>
      </c>
      <c r="R22" s="155">
        <f>V22*Price!$R$20</f>
        <v>1905</v>
      </c>
      <c r="U22" s="2">
        <f t="shared" si="0"/>
        <v>3.75</v>
      </c>
      <c r="V22" s="2">
        <f t="shared" si="1"/>
        <v>7.5</v>
      </c>
      <c r="W22" s="3">
        <f t="shared" si="2"/>
        <v>2.5</v>
      </c>
      <c r="X22" s="2">
        <f t="shared" si="3"/>
        <v>3</v>
      </c>
      <c r="Z22" s="7">
        <f>U22*Price!$O$7</f>
        <v>438.75</v>
      </c>
      <c r="AA22" s="2">
        <f>(V22*Price!$C$15)*2</f>
        <v>486.67500000000001</v>
      </c>
      <c r="AB22" s="1">
        <f>(W22*Price!$C$7)*2</f>
        <v>16.2225</v>
      </c>
      <c r="AC22" s="1">
        <f>X22*Price!$C$7</f>
        <v>9.7334999999999994</v>
      </c>
      <c r="AD22" s="2">
        <f>X22*Price!$F$7</f>
        <v>74.623500000000007</v>
      </c>
      <c r="AE22" s="1">
        <f>Price!$E$15</f>
        <v>40.015500000000003</v>
      </c>
      <c r="AF22" s="7">
        <f t="shared" si="4"/>
        <v>627.2700000000001</v>
      </c>
    </row>
    <row r="23" spans="1:32" x14ac:dyDescent="0.25">
      <c r="A23" s="203">
        <v>3</v>
      </c>
      <c r="B23" s="101" t="s">
        <v>0</v>
      </c>
      <c r="C23" s="102">
        <v>0</v>
      </c>
      <c r="D23" s="103" t="s">
        <v>1</v>
      </c>
      <c r="E23" s="104">
        <v>0</v>
      </c>
      <c r="F23" s="101" t="s">
        <v>0</v>
      </c>
      <c r="G23" s="102">
        <v>6</v>
      </c>
      <c r="H23" s="103" t="s">
        <v>1</v>
      </c>
      <c r="I23" s="69">
        <v>3</v>
      </c>
      <c r="J23" s="64" t="s">
        <v>0</v>
      </c>
      <c r="K23" s="68">
        <v>0</v>
      </c>
      <c r="L23" s="21">
        <f>V23*Price!$L$20</f>
        <v>1917</v>
      </c>
      <c r="M23" s="259">
        <f>V23*Price!$M$20</f>
        <v>0</v>
      </c>
      <c r="N23" s="21">
        <f>V23*Price!$N$20</f>
        <v>1089</v>
      </c>
      <c r="O23" s="21">
        <f>V23*Price!$O$20</f>
        <v>1143</v>
      </c>
      <c r="P23" s="21">
        <f>V23*Price!$P$20</f>
        <v>1413</v>
      </c>
      <c r="Q23" s="21">
        <f>V23*Price!$Q$20</f>
        <v>1440</v>
      </c>
      <c r="R23" s="21">
        <f>V23*Price!$R$20</f>
        <v>2286</v>
      </c>
      <c r="U23" s="2">
        <f t="shared" si="0"/>
        <v>4.5</v>
      </c>
      <c r="V23" s="2">
        <f t="shared" si="1"/>
        <v>9</v>
      </c>
      <c r="W23" s="3">
        <f t="shared" si="2"/>
        <v>3</v>
      </c>
      <c r="X23" s="2">
        <f t="shared" si="3"/>
        <v>3</v>
      </c>
      <c r="Z23" s="7">
        <f>U23*Price!$O$7</f>
        <v>526.5</v>
      </c>
      <c r="AA23" s="2">
        <f>(V23*Price!$C$15)*2</f>
        <v>584.01</v>
      </c>
      <c r="AB23" s="1">
        <f>(W23*Price!$C$7)*2</f>
        <v>19.466999999999999</v>
      </c>
      <c r="AC23" s="1">
        <f>X23*Price!$C$7</f>
        <v>9.7334999999999994</v>
      </c>
      <c r="AD23" s="2">
        <f>X23*Price!$F$7</f>
        <v>74.623500000000007</v>
      </c>
      <c r="AE23" s="1">
        <f>Price!$E$15</f>
        <v>40.015500000000003</v>
      </c>
      <c r="AF23" s="7">
        <f t="shared" si="4"/>
        <v>727.84950000000003</v>
      </c>
    </row>
    <row r="24" spans="1:32" x14ac:dyDescent="0.25">
      <c r="A24" s="149">
        <v>3</v>
      </c>
      <c r="B24" s="150" t="s">
        <v>0</v>
      </c>
      <c r="C24" s="151">
        <v>6</v>
      </c>
      <c r="D24" s="152" t="s">
        <v>1</v>
      </c>
      <c r="E24" s="153">
        <v>0</v>
      </c>
      <c r="F24" s="150" t="s">
        <v>0</v>
      </c>
      <c r="G24" s="151">
        <v>6</v>
      </c>
      <c r="H24" s="152" t="s">
        <v>1</v>
      </c>
      <c r="I24" s="153">
        <v>1</v>
      </c>
      <c r="J24" s="150" t="s">
        <v>0</v>
      </c>
      <c r="K24" s="199">
        <v>6</v>
      </c>
      <c r="L24" s="155">
        <f>V24*Price!$L$20</f>
        <v>1118.25</v>
      </c>
      <c r="M24" s="1618">
        <f>V24*Price!$M$20</f>
        <v>0</v>
      </c>
      <c r="N24" s="155">
        <f>V24*Price!$N$20</f>
        <v>635.25</v>
      </c>
      <c r="O24" s="155">
        <f>V24*Price!$O$20</f>
        <v>666.75</v>
      </c>
      <c r="P24" s="155">
        <f>V24*Price!$P$20</f>
        <v>824.25</v>
      </c>
      <c r="Q24" s="155">
        <f>V24*Price!$Q$20</f>
        <v>840</v>
      </c>
      <c r="R24" s="155">
        <f>V24*Price!$R$20</f>
        <v>1333.5</v>
      </c>
      <c r="U24" s="2">
        <f t="shared" si="0"/>
        <v>2.625</v>
      </c>
      <c r="V24" s="2">
        <f t="shared" si="1"/>
        <v>5.25</v>
      </c>
      <c r="W24" s="3">
        <f t="shared" si="2"/>
        <v>1.5</v>
      </c>
      <c r="X24" s="2">
        <f t="shared" si="3"/>
        <v>3.5</v>
      </c>
      <c r="Z24" s="7">
        <f>U24*Price!$O$7</f>
        <v>307.125</v>
      </c>
      <c r="AA24" s="2">
        <f>(V24*Price!$C$15)*2</f>
        <v>340.67250000000001</v>
      </c>
      <c r="AB24" s="1">
        <f>(W24*Price!$C$7)*2</f>
        <v>9.7334999999999994</v>
      </c>
      <c r="AC24" s="1">
        <f>X24*Price!$C$7</f>
        <v>11.35575</v>
      </c>
      <c r="AD24" s="2">
        <f>X24*Price!$F$7</f>
        <v>87.060749999999999</v>
      </c>
      <c r="AE24" s="1">
        <f>Price!$E$15</f>
        <v>40.015500000000003</v>
      </c>
      <c r="AF24" s="7">
        <f t="shared" si="4"/>
        <v>488.83799999999997</v>
      </c>
    </row>
    <row r="25" spans="1:32" x14ac:dyDescent="0.25">
      <c r="A25" s="203">
        <v>3</v>
      </c>
      <c r="B25" s="101" t="s">
        <v>0</v>
      </c>
      <c r="C25" s="102">
        <v>6</v>
      </c>
      <c r="D25" s="103" t="s">
        <v>1</v>
      </c>
      <c r="E25" s="104">
        <v>0</v>
      </c>
      <c r="F25" s="101" t="s">
        <v>0</v>
      </c>
      <c r="G25" s="102">
        <v>6</v>
      </c>
      <c r="H25" s="103" t="s">
        <v>1</v>
      </c>
      <c r="I25" s="69">
        <v>1</v>
      </c>
      <c r="J25" s="64" t="s">
        <v>0</v>
      </c>
      <c r="K25" s="68">
        <v>8</v>
      </c>
      <c r="L25" s="21">
        <f>V25*Price!$L$20</f>
        <v>1242.5</v>
      </c>
      <c r="M25" s="259">
        <f>V25*Price!$M$20</f>
        <v>0</v>
      </c>
      <c r="N25" s="21">
        <f>V25*Price!$N$20</f>
        <v>705.83333333333326</v>
      </c>
      <c r="O25" s="21">
        <f>V25*Price!$O$20</f>
        <v>740.83333333333326</v>
      </c>
      <c r="P25" s="21">
        <f>V25*Price!$P$20</f>
        <v>915.83333333333326</v>
      </c>
      <c r="Q25" s="21">
        <f>V25*Price!$Q$20</f>
        <v>933.33333333333326</v>
      </c>
      <c r="R25" s="21">
        <f>V25*Price!$R$20</f>
        <v>1481.6666666666665</v>
      </c>
      <c r="U25" s="2">
        <f t="shared" si="0"/>
        <v>2.9166666666666665</v>
      </c>
      <c r="V25" s="2">
        <f t="shared" si="1"/>
        <v>5.833333333333333</v>
      </c>
      <c r="W25" s="3">
        <f t="shared" si="2"/>
        <v>1.6666666666666665</v>
      </c>
      <c r="X25" s="2">
        <f t="shared" si="3"/>
        <v>3.5</v>
      </c>
      <c r="Z25" s="7">
        <f>U25*Price!$O$7</f>
        <v>341.25</v>
      </c>
      <c r="AA25" s="2">
        <f>(V25*Price!$C$15)*2</f>
        <v>378.52499999999998</v>
      </c>
      <c r="AB25" s="1">
        <f>(W25*Price!$C$7)*2</f>
        <v>10.815</v>
      </c>
      <c r="AC25" s="1">
        <f>X25*Price!$C$7</f>
        <v>11.35575</v>
      </c>
      <c r="AD25" s="2">
        <f>X25*Price!$F$7</f>
        <v>87.060749999999999</v>
      </c>
      <c r="AE25" s="1">
        <f>Price!$E$15</f>
        <v>40.015500000000003</v>
      </c>
      <c r="AF25" s="7">
        <f t="shared" si="4"/>
        <v>527.77199999999993</v>
      </c>
    </row>
    <row r="26" spans="1:32" x14ac:dyDescent="0.25">
      <c r="A26" s="204">
        <v>3</v>
      </c>
      <c r="B26" s="105" t="s">
        <v>0</v>
      </c>
      <c r="C26" s="106">
        <v>6</v>
      </c>
      <c r="D26" s="107" t="s">
        <v>1</v>
      </c>
      <c r="E26" s="108">
        <v>0</v>
      </c>
      <c r="F26" s="105" t="s">
        <v>0</v>
      </c>
      <c r="G26" s="106">
        <v>6</v>
      </c>
      <c r="H26" s="107" t="s">
        <v>1</v>
      </c>
      <c r="I26" s="160">
        <v>1</v>
      </c>
      <c r="J26" s="157" t="s">
        <v>0</v>
      </c>
      <c r="K26" s="247">
        <v>10</v>
      </c>
      <c r="L26" s="155">
        <f>V26*Price!$L$20</f>
        <v>1366.75</v>
      </c>
      <c r="M26" s="1618">
        <f>V26*Price!$M$20</f>
        <v>0</v>
      </c>
      <c r="N26" s="155">
        <f>V26*Price!$N$20</f>
        <v>776.41666666666674</v>
      </c>
      <c r="O26" s="155">
        <f>V26*Price!$O$20</f>
        <v>814.91666666666674</v>
      </c>
      <c r="P26" s="155">
        <f>V26*Price!$P$20</f>
        <v>1007.4166666666667</v>
      </c>
      <c r="Q26" s="155">
        <f>V26*Price!$Q$20</f>
        <v>1026.6666666666667</v>
      </c>
      <c r="R26" s="155">
        <f>V26*Price!$R$20</f>
        <v>1629.8333333333335</v>
      </c>
      <c r="U26" s="2">
        <f t="shared" si="0"/>
        <v>3.2083333333333335</v>
      </c>
      <c r="V26" s="2">
        <f t="shared" si="1"/>
        <v>6.416666666666667</v>
      </c>
      <c r="W26" s="3">
        <f t="shared" si="2"/>
        <v>1.8333333333333335</v>
      </c>
      <c r="X26" s="2">
        <f t="shared" si="3"/>
        <v>3.5</v>
      </c>
      <c r="Z26" s="7">
        <f>U26*Price!$O$7</f>
        <v>375.375</v>
      </c>
      <c r="AA26" s="2">
        <f>(V26*Price!$C$15)*2</f>
        <v>416.3775</v>
      </c>
      <c r="AB26" s="1">
        <f>(W26*Price!$C$7)*2</f>
        <v>11.896500000000001</v>
      </c>
      <c r="AC26" s="1">
        <f>X26*Price!$C$7</f>
        <v>11.35575</v>
      </c>
      <c r="AD26" s="2">
        <f>X26*Price!$F$7</f>
        <v>87.060749999999999</v>
      </c>
      <c r="AE26" s="1">
        <f>Price!$E$15</f>
        <v>40.015500000000003</v>
      </c>
      <c r="AF26" s="7">
        <f t="shared" si="4"/>
        <v>566.70600000000002</v>
      </c>
    </row>
    <row r="27" spans="1:32" x14ac:dyDescent="0.25">
      <c r="A27" s="203">
        <v>3</v>
      </c>
      <c r="B27" s="101" t="s">
        <v>0</v>
      </c>
      <c r="C27" s="102">
        <v>6</v>
      </c>
      <c r="D27" s="103" t="s">
        <v>1</v>
      </c>
      <c r="E27" s="104">
        <v>0</v>
      </c>
      <c r="F27" s="101" t="s">
        <v>0</v>
      </c>
      <c r="G27" s="102">
        <v>6</v>
      </c>
      <c r="H27" s="103" t="s">
        <v>1</v>
      </c>
      <c r="I27" s="69">
        <v>2</v>
      </c>
      <c r="J27" s="64" t="s">
        <v>0</v>
      </c>
      <c r="K27" s="68">
        <v>0</v>
      </c>
      <c r="L27" s="21">
        <f>V27*Price!$L$20</f>
        <v>1491</v>
      </c>
      <c r="M27" s="259">
        <f>V27*Price!$M$20</f>
        <v>0</v>
      </c>
      <c r="N27" s="21">
        <f>V27*Price!$N$20</f>
        <v>847</v>
      </c>
      <c r="O27" s="21">
        <f>V27*Price!$O$20</f>
        <v>889</v>
      </c>
      <c r="P27" s="21">
        <f>V27*Price!$P$20</f>
        <v>1099</v>
      </c>
      <c r="Q27" s="21">
        <f>V27*Price!$Q$20</f>
        <v>1120</v>
      </c>
      <c r="R27" s="21">
        <f>V27*Price!$R$20</f>
        <v>1778</v>
      </c>
      <c r="U27" s="2">
        <f t="shared" si="0"/>
        <v>3.5</v>
      </c>
      <c r="V27" s="2">
        <f t="shared" si="1"/>
        <v>7</v>
      </c>
      <c r="W27" s="3">
        <f t="shared" si="2"/>
        <v>2</v>
      </c>
      <c r="X27" s="2">
        <f t="shared" si="3"/>
        <v>3.5</v>
      </c>
      <c r="Z27" s="7">
        <f>U27*Price!$O$7</f>
        <v>409.5</v>
      </c>
      <c r="AA27" s="2">
        <f>(V27*Price!$C$15)*2</f>
        <v>454.23</v>
      </c>
      <c r="AB27" s="1">
        <f>(W27*Price!$C$7)*2</f>
        <v>12.978</v>
      </c>
      <c r="AC27" s="1">
        <f>X27*Price!$C$7</f>
        <v>11.35575</v>
      </c>
      <c r="AD27" s="2">
        <f>X27*Price!$F$7</f>
        <v>87.060749999999999</v>
      </c>
      <c r="AE27" s="1">
        <f>Price!$E$15</f>
        <v>40.015500000000003</v>
      </c>
      <c r="AF27" s="7">
        <f t="shared" si="4"/>
        <v>605.64</v>
      </c>
    </row>
    <row r="28" spans="1:32" x14ac:dyDescent="0.25">
      <c r="A28" s="149">
        <v>4</v>
      </c>
      <c r="B28" s="150" t="s">
        <v>0</v>
      </c>
      <c r="C28" s="151">
        <v>0</v>
      </c>
      <c r="D28" s="152" t="s">
        <v>1</v>
      </c>
      <c r="E28" s="153">
        <v>0</v>
      </c>
      <c r="F28" s="150" t="s">
        <v>0</v>
      </c>
      <c r="G28" s="151">
        <v>6</v>
      </c>
      <c r="H28" s="152" t="s">
        <v>1</v>
      </c>
      <c r="I28" s="153">
        <v>1</v>
      </c>
      <c r="J28" s="150" t="s">
        <v>0</v>
      </c>
      <c r="K28" s="199">
        <v>8</v>
      </c>
      <c r="L28" s="155">
        <f>V28*Price!$L$20</f>
        <v>1419.9999999999998</v>
      </c>
      <c r="M28" s="1618">
        <f>V28*Price!$M$20</f>
        <v>0</v>
      </c>
      <c r="N28" s="155">
        <f>V28*Price!$N$20</f>
        <v>806.66666666666663</v>
      </c>
      <c r="O28" s="155">
        <f>V28*Price!$O$20</f>
        <v>846.66666666666663</v>
      </c>
      <c r="P28" s="155">
        <f>V28*Price!$P$20</f>
        <v>1046.6666666666665</v>
      </c>
      <c r="Q28" s="155">
        <f>V28*Price!$Q$20</f>
        <v>1066.6666666666665</v>
      </c>
      <c r="R28" s="155">
        <f>V28*Price!$R$20</f>
        <v>1693.3333333333333</v>
      </c>
      <c r="U28" s="2">
        <f t="shared" si="0"/>
        <v>3.333333333333333</v>
      </c>
      <c r="V28" s="2">
        <f t="shared" si="1"/>
        <v>6.6666666666666661</v>
      </c>
      <c r="W28" s="3">
        <f t="shared" si="2"/>
        <v>1.6666666666666665</v>
      </c>
      <c r="X28" s="2">
        <f t="shared" si="3"/>
        <v>4</v>
      </c>
      <c r="Z28" s="7">
        <f>U28*Price!$O$7</f>
        <v>389.99999999999994</v>
      </c>
      <c r="AA28" s="2">
        <f>(V28*Price!$C$15)*2</f>
        <v>432.59999999999997</v>
      </c>
      <c r="AB28" s="1">
        <f>(W28*Price!$C$7)*2</f>
        <v>10.815</v>
      </c>
      <c r="AC28" s="1">
        <f>X28*Price!$C$7</f>
        <v>12.978</v>
      </c>
      <c r="AD28" s="2">
        <f>X28*Price!$F$7</f>
        <v>99.498000000000005</v>
      </c>
      <c r="AE28" s="1">
        <f>Price!$E$15</f>
        <v>40.015500000000003</v>
      </c>
      <c r="AF28" s="7">
        <f t="shared" si="4"/>
        <v>595.90649999999994</v>
      </c>
    </row>
    <row r="29" spans="1:32" x14ac:dyDescent="0.25">
      <c r="A29" s="203">
        <v>4</v>
      </c>
      <c r="B29" s="101" t="s">
        <v>0</v>
      </c>
      <c r="C29" s="102">
        <v>0</v>
      </c>
      <c r="D29" s="103" t="s">
        <v>1</v>
      </c>
      <c r="E29" s="104">
        <v>0</v>
      </c>
      <c r="F29" s="101" t="s">
        <v>0</v>
      </c>
      <c r="G29" s="102">
        <v>6</v>
      </c>
      <c r="H29" s="103" t="s">
        <v>1</v>
      </c>
      <c r="I29" s="69">
        <v>2</v>
      </c>
      <c r="J29" s="64" t="s">
        <v>0</v>
      </c>
      <c r="K29" s="68">
        <v>0</v>
      </c>
      <c r="L29" s="21">
        <f>V29*Price!$L$20</f>
        <v>1704</v>
      </c>
      <c r="M29" s="259">
        <f>V29*Price!$M$20</f>
        <v>0</v>
      </c>
      <c r="N29" s="21">
        <f>V29*Price!$N$20</f>
        <v>968</v>
      </c>
      <c r="O29" s="21">
        <f>V29*Price!$O$20</f>
        <v>1016</v>
      </c>
      <c r="P29" s="21">
        <f>V29*Price!$P$20</f>
        <v>1256</v>
      </c>
      <c r="Q29" s="21">
        <f>V29*Price!$Q$20</f>
        <v>1280</v>
      </c>
      <c r="R29" s="21">
        <f>V29*Price!$R$20</f>
        <v>2032</v>
      </c>
      <c r="U29" s="2">
        <f t="shared" si="0"/>
        <v>4</v>
      </c>
      <c r="V29" s="2">
        <f t="shared" si="1"/>
        <v>8</v>
      </c>
      <c r="W29" s="3">
        <f t="shared" si="2"/>
        <v>2</v>
      </c>
      <c r="X29" s="2">
        <f t="shared" si="3"/>
        <v>4</v>
      </c>
      <c r="Z29" s="7">
        <f>U29*Price!$O$7</f>
        <v>468</v>
      </c>
      <c r="AA29" s="2">
        <f>(V29*Price!$C$15)*2</f>
        <v>519.12</v>
      </c>
      <c r="AB29" s="1">
        <f>(W29*Price!$C$7)*2</f>
        <v>12.978</v>
      </c>
      <c r="AC29" s="1">
        <f>X29*Price!$C$7</f>
        <v>12.978</v>
      </c>
      <c r="AD29" s="2">
        <f>X29*Price!$F$7</f>
        <v>99.498000000000005</v>
      </c>
      <c r="AE29" s="1">
        <f>Price!$E$15</f>
        <v>40.015500000000003</v>
      </c>
      <c r="AF29" s="7">
        <f t="shared" si="4"/>
        <v>684.58949999999993</v>
      </c>
    </row>
    <row r="30" spans="1:32" x14ac:dyDescent="0.25">
      <c r="A30" s="203">
        <v>4</v>
      </c>
      <c r="B30" s="101" t="s">
        <v>0</v>
      </c>
      <c r="C30" s="102">
        <v>0</v>
      </c>
      <c r="D30" s="103" t="s">
        <v>1</v>
      </c>
      <c r="E30" s="104">
        <v>0</v>
      </c>
      <c r="F30" s="101" t="s">
        <v>0</v>
      </c>
      <c r="G30" s="102">
        <v>6</v>
      </c>
      <c r="H30" s="103" t="s">
        <v>1</v>
      </c>
      <c r="I30" s="153">
        <v>2</v>
      </c>
      <c r="J30" s="150" t="s">
        <v>0</v>
      </c>
      <c r="K30" s="199">
        <v>2</v>
      </c>
      <c r="L30" s="155">
        <f>V30*Price!$L$20</f>
        <v>1845.9999999999998</v>
      </c>
      <c r="M30" s="1618">
        <f>V30*Price!$M$20</f>
        <v>0</v>
      </c>
      <c r="N30" s="155">
        <f>V30*Price!$N$20</f>
        <v>1048.6666666666665</v>
      </c>
      <c r="O30" s="155">
        <f>V30*Price!$O$20</f>
        <v>1100.6666666666665</v>
      </c>
      <c r="P30" s="155">
        <f>V30*Price!$P$20</f>
        <v>1360.6666666666665</v>
      </c>
      <c r="Q30" s="155">
        <f>V30*Price!$Q$20</f>
        <v>1386.6666666666665</v>
      </c>
      <c r="R30" s="155">
        <f>V30*Price!$R$20</f>
        <v>2201.333333333333</v>
      </c>
      <c r="U30" s="2">
        <f t="shared" si="0"/>
        <v>4.333333333333333</v>
      </c>
      <c r="V30" s="2">
        <f t="shared" si="1"/>
        <v>8.6666666666666661</v>
      </c>
      <c r="W30" s="3">
        <f t="shared" si="2"/>
        <v>2.1666666666666665</v>
      </c>
      <c r="X30" s="2">
        <f t="shared" si="3"/>
        <v>4</v>
      </c>
      <c r="Z30" s="7">
        <f>U30*Price!$O$7</f>
        <v>506.99999999999994</v>
      </c>
      <c r="AA30" s="2">
        <f>(V30*Price!$C$15)*2</f>
        <v>562.38</v>
      </c>
      <c r="AB30" s="1">
        <f>(W30*Price!$C$7)*2</f>
        <v>14.059499999999998</v>
      </c>
      <c r="AC30" s="1">
        <f>X30*Price!$C$7</f>
        <v>12.978</v>
      </c>
      <c r="AD30" s="2">
        <f>X30*Price!$F$7</f>
        <v>99.498000000000005</v>
      </c>
      <c r="AE30" s="1">
        <f>Price!$E$15</f>
        <v>40.015500000000003</v>
      </c>
      <c r="AF30" s="7">
        <f t="shared" si="4"/>
        <v>728.93099999999993</v>
      </c>
    </row>
    <row r="31" spans="1:32" x14ac:dyDescent="0.25">
      <c r="A31" s="203">
        <v>4</v>
      </c>
      <c r="B31" s="101" t="s">
        <v>0</v>
      </c>
      <c r="C31" s="102">
        <v>0</v>
      </c>
      <c r="D31" s="103" t="s">
        <v>1</v>
      </c>
      <c r="E31" s="104">
        <v>0</v>
      </c>
      <c r="F31" s="101" t="s">
        <v>0</v>
      </c>
      <c r="G31" s="102">
        <v>6</v>
      </c>
      <c r="H31" s="103" t="s">
        <v>1</v>
      </c>
      <c r="I31" s="69">
        <v>2</v>
      </c>
      <c r="J31" s="64" t="s">
        <v>0</v>
      </c>
      <c r="K31" s="68">
        <v>4</v>
      </c>
      <c r="L31" s="21">
        <f>V31*Price!$L$20</f>
        <v>1988.0000000000002</v>
      </c>
      <c r="M31" s="259">
        <f>V31*Price!$M$20</f>
        <v>0</v>
      </c>
      <c r="N31" s="21">
        <f>V31*Price!$N$20</f>
        <v>1129.3333333333335</v>
      </c>
      <c r="O31" s="21">
        <f>V31*Price!$O$20</f>
        <v>1185.3333333333335</v>
      </c>
      <c r="P31" s="21">
        <f>V31*Price!$P$20</f>
        <v>1465.3333333333335</v>
      </c>
      <c r="Q31" s="21">
        <f>V31*Price!$Q$20</f>
        <v>1493.3333333333335</v>
      </c>
      <c r="R31" s="21">
        <f>V31*Price!$R$20</f>
        <v>2370.666666666667</v>
      </c>
      <c r="U31" s="2">
        <f>((A31+(C31/12))*(E31+G31/12))*(I31+K31/12)</f>
        <v>4.666666666666667</v>
      </c>
      <c r="V31" s="2">
        <f>((I31+(K31/12))*(A31+C31/12))</f>
        <v>9.3333333333333339</v>
      </c>
      <c r="W31" s="3">
        <f t="shared" si="2"/>
        <v>2.3333333333333335</v>
      </c>
      <c r="X31" s="2">
        <f t="shared" si="3"/>
        <v>4</v>
      </c>
      <c r="Z31" s="7">
        <f>U31*Price!$O$7</f>
        <v>546</v>
      </c>
      <c r="AA31" s="2">
        <f>(V31*Price!$C$15)*2</f>
        <v>605.6400000000001</v>
      </c>
      <c r="AB31" s="1">
        <f>(W31*Price!$C$7)*2</f>
        <v>15.141</v>
      </c>
      <c r="AC31" s="1">
        <f>X31*Price!$C$7</f>
        <v>12.978</v>
      </c>
      <c r="AD31" s="2">
        <f>X31*Price!$F$7</f>
        <v>99.498000000000005</v>
      </c>
      <c r="AE31" s="1">
        <f>Price!$E$15</f>
        <v>40.015500000000003</v>
      </c>
      <c r="AF31" s="7">
        <f t="shared" si="4"/>
        <v>773.27250000000004</v>
      </c>
    </row>
    <row r="32" spans="1:32" x14ac:dyDescent="0.25">
      <c r="A32" s="1845" t="s">
        <v>29</v>
      </c>
      <c r="B32" s="1846"/>
      <c r="C32" s="1846"/>
      <c r="D32" s="1846"/>
      <c r="E32" s="1846"/>
      <c r="F32" s="1846"/>
      <c r="G32" s="1846"/>
      <c r="H32" s="1846"/>
      <c r="I32" s="1846"/>
      <c r="J32" s="1846"/>
      <c r="K32" s="1846"/>
      <c r="L32" s="235"/>
      <c r="M32" s="1625"/>
      <c r="N32" s="236"/>
      <c r="O32" s="237"/>
      <c r="P32" s="236"/>
      <c r="Q32" s="240"/>
      <c r="R32" s="241"/>
      <c r="V32" s="2"/>
    </row>
    <row r="33" spans="1:22" x14ac:dyDescent="0.25">
      <c r="A33" s="149">
        <v>2</v>
      </c>
      <c r="B33" s="150" t="s">
        <v>0</v>
      </c>
      <c r="C33" s="151">
        <v>0</v>
      </c>
      <c r="D33" s="152" t="s">
        <v>1</v>
      </c>
      <c r="E33" s="153">
        <v>0</v>
      </c>
      <c r="F33" s="150" t="s">
        <v>0</v>
      </c>
      <c r="G33" s="151">
        <v>8</v>
      </c>
      <c r="H33" s="152" t="s">
        <v>1</v>
      </c>
      <c r="I33" s="153">
        <v>3</v>
      </c>
      <c r="J33" s="150" t="s">
        <v>0</v>
      </c>
      <c r="K33" s="199">
        <v>0</v>
      </c>
      <c r="L33" s="155">
        <f>V33*Price!$L$21</f>
        <v>1698</v>
      </c>
      <c r="M33" s="1618">
        <f>V33*Price!$M$21</f>
        <v>0</v>
      </c>
      <c r="N33" s="155">
        <f>V33*Price!$N$21</f>
        <v>936</v>
      </c>
      <c r="O33" s="155">
        <f>V33*Price!$O$21</f>
        <v>972</v>
      </c>
      <c r="P33" s="155">
        <f>V33*Price!$P$21</f>
        <v>1194</v>
      </c>
      <c r="Q33" s="148">
        <f>V33*Price!$Q$21</f>
        <v>1218</v>
      </c>
      <c r="R33" s="148">
        <f>V33*Price!$R$21</f>
        <v>1914</v>
      </c>
      <c r="V33" s="2">
        <f t="shared" ref="V33:V49" si="5">((I33+(K33/12))*(A33+C33/12))</f>
        <v>6</v>
      </c>
    </row>
    <row r="34" spans="1:22" x14ac:dyDescent="0.25">
      <c r="A34" s="71">
        <v>2</v>
      </c>
      <c r="B34" s="64" t="s">
        <v>0</v>
      </c>
      <c r="C34" s="67">
        <v>6</v>
      </c>
      <c r="D34" s="70" t="s">
        <v>1</v>
      </c>
      <c r="E34" s="69">
        <v>0</v>
      </c>
      <c r="F34" s="64" t="s">
        <v>0</v>
      </c>
      <c r="G34" s="67">
        <v>8</v>
      </c>
      <c r="H34" s="70" t="s">
        <v>1</v>
      </c>
      <c r="I34" s="69">
        <v>1</v>
      </c>
      <c r="J34" s="64" t="s">
        <v>0</v>
      </c>
      <c r="K34" s="68">
        <v>8</v>
      </c>
      <c r="L34" s="21">
        <f>V34*Price!$L$21</f>
        <v>1179.1666666666665</v>
      </c>
      <c r="M34" s="259">
        <f>V34*Price!$M$21</f>
        <v>0</v>
      </c>
      <c r="N34" s="21">
        <f>V34*Price!$N$21</f>
        <v>649.99999999999989</v>
      </c>
      <c r="O34" s="21">
        <f>V34*Price!$O$21</f>
        <v>674.99999999999989</v>
      </c>
      <c r="P34" s="21">
        <f>V34*Price!$P$21</f>
        <v>829.16666666666652</v>
      </c>
      <c r="Q34" s="59">
        <f>V34*Price!$Q$21</f>
        <v>845.83333333333326</v>
      </c>
      <c r="R34" s="59">
        <f>V34*Price!$R$21</f>
        <v>1329.1666666666665</v>
      </c>
      <c r="V34" s="2">
        <f t="shared" si="5"/>
        <v>4.1666666666666661</v>
      </c>
    </row>
    <row r="35" spans="1:22" x14ac:dyDescent="0.25">
      <c r="A35" s="203">
        <v>2</v>
      </c>
      <c r="B35" s="101" t="s">
        <v>0</v>
      </c>
      <c r="C35" s="102">
        <v>6</v>
      </c>
      <c r="D35" s="103" t="s">
        <v>1</v>
      </c>
      <c r="E35" s="104">
        <v>0</v>
      </c>
      <c r="F35" s="101" t="s">
        <v>0</v>
      </c>
      <c r="G35" s="102">
        <v>8</v>
      </c>
      <c r="H35" s="103" t="s">
        <v>1</v>
      </c>
      <c r="I35" s="153">
        <v>2</v>
      </c>
      <c r="J35" s="150" t="s">
        <v>0</v>
      </c>
      <c r="K35" s="199">
        <v>0</v>
      </c>
      <c r="L35" s="155">
        <f>V35*Price!$L$21</f>
        <v>1415</v>
      </c>
      <c r="M35" s="1618">
        <f>V35*Price!$M$21</f>
        <v>0</v>
      </c>
      <c r="N35" s="155">
        <f>V35*Price!$N$21</f>
        <v>780</v>
      </c>
      <c r="O35" s="155">
        <f>V35*Price!$O$21</f>
        <v>810</v>
      </c>
      <c r="P35" s="155">
        <f>V35*Price!$P$21</f>
        <v>995</v>
      </c>
      <c r="Q35" s="148">
        <f>V35*Price!$Q$21</f>
        <v>1015</v>
      </c>
      <c r="R35" s="148">
        <f>V35*Price!$R$21</f>
        <v>1595</v>
      </c>
      <c r="V35" s="2">
        <f t="shared" si="5"/>
        <v>5</v>
      </c>
    </row>
    <row r="36" spans="1:22" x14ac:dyDescent="0.25">
      <c r="A36" s="203">
        <v>2</v>
      </c>
      <c r="B36" s="101" t="s">
        <v>0</v>
      </c>
      <c r="C36" s="102">
        <v>6</v>
      </c>
      <c r="D36" s="103" t="s">
        <v>1</v>
      </c>
      <c r="E36" s="104">
        <v>0</v>
      </c>
      <c r="F36" s="101" t="s">
        <v>0</v>
      </c>
      <c r="G36" s="102">
        <v>8</v>
      </c>
      <c r="H36" s="103" t="s">
        <v>1</v>
      </c>
      <c r="I36" s="69">
        <v>3</v>
      </c>
      <c r="J36" s="64" t="s">
        <v>0</v>
      </c>
      <c r="K36" s="68">
        <v>0</v>
      </c>
      <c r="L36" s="21">
        <f>V36*Price!$L$21</f>
        <v>2122.5</v>
      </c>
      <c r="M36" s="259">
        <f>V36*Price!$M$21</f>
        <v>0</v>
      </c>
      <c r="N36" s="21">
        <f>V36*Price!$N$21</f>
        <v>1170</v>
      </c>
      <c r="O36" s="21">
        <f>V36*Price!$O$21</f>
        <v>1215</v>
      </c>
      <c r="P36" s="21">
        <f>V36*Price!$P$21</f>
        <v>1492.5</v>
      </c>
      <c r="Q36" s="59">
        <f>V36*Price!$Q$21</f>
        <v>1522.5</v>
      </c>
      <c r="R36" s="59">
        <f>V36*Price!$R$21</f>
        <v>2392.5</v>
      </c>
      <c r="V36" s="2">
        <f t="shared" si="5"/>
        <v>7.5</v>
      </c>
    </row>
    <row r="37" spans="1:22" x14ac:dyDescent="0.25">
      <c r="A37" s="149">
        <v>3</v>
      </c>
      <c r="B37" s="150" t="s">
        <v>0</v>
      </c>
      <c r="C37" s="151">
        <v>0</v>
      </c>
      <c r="D37" s="152" t="s">
        <v>1</v>
      </c>
      <c r="E37" s="153">
        <v>0</v>
      </c>
      <c r="F37" s="150" t="s">
        <v>0</v>
      </c>
      <c r="G37" s="151">
        <v>8</v>
      </c>
      <c r="H37" s="152" t="s">
        <v>1</v>
      </c>
      <c r="I37" s="153">
        <v>1</v>
      </c>
      <c r="J37" s="150" t="s">
        <v>0</v>
      </c>
      <c r="K37" s="248">
        <v>10</v>
      </c>
      <c r="L37" s="155">
        <f>V37*Price!$L$21</f>
        <v>1556.5</v>
      </c>
      <c r="M37" s="1618">
        <f>V37*Price!$M$21</f>
        <v>0</v>
      </c>
      <c r="N37" s="155">
        <f>V37*Price!$N$21</f>
        <v>858</v>
      </c>
      <c r="O37" s="155">
        <f>V37*Price!$O$21</f>
        <v>891</v>
      </c>
      <c r="P37" s="155">
        <f>V37*Price!$P$21</f>
        <v>1094.5</v>
      </c>
      <c r="Q37" s="148">
        <f>V37*Price!$Q$21</f>
        <v>1116.5</v>
      </c>
      <c r="R37" s="148">
        <f>V37*Price!$R$21</f>
        <v>1754.5</v>
      </c>
      <c r="V37" s="2">
        <f t="shared" si="5"/>
        <v>5.5</v>
      </c>
    </row>
    <row r="38" spans="1:22" x14ac:dyDescent="0.25">
      <c r="A38" s="203">
        <v>3</v>
      </c>
      <c r="B38" s="101" t="s">
        <v>0</v>
      </c>
      <c r="C38" s="102">
        <v>0</v>
      </c>
      <c r="D38" s="103" t="s">
        <v>1</v>
      </c>
      <c r="E38" s="104">
        <v>0</v>
      </c>
      <c r="F38" s="101" t="s">
        <v>0</v>
      </c>
      <c r="G38" s="102">
        <v>8</v>
      </c>
      <c r="H38" s="103" t="s">
        <v>1</v>
      </c>
      <c r="I38" s="69">
        <v>2</v>
      </c>
      <c r="J38" s="64" t="s">
        <v>0</v>
      </c>
      <c r="K38" s="68">
        <v>0</v>
      </c>
      <c r="L38" s="21">
        <f>V38*Price!$L$21</f>
        <v>1698</v>
      </c>
      <c r="M38" s="259">
        <f>V38*Price!$M$21</f>
        <v>0</v>
      </c>
      <c r="N38" s="21">
        <f>V38*Price!$N$21</f>
        <v>936</v>
      </c>
      <c r="O38" s="21">
        <f>V38*Price!$O$21</f>
        <v>972</v>
      </c>
      <c r="P38" s="21">
        <f>V38*Price!$P$21</f>
        <v>1194</v>
      </c>
      <c r="Q38" s="59">
        <f>V38*Price!$Q$21</f>
        <v>1218</v>
      </c>
      <c r="R38" s="59">
        <f>V38*Price!$R$21</f>
        <v>1914</v>
      </c>
      <c r="V38" s="2">
        <f t="shared" si="5"/>
        <v>6</v>
      </c>
    </row>
    <row r="39" spans="1:22" x14ac:dyDescent="0.25">
      <c r="A39" s="203">
        <v>3</v>
      </c>
      <c r="B39" s="101" t="s">
        <v>0</v>
      </c>
      <c r="C39" s="102">
        <v>0</v>
      </c>
      <c r="D39" s="103" t="s">
        <v>1</v>
      </c>
      <c r="E39" s="104">
        <v>0</v>
      </c>
      <c r="F39" s="101" t="s">
        <v>0</v>
      </c>
      <c r="G39" s="102">
        <v>8</v>
      </c>
      <c r="H39" s="103" t="s">
        <v>1</v>
      </c>
      <c r="I39" s="153">
        <v>2</v>
      </c>
      <c r="J39" s="150" t="s">
        <v>0</v>
      </c>
      <c r="K39" s="199">
        <v>4</v>
      </c>
      <c r="L39" s="155">
        <f>V39*Price!$L$21</f>
        <v>1981</v>
      </c>
      <c r="M39" s="1618">
        <f>V39*Price!$M$21</f>
        <v>0</v>
      </c>
      <c r="N39" s="155">
        <f>V39*Price!$N$21</f>
        <v>1092</v>
      </c>
      <c r="O39" s="155">
        <f>V39*Price!$O$21</f>
        <v>1134</v>
      </c>
      <c r="P39" s="155">
        <f>V39*Price!$P$21</f>
        <v>1393</v>
      </c>
      <c r="Q39" s="148">
        <f>V39*Price!$Q$21</f>
        <v>1421</v>
      </c>
      <c r="R39" s="148">
        <f>V39*Price!$R$21</f>
        <v>2233</v>
      </c>
      <c r="V39" s="2">
        <f t="shared" si="5"/>
        <v>7</v>
      </c>
    </row>
    <row r="40" spans="1:22" x14ac:dyDescent="0.25">
      <c r="A40" s="203">
        <v>3</v>
      </c>
      <c r="B40" s="101" t="s">
        <v>0</v>
      </c>
      <c r="C40" s="102">
        <v>0</v>
      </c>
      <c r="D40" s="103" t="s">
        <v>1</v>
      </c>
      <c r="E40" s="104">
        <v>0</v>
      </c>
      <c r="F40" s="101" t="s">
        <v>0</v>
      </c>
      <c r="G40" s="102">
        <v>8</v>
      </c>
      <c r="H40" s="103" t="s">
        <v>1</v>
      </c>
      <c r="I40" s="69">
        <v>2</v>
      </c>
      <c r="J40" s="64" t="s">
        <v>0</v>
      </c>
      <c r="K40" s="68">
        <v>6</v>
      </c>
      <c r="L40" s="21">
        <f>V40*Price!$L$21</f>
        <v>2122.5</v>
      </c>
      <c r="M40" s="259">
        <f>V40*Price!$M$21</f>
        <v>0</v>
      </c>
      <c r="N40" s="21">
        <f>V40*Price!$N$21</f>
        <v>1170</v>
      </c>
      <c r="O40" s="21">
        <f>V40*Price!$O$21</f>
        <v>1215</v>
      </c>
      <c r="P40" s="21">
        <f>V40*Price!$P$21</f>
        <v>1492.5</v>
      </c>
      <c r="Q40" s="59">
        <f>V40*Price!$Q$21</f>
        <v>1522.5</v>
      </c>
      <c r="R40" s="59">
        <f>V40*Price!$R$21</f>
        <v>2392.5</v>
      </c>
      <c r="V40" s="2">
        <f t="shared" si="5"/>
        <v>7.5</v>
      </c>
    </row>
    <row r="41" spans="1:22" x14ac:dyDescent="0.25">
      <c r="A41" s="203">
        <v>3</v>
      </c>
      <c r="B41" s="101" t="s">
        <v>0</v>
      </c>
      <c r="C41" s="102">
        <v>0</v>
      </c>
      <c r="D41" s="103" t="s">
        <v>1</v>
      </c>
      <c r="E41" s="104">
        <v>0</v>
      </c>
      <c r="F41" s="101" t="s">
        <v>0</v>
      </c>
      <c r="G41" s="102">
        <v>8</v>
      </c>
      <c r="H41" s="103" t="s">
        <v>1</v>
      </c>
      <c r="I41" s="153">
        <v>3</v>
      </c>
      <c r="J41" s="150" t="s">
        <v>0</v>
      </c>
      <c r="K41" s="199">
        <v>0</v>
      </c>
      <c r="L41" s="155">
        <f>V41*Price!$L$21</f>
        <v>2547</v>
      </c>
      <c r="M41" s="1618">
        <f>V41*Price!$M$21</f>
        <v>0</v>
      </c>
      <c r="N41" s="155">
        <f>V41*Price!$N$21</f>
        <v>1404</v>
      </c>
      <c r="O41" s="155">
        <f>V41*Price!$O$21</f>
        <v>1458</v>
      </c>
      <c r="P41" s="155">
        <f>V41*Price!$P$21</f>
        <v>1791</v>
      </c>
      <c r="Q41" s="148">
        <f>V41*Price!$Q$21</f>
        <v>1827</v>
      </c>
      <c r="R41" s="148">
        <f>V41*Price!$R$21</f>
        <v>2871</v>
      </c>
      <c r="V41" s="2">
        <f t="shared" si="5"/>
        <v>9</v>
      </c>
    </row>
    <row r="42" spans="1:22" x14ac:dyDescent="0.25">
      <c r="A42" s="92">
        <v>3</v>
      </c>
      <c r="B42" s="93" t="s">
        <v>0</v>
      </c>
      <c r="C42" s="73">
        <v>6</v>
      </c>
      <c r="D42" s="75" t="s">
        <v>1</v>
      </c>
      <c r="E42" s="74">
        <v>0</v>
      </c>
      <c r="F42" s="93" t="s">
        <v>0</v>
      </c>
      <c r="G42" s="73">
        <v>8</v>
      </c>
      <c r="H42" s="75" t="s">
        <v>1</v>
      </c>
      <c r="I42" s="74">
        <v>1</v>
      </c>
      <c r="J42" s="93" t="s">
        <v>0</v>
      </c>
      <c r="K42" s="202">
        <v>10</v>
      </c>
      <c r="L42" s="21">
        <f>V42*Price!$L$21</f>
        <v>1815.9166666666667</v>
      </c>
      <c r="M42" s="259">
        <f>V42*Price!$M$21</f>
        <v>0</v>
      </c>
      <c r="N42" s="21">
        <f>V42*Price!$N$21</f>
        <v>1001</v>
      </c>
      <c r="O42" s="21">
        <f>V42*Price!$O$21</f>
        <v>1039.5</v>
      </c>
      <c r="P42" s="21">
        <f>V42*Price!$P$21</f>
        <v>1276.9166666666667</v>
      </c>
      <c r="Q42" s="59">
        <f>V42*Price!$Q$21</f>
        <v>1302.5833333333335</v>
      </c>
      <c r="R42" s="59">
        <f>V42*Price!$R$21</f>
        <v>2046.9166666666667</v>
      </c>
      <c r="V42" s="2">
        <f t="shared" si="5"/>
        <v>6.416666666666667</v>
      </c>
    </row>
    <row r="43" spans="1:22" x14ac:dyDescent="0.25">
      <c r="A43" s="203">
        <v>3</v>
      </c>
      <c r="B43" s="101" t="s">
        <v>0</v>
      </c>
      <c r="C43" s="102">
        <v>6</v>
      </c>
      <c r="D43" s="103" t="s">
        <v>1</v>
      </c>
      <c r="E43" s="104">
        <v>0</v>
      </c>
      <c r="F43" s="101" t="s">
        <v>0</v>
      </c>
      <c r="G43" s="102">
        <v>8</v>
      </c>
      <c r="H43" s="103" t="s">
        <v>1</v>
      </c>
      <c r="I43" s="153">
        <v>2</v>
      </c>
      <c r="J43" s="150" t="s">
        <v>0</v>
      </c>
      <c r="K43" s="199">
        <v>0</v>
      </c>
      <c r="L43" s="155">
        <f>V43*Price!$L$21</f>
        <v>1981</v>
      </c>
      <c r="M43" s="1618">
        <f>V43*Price!$M$21</f>
        <v>0</v>
      </c>
      <c r="N43" s="155">
        <f>V43*Price!$N$21</f>
        <v>1092</v>
      </c>
      <c r="O43" s="155">
        <f>V43*Price!$O$21</f>
        <v>1134</v>
      </c>
      <c r="P43" s="155">
        <f>V43*Price!$P$21</f>
        <v>1393</v>
      </c>
      <c r="Q43" s="148">
        <f>V43*Price!$Q$21</f>
        <v>1421</v>
      </c>
      <c r="R43" s="148">
        <f>V43*Price!$R$21</f>
        <v>2233</v>
      </c>
      <c r="V43" s="2">
        <f t="shared" si="5"/>
        <v>7</v>
      </c>
    </row>
    <row r="44" spans="1:22" x14ac:dyDescent="0.25">
      <c r="A44" s="203">
        <v>3</v>
      </c>
      <c r="B44" s="101" t="s">
        <v>0</v>
      </c>
      <c r="C44" s="102">
        <v>6</v>
      </c>
      <c r="D44" s="103" t="s">
        <v>1</v>
      </c>
      <c r="E44" s="104">
        <v>0</v>
      </c>
      <c r="F44" s="101" t="s">
        <v>0</v>
      </c>
      <c r="G44" s="102">
        <v>8</v>
      </c>
      <c r="H44" s="103" t="s">
        <v>1</v>
      </c>
      <c r="I44" s="69">
        <v>2</v>
      </c>
      <c r="J44" s="64" t="s">
        <v>0</v>
      </c>
      <c r="K44" s="68">
        <v>2</v>
      </c>
      <c r="L44" s="21">
        <f>V44*Price!$L$21</f>
        <v>2146.083333333333</v>
      </c>
      <c r="M44" s="259">
        <f>V44*Price!$M$21</f>
        <v>0</v>
      </c>
      <c r="N44" s="21">
        <f>V44*Price!$N$21</f>
        <v>1183</v>
      </c>
      <c r="O44" s="21">
        <f>V44*Price!$O$21</f>
        <v>1228.5</v>
      </c>
      <c r="P44" s="21">
        <f>V44*Price!$P$21</f>
        <v>1509.0833333333333</v>
      </c>
      <c r="Q44" s="59">
        <f>V44*Price!$Q$21</f>
        <v>1539.4166666666665</v>
      </c>
      <c r="R44" s="59">
        <f>V44*Price!$R$21</f>
        <v>2419.083333333333</v>
      </c>
      <c r="V44" s="2">
        <f t="shared" si="5"/>
        <v>7.583333333333333</v>
      </c>
    </row>
    <row r="45" spans="1:22" x14ac:dyDescent="0.25">
      <c r="A45" s="203">
        <v>3</v>
      </c>
      <c r="B45" s="101" t="s">
        <v>0</v>
      </c>
      <c r="C45" s="102">
        <v>6</v>
      </c>
      <c r="D45" s="103" t="s">
        <v>1</v>
      </c>
      <c r="E45" s="104">
        <v>0</v>
      </c>
      <c r="F45" s="101" t="s">
        <v>0</v>
      </c>
      <c r="G45" s="102">
        <v>8</v>
      </c>
      <c r="H45" s="103" t="s">
        <v>1</v>
      </c>
      <c r="I45" s="153">
        <v>2</v>
      </c>
      <c r="J45" s="150" t="s">
        <v>0</v>
      </c>
      <c r="K45" s="199">
        <v>4</v>
      </c>
      <c r="L45" s="155">
        <f>V45*Price!$L$21</f>
        <v>2311.166666666667</v>
      </c>
      <c r="M45" s="1618">
        <f>V45*Price!$M$21</f>
        <v>0</v>
      </c>
      <c r="N45" s="155">
        <f>V45*Price!$N$21</f>
        <v>1274.0000000000002</v>
      </c>
      <c r="O45" s="155">
        <f>V45*Price!$O$21</f>
        <v>1323.0000000000002</v>
      </c>
      <c r="P45" s="155">
        <f>V45*Price!$P$21</f>
        <v>1625.166666666667</v>
      </c>
      <c r="Q45" s="148">
        <f>V45*Price!$Q$21</f>
        <v>1657.8333333333335</v>
      </c>
      <c r="R45" s="148">
        <f>V45*Price!$R$21</f>
        <v>2605.166666666667</v>
      </c>
      <c r="V45" s="2">
        <f t="shared" si="5"/>
        <v>8.1666666666666679</v>
      </c>
    </row>
    <row r="46" spans="1:22" x14ac:dyDescent="0.25">
      <c r="A46" s="71">
        <v>4</v>
      </c>
      <c r="B46" s="64" t="s">
        <v>0</v>
      </c>
      <c r="C46" s="67">
        <v>0</v>
      </c>
      <c r="D46" s="70" t="s">
        <v>1</v>
      </c>
      <c r="E46" s="69">
        <v>0</v>
      </c>
      <c r="F46" s="64" t="s">
        <v>0</v>
      </c>
      <c r="G46" s="67">
        <v>8</v>
      </c>
      <c r="H46" s="70" t="s">
        <v>1</v>
      </c>
      <c r="I46" s="69">
        <v>2</v>
      </c>
      <c r="J46" s="64" t="s">
        <v>0</v>
      </c>
      <c r="K46" s="68">
        <v>0</v>
      </c>
      <c r="L46" s="21">
        <f>V46*Price!$L$21</f>
        <v>2264</v>
      </c>
      <c r="M46" s="259">
        <f>V46*Price!$M$21</f>
        <v>0</v>
      </c>
      <c r="N46" s="21">
        <f>V46*Price!$N$21</f>
        <v>1248</v>
      </c>
      <c r="O46" s="21">
        <f>V46*Price!$O$21</f>
        <v>1296</v>
      </c>
      <c r="P46" s="21">
        <f>V46*Price!$P$21</f>
        <v>1592</v>
      </c>
      <c r="Q46" s="59">
        <f>V46*Price!$Q$21</f>
        <v>1624</v>
      </c>
      <c r="R46" s="59">
        <f>V46*Price!$R$21</f>
        <v>2552</v>
      </c>
      <c r="V46" s="2">
        <f t="shared" si="5"/>
        <v>8</v>
      </c>
    </row>
    <row r="47" spans="1:22" x14ac:dyDescent="0.25">
      <c r="A47" s="203">
        <v>4</v>
      </c>
      <c r="B47" s="101" t="s">
        <v>0</v>
      </c>
      <c r="C47" s="102">
        <v>0</v>
      </c>
      <c r="D47" s="103" t="s">
        <v>1</v>
      </c>
      <c r="E47" s="104">
        <v>0</v>
      </c>
      <c r="F47" s="101" t="s">
        <v>0</v>
      </c>
      <c r="G47" s="102">
        <v>8</v>
      </c>
      <c r="H47" s="103" t="s">
        <v>1</v>
      </c>
      <c r="I47" s="153">
        <v>2</v>
      </c>
      <c r="J47" s="150" t="s">
        <v>0</v>
      </c>
      <c r="K47" s="199">
        <v>4</v>
      </c>
      <c r="L47" s="155">
        <f>V47*Price!$L$21</f>
        <v>2641.3333333333335</v>
      </c>
      <c r="M47" s="1618">
        <f>V47*Price!$M$21</f>
        <v>0</v>
      </c>
      <c r="N47" s="155">
        <f>V47*Price!$N$21</f>
        <v>1456</v>
      </c>
      <c r="O47" s="155">
        <f>V47*Price!$O$21</f>
        <v>1512</v>
      </c>
      <c r="P47" s="155">
        <f>V47*Price!$P$21</f>
        <v>1857.3333333333335</v>
      </c>
      <c r="Q47" s="148">
        <f>V47*Price!$Q$21</f>
        <v>1894.6666666666667</v>
      </c>
      <c r="R47" s="148">
        <f>V47*Price!$R$21</f>
        <v>2977.3333333333335</v>
      </c>
      <c r="V47" s="2">
        <f t="shared" si="5"/>
        <v>9.3333333333333339</v>
      </c>
    </row>
    <row r="48" spans="1:22" x14ac:dyDescent="0.25">
      <c r="A48" s="71">
        <v>4</v>
      </c>
      <c r="B48" s="64" t="s">
        <v>0</v>
      </c>
      <c r="C48" s="67">
        <v>6</v>
      </c>
      <c r="D48" s="70" t="s">
        <v>1</v>
      </c>
      <c r="E48" s="69">
        <v>0</v>
      </c>
      <c r="F48" s="64" t="s">
        <v>0</v>
      </c>
      <c r="G48" s="67">
        <v>8</v>
      </c>
      <c r="H48" s="70" t="s">
        <v>1</v>
      </c>
      <c r="I48" s="69">
        <v>2</v>
      </c>
      <c r="J48" s="64" t="s">
        <v>0</v>
      </c>
      <c r="K48" s="68">
        <v>0</v>
      </c>
      <c r="L48" s="21">
        <f>V48*Price!$L$21</f>
        <v>2547</v>
      </c>
      <c r="M48" s="259">
        <f>V48*Price!$M$21</f>
        <v>0</v>
      </c>
      <c r="N48" s="21">
        <f>V48*Price!$N$21</f>
        <v>1404</v>
      </c>
      <c r="O48" s="21">
        <f>V48*Price!$O$21</f>
        <v>1458</v>
      </c>
      <c r="P48" s="21">
        <f>V48*Price!$P$21</f>
        <v>1791</v>
      </c>
      <c r="Q48" s="59">
        <f>V48*Price!$Q$21</f>
        <v>1827</v>
      </c>
      <c r="R48" s="59">
        <f>V48*Price!$R$21</f>
        <v>2871</v>
      </c>
      <c r="V48" s="2">
        <f t="shared" si="5"/>
        <v>9</v>
      </c>
    </row>
    <row r="49" spans="1:22" x14ac:dyDescent="0.25">
      <c r="A49" s="203">
        <v>4</v>
      </c>
      <c r="B49" s="101" t="s">
        <v>0</v>
      </c>
      <c r="C49" s="102">
        <v>6</v>
      </c>
      <c r="D49" s="103" t="s">
        <v>1</v>
      </c>
      <c r="E49" s="104">
        <v>0</v>
      </c>
      <c r="F49" s="101" t="s">
        <v>0</v>
      </c>
      <c r="G49" s="102">
        <v>8</v>
      </c>
      <c r="H49" s="103" t="s">
        <v>1</v>
      </c>
      <c r="I49" s="153">
        <v>2</v>
      </c>
      <c r="J49" s="150" t="s">
        <v>0</v>
      </c>
      <c r="K49" s="199">
        <v>4</v>
      </c>
      <c r="L49" s="155">
        <f>V49*Price!$L$21</f>
        <v>2971.5</v>
      </c>
      <c r="M49" s="1618">
        <f>V49*Price!$M$21</f>
        <v>0</v>
      </c>
      <c r="N49" s="155">
        <f>V49*Price!$N$21</f>
        <v>1638</v>
      </c>
      <c r="O49" s="155">
        <f>V49*Price!$O$21</f>
        <v>1701</v>
      </c>
      <c r="P49" s="155">
        <f>V49*Price!$P$21</f>
        <v>2089.5</v>
      </c>
      <c r="Q49" s="148">
        <f>V49*Price!$Q$21</f>
        <v>2131.5</v>
      </c>
      <c r="R49" s="148">
        <f>V49*Price!$R$21</f>
        <v>3349.5</v>
      </c>
      <c r="V49" s="2">
        <f t="shared" si="5"/>
        <v>10.5</v>
      </c>
    </row>
    <row r="50" spans="1:22" ht="10.5" customHeight="1" x14ac:dyDescent="0.25"/>
    <row r="51" spans="1:22" ht="12" customHeight="1" x14ac:dyDescent="0.25">
      <c r="L51" s="1858"/>
      <c r="M51" s="1858"/>
      <c r="N51" s="1858"/>
      <c r="O51" s="1502"/>
      <c r="P51" s="11"/>
    </row>
    <row r="52" spans="1:22" ht="12" customHeight="1" x14ac:dyDescent="0.25">
      <c r="L52" s="1858"/>
      <c r="M52" s="1858"/>
      <c r="N52" s="1858"/>
      <c r="O52" s="1502"/>
      <c r="P52" s="11"/>
    </row>
    <row r="53" spans="1:22" ht="12" customHeight="1" x14ac:dyDescent="0.25">
      <c r="L53" s="1858"/>
      <c r="M53" s="1858"/>
      <c r="N53" s="1858"/>
      <c r="O53" s="1502"/>
      <c r="P53" s="11"/>
    </row>
    <row r="54" spans="1:22" ht="12" customHeight="1" x14ac:dyDescent="0.25">
      <c r="L54" s="1858"/>
      <c r="M54" s="1859"/>
      <c r="N54" s="1859"/>
      <c r="O54" s="1501"/>
      <c r="P54" s="11"/>
    </row>
  </sheetData>
  <mergeCells count="18">
    <mergeCell ref="L53:N53"/>
    <mergeCell ref="L54:N54"/>
    <mergeCell ref="Q3:Q5"/>
    <mergeCell ref="R3:R5"/>
    <mergeCell ref="A7:K7"/>
    <mergeCell ref="A32:K32"/>
    <mergeCell ref="L51:N51"/>
    <mergeCell ref="L52:N52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</mergeCells>
  <printOptions horizontalCentered="1" verticalCentered="1"/>
  <pageMargins left="0.75" right="0.25" top="0.25" bottom="0.25" header="0.3" footer="0.3"/>
  <pageSetup scale="88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8F184-856D-4896-A1C5-DC4E411F2B07}">
  <dimension ref="A1:K49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767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768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20.100000000000001" customHeight="1" x14ac:dyDescent="0.35">
      <c r="A7" s="1018"/>
      <c r="B7" s="1022"/>
      <c r="C7" s="1022" t="s">
        <v>649</v>
      </c>
      <c r="D7" s="1022"/>
      <c r="E7" s="1023" t="e">
        <f t="shared" ref="E7:K7" si="0">$H$16</f>
        <v>#REF!</v>
      </c>
      <c r="F7" s="1023" t="e">
        <f t="shared" si="0"/>
        <v>#REF!</v>
      </c>
      <c r="G7" s="1023" t="e">
        <f t="shared" si="0"/>
        <v>#REF!</v>
      </c>
      <c r="H7" s="1023" t="e">
        <f t="shared" si="0"/>
        <v>#REF!</v>
      </c>
      <c r="I7" s="1023" t="e">
        <f t="shared" si="0"/>
        <v>#REF!</v>
      </c>
      <c r="J7" s="1023" t="e">
        <f t="shared" si="0"/>
        <v>#REF!</v>
      </c>
      <c r="K7" s="1023" t="e">
        <f t="shared" si="0"/>
        <v>#REF!</v>
      </c>
    </row>
    <row r="8" spans="1:11" ht="20.100000000000001" customHeight="1" x14ac:dyDescent="0.35">
      <c r="A8" s="1018"/>
      <c r="B8" s="1022"/>
      <c r="C8" s="1567" t="s">
        <v>250</v>
      </c>
      <c r="D8" s="1022"/>
      <c r="E8" s="1023" t="e">
        <f>$H$22</f>
        <v>#REF!</v>
      </c>
      <c r="F8" s="1023" t="e">
        <f t="shared" ref="F8:K8" si="1">$H$22</f>
        <v>#REF!</v>
      </c>
      <c r="G8" s="1023" t="e">
        <f t="shared" si="1"/>
        <v>#REF!</v>
      </c>
      <c r="H8" s="1023" t="e">
        <f t="shared" si="1"/>
        <v>#REF!</v>
      </c>
      <c r="I8" s="1023" t="e">
        <f t="shared" si="1"/>
        <v>#REF!</v>
      </c>
      <c r="J8" s="1023" t="e">
        <f t="shared" si="1"/>
        <v>#REF!</v>
      </c>
      <c r="K8" s="1023" t="e">
        <f t="shared" si="1"/>
        <v>#REF!</v>
      </c>
    </row>
    <row r="9" spans="1:11" ht="19.5" customHeight="1" thickBot="1" x14ac:dyDescent="0.35">
      <c r="C9" s="1568" t="s">
        <v>351</v>
      </c>
      <c r="D9" s="1569"/>
      <c r="E9" s="1549" t="e">
        <f>$H$20</f>
        <v>#REF!</v>
      </c>
      <c r="F9" s="1549" t="e">
        <f t="shared" ref="F9:K9" si="2">$H$20</f>
        <v>#REF!</v>
      </c>
      <c r="G9" s="1549" t="e">
        <f t="shared" si="2"/>
        <v>#REF!</v>
      </c>
      <c r="H9" s="1549" t="e">
        <f t="shared" si="2"/>
        <v>#REF!</v>
      </c>
      <c r="I9" s="1549" t="e">
        <f t="shared" si="2"/>
        <v>#REF!</v>
      </c>
      <c r="J9" s="1549" t="e">
        <f t="shared" si="2"/>
        <v>#REF!</v>
      </c>
      <c r="K9" s="1549" t="e">
        <f t="shared" si="2"/>
        <v>#REF!</v>
      </c>
    </row>
    <row r="10" spans="1:11" ht="20.100000000000001" customHeight="1" x14ac:dyDescent="0.35">
      <c r="A10" s="1018" t="s">
        <v>769</v>
      </c>
      <c r="B10" s="1022"/>
      <c r="C10" s="1022" t="s">
        <v>288</v>
      </c>
      <c r="D10" s="1022" t="s">
        <v>103</v>
      </c>
      <c r="E10" s="1543" t="e">
        <f>#REF!</f>
        <v>#REF!</v>
      </c>
      <c r="F10" s="1543" t="e">
        <f>#REF!</f>
        <v>#REF!</v>
      </c>
      <c r="G10" s="1543" t="e">
        <f>#REF!</f>
        <v>#REF!</v>
      </c>
      <c r="H10" s="1543" t="e">
        <f>#REF!</f>
        <v>#REF!</v>
      </c>
      <c r="I10" s="1543" t="e">
        <f>#REF!</f>
        <v>#REF!</v>
      </c>
      <c r="J10" s="1543" t="e">
        <f>#REF!</f>
        <v>#REF!</v>
      </c>
      <c r="K10" s="1543" t="e">
        <f>#REF!</f>
        <v>#REF!</v>
      </c>
    </row>
    <row r="11" spans="1:11" ht="21.75" customHeight="1" x14ac:dyDescent="0.2">
      <c r="A11" s="1565" t="s">
        <v>770</v>
      </c>
      <c r="C11" s="1017" t="s">
        <v>287</v>
      </c>
      <c r="D11" s="1017" t="s">
        <v>67</v>
      </c>
      <c r="E11" s="1546" t="e">
        <f>#REF!</f>
        <v>#REF!</v>
      </c>
      <c r="F11" s="1546" t="e">
        <f>#REF!</f>
        <v>#REF!</v>
      </c>
      <c r="G11" s="1546" t="e">
        <f>#REF!</f>
        <v>#REF!</v>
      </c>
      <c r="H11" s="1546" t="e">
        <f>#REF!</f>
        <v>#REF!</v>
      </c>
      <c r="I11" s="1546" t="e">
        <f>#REF!</f>
        <v>#REF!</v>
      </c>
      <c r="J11" s="1546" t="e">
        <f>#REF!</f>
        <v>#REF!</v>
      </c>
      <c r="K11" s="1546" t="e">
        <f>#REF!</f>
        <v>#REF!</v>
      </c>
    </row>
    <row r="12" spans="1:11" ht="19.5" customHeight="1" x14ac:dyDescent="0.2">
      <c r="C12" s="1017" t="s">
        <v>230</v>
      </c>
      <c r="E12" s="1546" t="e">
        <f>$H$18</f>
        <v>#REF!</v>
      </c>
      <c r="F12" s="1546" t="e">
        <f t="shared" ref="F12:K12" si="3">$H$18</f>
        <v>#REF!</v>
      </c>
      <c r="G12" s="1546" t="e">
        <f t="shared" si="3"/>
        <v>#REF!</v>
      </c>
      <c r="H12" s="1546" t="e">
        <f t="shared" si="3"/>
        <v>#REF!</v>
      </c>
      <c r="I12" s="1546" t="e">
        <f t="shared" si="3"/>
        <v>#REF!</v>
      </c>
      <c r="J12" s="1546" t="e">
        <f t="shared" si="3"/>
        <v>#REF!</v>
      </c>
      <c r="K12" s="1546" t="e">
        <f t="shared" si="3"/>
        <v>#REF!</v>
      </c>
    </row>
    <row r="13" spans="1:11" ht="20.100000000000001" customHeight="1" x14ac:dyDescent="0.35">
      <c r="A13" s="1018"/>
      <c r="B13" s="1022"/>
      <c r="C13" s="1022" t="s">
        <v>158</v>
      </c>
      <c r="D13" s="1022"/>
      <c r="E13" s="1030" t="e">
        <f>SUM(E6:E12)</f>
        <v>#REF!</v>
      </c>
      <c r="F13" s="1030" t="e">
        <f t="shared" ref="F13:K13" si="4">SUM(F6:F12)</f>
        <v>#REF!</v>
      </c>
      <c r="G13" s="1030" t="e">
        <f t="shared" si="4"/>
        <v>#REF!</v>
      </c>
      <c r="H13" s="1030" t="e">
        <f t="shared" si="4"/>
        <v>#REF!</v>
      </c>
      <c r="I13" s="1030" t="e">
        <f t="shared" si="4"/>
        <v>#REF!</v>
      </c>
      <c r="J13" s="1030" t="e">
        <f t="shared" si="4"/>
        <v>#REF!</v>
      </c>
      <c r="K13" s="1030" t="e">
        <f t="shared" si="4"/>
        <v>#REF!</v>
      </c>
    </row>
    <row r="14" spans="1:11" ht="23.25" x14ac:dyDescent="0.35">
      <c r="A14" s="1025"/>
      <c r="B14" s="1020"/>
      <c r="C14" s="1020"/>
      <c r="D14" s="1022"/>
      <c r="E14" s="1020"/>
      <c r="F14" s="1020"/>
      <c r="G14" s="1020"/>
      <c r="H14" s="1020"/>
      <c r="I14" s="1020"/>
      <c r="J14" s="1019"/>
    </row>
    <row r="15" spans="1:11" ht="23.25" x14ac:dyDescent="0.35">
      <c r="A15" s="1025"/>
      <c r="B15" s="1020"/>
      <c r="C15" s="1020"/>
      <c r="D15" s="1022"/>
      <c r="F15" s="1024" t="s">
        <v>165</v>
      </c>
      <c r="G15" s="1024" t="s">
        <v>164</v>
      </c>
      <c r="H15" s="1024" t="s">
        <v>158</v>
      </c>
      <c r="I15" s="1024"/>
      <c r="J15" s="1019"/>
    </row>
    <row r="16" spans="1:11" ht="23.25" x14ac:dyDescent="0.35">
      <c r="A16" s="1018"/>
      <c r="B16" s="1022"/>
      <c r="C16" s="1022"/>
      <c r="D16" s="1566" t="s">
        <v>771</v>
      </c>
      <c r="E16" s="1022" t="s">
        <v>649</v>
      </c>
      <c r="F16" s="1020">
        <v>12</v>
      </c>
      <c r="G16" s="1551" t="e">
        <f>#REF!</f>
        <v>#REF!</v>
      </c>
      <c r="H16" s="1023" t="e">
        <f>F16*G16</f>
        <v>#REF!</v>
      </c>
      <c r="I16" s="1020"/>
      <c r="J16" s="1019"/>
    </row>
    <row r="17" spans="1:10" ht="20.25" x14ac:dyDescent="0.3">
      <c r="A17" s="1024"/>
      <c r="B17" s="1022"/>
      <c r="C17" s="1022"/>
      <c r="D17" s="1022"/>
      <c r="E17" s="1020"/>
      <c r="F17" s="1020"/>
      <c r="G17" s="1020"/>
      <c r="H17" s="1023"/>
      <c r="I17" s="1023"/>
      <c r="J17" s="1019"/>
    </row>
    <row r="18" spans="1:10" ht="23.25" x14ac:dyDescent="0.35">
      <c r="A18" s="1018"/>
      <c r="B18" s="1022"/>
      <c r="C18" s="1022"/>
      <c r="D18" s="1022"/>
      <c r="E18" s="1024" t="s">
        <v>524</v>
      </c>
      <c r="F18" s="1020">
        <v>2</v>
      </c>
      <c r="G18" s="1023" t="e">
        <f>#REF!</f>
        <v>#REF!</v>
      </c>
      <c r="H18" s="1023" t="e">
        <f>F18*G18</f>
        <v>#REF!</v>
      </c>
      <c r="I18" s="1023"/>
      <c r="J18" s="1019"/>
    </row>
    <row r="19" spans="1:10" ht="20.25" x14ac:dyDescent="0.3">
      <c r="B19" s="1022"/>
      <c r="H19" s="1023"/>
      <c r="J19" s="1019"/>
    </row>
    <row r="20" spans="1:10" ht="20.25" x14ac:dyDescent="0.3">
      <c r="E20" s="1547" t="s">
        <v>351</v>
      </c>
      <c r="F20" s="1548">
        <v>7</v>
      </c>
      <c r="G20" s="1546" t="e">
        <f>#REF!</f>
        <v>#REF!</v>
      </c>
      <c r="H20" s="1023" t="e">
        <f t="shared" ref="H20:H22" si="5">F20*G20</f>
        <v>#REF!</v>
      </c>
      <c r="I20" s="1019"/>
      <c r="J20" s="1019"/>
    </row>
    <row r="21" spans="1:10" ht="20.25" x14ac:dyDescent="0.3">
      <c r="E21" s="1021"/>
      <c r="F21" s="1020"/>
      <c r="G21" s="1019"/>
      <c r="H21" s="1023"/>
      <c r="I21" s="1019"/>
      <c r="J21" s="1019"/>
    </row>
    <row r="22" spans="1:10" ht="23.25" x14ac:dyDescent="0.35">
      <c r="A22" s="1018"/>
      <c r="E22" s="1567" t="s">
        <v>250</v>
      </c>
      <c r="F22" s="1565">
        <v>1</v>
      </c>
      <c r="G22" s="1544" t="e">
        <f>#REF!</f>
        <v>#REF!</v>
      </c>
      <c r="H22" s="1023" t="e">
        <f t="shared" si="5"/>
        <v>#REF!</v>
      </c>
      <c r="I22" s="1019"/>
      <c r="J22" s="1019"/>
    </row>
    <row r="23" spans="1:10" ht="23.25" x14ac:dyDescent="0.35">
      <c r="A23" s="1018"/>
      <c r="E23" s="1019"/>
      <c r="F23" s="1019"/>
      <c r="G23" s="1019"/>
      <c r="H23" s="1019"/>
      <c r="I23" s="1019"/>
      <c r="J23" s="1019"/>
    </row>
    <row r="24" spans="1:10" ht="23.25" x14ac:dyDescent="0.35">
      <c r="A24" s="1018"/>
      <c r="E24" s="1019"/>
      <c r="F24" s="1019"/>
      <c r="G24" s="1019"/>
      <c r="H24" s="1019"/>
      <c r="I24" s="1019"/>
      <c r="J24" s="1019"/>
    </row>
    <row r="25" spans="1:10" ht="23.25" x14ac:dyDescent="0.35">
      <c r="A25" s="1018"/>
      <c r="E25" s="1019"/>
      <c r="F25" s="1019"/>
      <c r="G25" s="1019"/>
      <c r="H25" s="1019"/>
      <c r="I25" s="1019"/>
      <c r="J25" s="1019"/>
    </row>
    <row r="26" spans="1:10" ht="23.25" x14ac:dyDescent="0.35">
      <c r="A26" s="1018"/>
      <c r="E26" s="1019"/>
      <c r="F26" s="1019"/>
      <c r="G26" s="1019"/>
      <c r="H26" s="1019"/>
      <c r="I26" s="1019"/>
      <c r="J26" s="1019"/>
    </row>
    <row r="27" spans="1:10" ht="23.25" x14ac:dyDescent="0.35">
      <c r="A27" s="1018"/>
      <c r="E27" s="1019"/>
      <c r="F27" s="1019"/>
      <c r="G27" s="1019"/>
      <c r="H27" s="1019"/>
      <c r="I27" s="1019"/>
      <c r="J27" s="1019"/>
    </row>
    <row r="28" spans="1:10" ht="23.25" x14ac:dyDescent="0.35">
      <c r="A28" s="1018"/>
      <c r="E28" s="1019"/>
      <c r="F28" s="1019"/>
      <c r="G28" s="1019"/>
      <c r="H28" s="1019"/>
      <c r="I28" s="1019"/>
      <c r="J28" s="1019"/>
    </row>
    <row r="29" spans="1:10" ht="23.25" x14ac:dyDescent="0.35">
      <c r="A29" s="1018"/>
      <c r="E29" s="1019"/>
      <c r="F29" s="1019"/>
      <c r="G29" s="1019"/>
      <c r="H29" s="1019"/>
      <c r="I29" s="1019"/>
      <c r="J29" s="1019"/>
    </row>
    <row r="30" spans="1:10" ht="23.25" x14ac:dyDescent="0.35">
      <c r="A30" s="1018"/>
      <c r="E30" s="1019"/>
      <c r="F30" s="1019"/>
      <c r="G30" s="1019"/>
      <c r="H30" s="1019"/>
      <c r="I30" s="1019"/>
      <c r="J30" s="1019"/>
    </row>
    <row r="31" spans="1:10" ht="23.25" x14ac:dyDescent="0.35">
      <c r="A31" s="1018"/>
      <c r="E31" s="1019"/>
      <c r="F31" s="1019"/>
      <c r="G31" s="1019"/>
      <c r="H31" s="1019"/>
      <c r="I31" s="1019"/>
      <c r="J31" s="1019"/>
    </row>
    <row r="32" spans="1:10" ht="23.25" x14ac:dyDescent="0.35">
      <c r="A32" s="1018"/>
      <c r="E32" s="1019"/>
      <c r="F32" s="1019"/>
      <c r="G32" s="1019"/>
      <c r="H32" s="1019"/>
      <c r="I32" s="1019"/>
      <c r="J32" s="1019"/>
    </row>
    <row r="33" spans="1:10" ht="23.25" x14ac:dyDescent="0.35">
      <c r="A33" s="1018"/>
      <c r="E33" s="1019"/>
      <c r="F33" s="1019"/>
      <c r="G33" s="1019"/>
      <c r="H33" s="1019"/>
      <c r="I33" s="1019"/>
      <c r="J33" s="1019"/>
    </row>
    <row r="34" spans="1:10" ht="23.25" x14ac:dyDescent="0.35">
      <c r="A34" s="1018"/>
      <c r="E34" s="1019"/>
      <c r="F34" s="1019"/>
      <c r="G34" s="1019"/>
      <c r="H34" s="1019"/>
      <c r="I34" s="1019"/>
      <c r="J34" s="1019"/>
    </row>
    <row r="35" spans="1:10" ht="23.25" x14ac:dyDescent="0.35">
      <c r="A35" s="1018"/>
      <c r="E35" s="1019"/>
      <c r="F35" s="1019"/>
      <c r="G35" s="1019"/>
      <c r="H35" s="1019"/>
      <c r="I35" s="1019"/>
      <c r="J35" s="1019"/>
    </row>
    <row r="36" spans="1:10" ht="23.25" x14ac:dyDescent="0.35">
      <c r="A36" s="1018"/>
      <c r="E36" s="1019"/>
      <c r="F36" s="1019"/>
      <c r="G36" s="1019"/>
      <c r="H36" s="1019"/>
      <c r="I36" s="1019"/>
      <c r="J36" s="1019"/>
    </row>
    <row r="37" spans="1:10" ht="23.25" x14ac:dyDescent="0.35">
      <c r="A37" s="1018"/>
      <c r="E37" s="1019"/>
      <c r="F37" s="1019"/>
      <c r="G37" s="1019"/>
      <c r="H37" s="1019"/>
      <c r="I37" s="1019"/>
      <c r="J37" s="1019"/>
    </row>
    <row r="38" spans="1:10" ht="23.25" x14ac:dyDescent="0.35">
      <c r="A38" s="1018"/>
      <c r="E38" s="1019"/>
      <c r="F38" s="1019"/>
      <c r="G38" s="1019"/>
      <c r="H38" s="1019"/>
      <c r="I38" s="1019"/>
      <c r="J38" s="1019"/>
    </row>
    <row r="39" spans="1:10" ht="23.25" x14ac:dyDescent="0.35">
      <c r="A39" s="1018"/>
      <c r="E39" s="1019"/>
      <c r="F39" s="1019"/>
      <c r="G39" s="1019"/>
      <c r="H39" s="1019"/>
      <c r="I39" s="1019"/>
      <c r="J39" s="1019"/>
    </row>
    <row r="40" spans="1:10" ht="23.25" x14ac:dyDescent="0.35">
      <c r="A40" s="1018"/>
      <c r="E40" s="1019"/>
      <c r="F40" s="1019"/>
      <c r="G40" s="1019"/>
      <c r="H40" s="1019"/>
      <c r="I40" s="1019"/>
      <c r="J40" s="1019"/>
    </row>
    <row r="41" spans="1:10" ht="23.25" x14ac:dyDescent="0.35">
      <c r="A41" s="1018"/>
      <c r="E41" s="1019"/>
      <c r="F41" s="1019"/>
      <c r="G41" s="1019"/>
      <c r="H41" s="1019"/>
      <c r="I41" s="1019"/>
      <c r="J41" s="1019"/>
    </row>
    <row r="42" spans="1:10" ht="23.25" x14ac:dyDescent="0.35">
      <c r="A42" s="1018"/>
      <c r="E42" s="1019"/>
      <c r="F42" s="1019"/>
      <c r="G42" s="1019"/>
      <c r="H42" s="1019"/>
      <c r="I42" s="1019"/>
      <c r="J42" s="1019"/>
    </row>
    <row r="43" spans="1:10" ht="23.25" x14ac:dyDescent="0.35">
      <c r="A43" s="1018"/>
      <c r="E43" s="1019"/>
      <c r="F43" s="1019"/>
      <c r="G43" s="1019"/>
      <c r="H43" s="1019"/>
      <c r="I43" s="1019"/>
      <c r="J43" s="1019"/>
    </row>
    <row r="44" spans="1:10" ht="23.25" x14ac:dyDescent="0.35">
      <c r="A44" s="1018"/>
    </row>
    <row r="45" spans="1:10" ht="23.25" x14ac:dyDescent="0.35">
      <c r="A45" s="1018"/>
    </row>
    <row r="46" spans="1:10" ht="23.25" x14ac:dyDescent="0.35">
      <c r="A46" s="1018"/>
    </row>
    <row r="47" spans="1:10" ht="23.25" x14ac:dyDescent="0.35">
      <c r="A47" s="1018"/>
    </row>
    <row r="48" spans="1:10" ht="23.25" x14ac:dyDescent="0.35">
      <c r="A48" s="1018"/>
    </row>
    <row r="49" spans="1:1" ht="23.25" x14ac:dyDescent="0.35">
      <c r="A49" s="1018"/>
    </row>
  </sheetData>
  <pageMargins left="0.5" right="0.5" top="0.5" bottom="0.5" header="0" footer="0"/>
  <pageSetup scale="51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7DD65-E0C7-4216-9D5A-B8ADFA53B96F}">
  <dimension ref="A1:K46"/>
  <sheetViews>
    <sheetView workbookViewId="0"/>
  </sheetViews>
  <sheetFormatPr defaultColWidth="12.42578125" defaultRowHeight="15" x14ac:dyDescent="0.2"/>
  <cols>
    <col min="1" max="1" width="20.140625" style="1017" customWidth="1"/>
    <col min="2" max="2" width="4.7109375" style="1017" customWidth="1"/>
    <col min="3" max="3" width="20.140625" style="1017" customWidth="1"/>
    <col min="4" max="4" width="13.7109375" style="1017" customWidth="1"/>
    <col min="5" max="10" width="17.5703125" style="1017" customWidth="1"/>
    <col min="11" max="11" width="13.85546875" style="1017" bestFit="1" customWidth="1"/>
    <col min="12" max="16384" width="12.42578125" style="1017"/>
  </cols>
  <sheetData>
    <row r="1" spans="1:11" ht="20.100000000000001" customHeight="1" x14ac:dyDescent="0.2"/>
    <row r="2" spans="1:11" ht="23.25" x14ac:dyDescent="0.35">
      <c r="A2" s="1038" t="s">
        <v>775</v>
      </c>
      <c r="B2" s="1038"/>
    </row>
    <row r="4" spans="1:11" ht="20.100000000000001" customHeight="1" x14ac:dyDescent="0.25">
      <c r="A4" s="1037" t="s">
        <v>133</v>
      </c>
      <c r="B4" s="1022"/>
      <c r="C4" s="1022"/>
      <c r="E4" s="1036">
        <v>1</v>
      </c>
      <c r="F4" s="1036">
        <v>2</v>
      </c>
      <c r="G4" s="1036">
        <v>3</v>
      </c>
      <c r="H4" s="1036">
        <v>4</v>
      </c>
      <c r="I4" s="1036">
        <v>4.5</v>
      </c>
      <c r="J4" s="1036">
        <v>5</v>
      </c>
      <c r="K4" s="1036">
        <v>6</v>
      </c>
    </row>
    <row r="5" spans="1:11" ht="20.100000000000001" customHeight="1" x14ac:dyDescent="0.2">
      <c r="E5" s="1035"/>
      <c r="F5" s="1035"/>
      <c r="G5" s="1035"/>
      <c r="H5" s="1035"/>
      <c r="I5" s="1035"/>
      <c r="J5" s="1035"/>
      <c r="K5" s="1035"/>
    </row>
    <row r="6" spans="1:11" ht="20.100000000000001" customHeight="1" x14ac:dyDescent="0.35">
      <c r="A6" s="1018" t="s">
        <v>760</v>
      </c>
      <c r="B6" s="1022"/>
      <c r="C6" s="1022" t="s">
        <v>67</v>
      </c>
      <c r="D6" s="1022"/>
      <c r="E6" s="1023" t="e">
        <f>#REF!</f>
        <v>#REF!</v>
      </c>
      <c r="F6" s="1023" t="e">
        <f>#REF!</f>
        <v>#REF!</v>
      </c>
      <c r="G6" s="1023" t="e">
        <f>#REF!</f>
        <v>#REF!</v>
      </c>
      <c r="H6" s="1023" t="e">
        <f>#REF!</f>
        <v>#REF!</v>
      </c>
      <c r="I6" s="1023" t="e">
        <f>#REF!</f>
        <v>#REF!</v>
      </c>
      <c r="J6" s="1023" t="e">
        <f>#REF!</f>
        <v>#REF!</v>
      </c>
      <c r="K6" s="1023" t="e">
        <f>#REF!</f>
        <v>#REF!</v>
      </c>
    </row>
    <row r="7" spans="1:11" ht="19.5" customHeight="1" x14ac:dyDescent="0.25">
      <c r="C7" s="1024" t="s">
        <v>736</v>
      </c>
      <c r="E7" s="1544" t="e">
        <f t="shared" ref="E7:K7" si="0">$H$15</f>
        <v>#REF!</v>
      </c>
      <c r="F7" s="1544" t="e">
        <f t="shared" si="0"/>
        <v>#REF!</v>
      </c>
      <c r="G7" s="1544" t="e">
        <f t="shared" si="0"/>
        <v>#REF!</v>
      </c>
      <c r="H7" s="1544" t="e">
        <f t="shared" si="0"/>
        <v>#REF!</v>
      </c>
      <c r="I7" s="1544" t="e">
        <f t="shared" si="0"/>
        <v>#REF!</v>
      </c>
      <c r="J7" s="1544" t="e">
        <f t="shared" si="0"/>
        <v>#REF!</v>
      </c>
      <c r="K7" s="1544" t="e">
        <f t="shared" si="0"/>
        <v>#REF!</v>
      </c>
    </row>
    <row r="8" spans="1:11" ht="19.5" customHeight="1" x14ac:dyDescent="0.25">
      <c r="C8" s="1024" t="s">
        <v>772</v>
      </c>
      <c r="E8" s="1544" t="e">
        <f t="shared" ref="E8:K8" si="1">$H$17</f>
        <v>#REF!</v>
      </c>
      <c r="F8" s="1544" t="e">
        <f t="shared" si="1"/>
        <v>#REF!</v>
      </c>
      <c r="G8" s="1544" t="e">
        <f t="shared" si="1"/>
        <v>#REF!</v>
      </c>
      <c r="H8" s="1544" t="e">
        <f t="shared" si="1"/>
        <v>#REF!</v>
      </c>
      <c r="I8" s="1544" t="e">
        <f t="shared" si="1"/>
        <v>#REF!</v>
      </c>
      <c r="J8" s="1544" t="e">
        <f t="shared" si="1"/>
        <v>#REF!</v>
      </c>
      <c r="K8" s="1544" t="e">
        <f t="shared" si="1"/>
        <v>#REF!</v>
      </c>
    </row>
    <row r="9" spans="1:11" ht="19.5" customHeight="1" thickBot="1" x14ac:dyDescent="0.3">
      <c r="C9" s="1570" t="s">
        <v>773</v>
      </c>
      <c r="D9" s="1569"/>
      <c r="E9" s="1571" t="e">
        <f t="shared" ref="E9:K9" si="2">$H$16</f>
        <v>#REF!</v>
      </c>
      <c r="F9" s="1571" t="e">
        <f t="shared" si="2"/>
        <v>#REF!</v>
      </c>
      <c r="G9" s="1571" t="e">
        <f t="shared" si="2"/>
        <v>#REF!</v>
      </c>
      <c r="H9" s="1571" t="e">
        <f t="shared" si="2"/>
        <v>#REF!</v>
      </c>
      <c r="I9" s="1571" t="e">
        <f t="shared" si="2"/>
        <v>#REF!</v>
      </c>
      <c r="J9" s="1571" t="e">
        <f t="shared" si="2"/>
        <v>#REF!</v>
      </c>
      <c r="K9" s="1571" t="e">
        <f t="shared" si="2"/>
        <v>#REF!</v>
      </c>
    </row>
    <row r="10" spans="1:11" ht="20.100000000000001" customHeight="1" x14ac:dyDescent="0.35">
      <c r="A10" s="1018" t="s">
        <v>340</v>
      </c>
      <c r="B10" s="1022"/>
      <c r="C10" s="1022" t="s">
        <v>739</v>
      </c>
      <c r="D10" s="1022" t="s">
        <v>776</v>
      </c>
      <c r="E10" s="1543" t="e">
        <f>#REF!</f>
        <v>#REF!</v>
      </c>
      <c r="F10" s="1543" t="e">
        <f>#REF!</f>
        <v>#REF!</v>
      </c>
      <c r="G10" s="1543" t="e">
        <f>#REF!</f>
        <v>#REF!</v>
      </c>
      <c r="H10" s="1543" t="e">
        <f>#REF!</f>
        <v>#REF!</v>
      </c>
      <c r="I10" s="1543" t="e">
        <f>#REF!</f>
        <v>#REF!</v>
      </c>
      <c r="J10" s="1543" t="e">
        <f>#REF!</f>
        <v>#REF!</v>
      </c>
      <c r="K10" s="1543" t="e">
        <f>#REF!</f>
        <v>#REF!</v>
      </c>
    </row>
    <row r="12" spans="1:11" ht="20.100000000000001" customHeight="1" x14ac:dyDescent="0.35">
      <c r="A12" s="1018"/>
      <c r="B12" s="1022"/>
      <c r="C12" s="1022" t="s">
        <v>158</v>
      </c>
      <c r="D12" s="1022"/>
      <c r="E12" s="1030" t="e">
        <f t="shared" ref="E12:K12" si="3">SUM(E6:E10)</f>
        <v>#REF!</v>
      </c>
      <c r="F12" s="1030" t="e">
        <f t="shared" si="3"/>
        <v>#REF!</v>
      </c>
      <c r="G12" s="1030" t="e">
        <f t="shared" si="3"/>
        <v>#REF!</v>
      </c>
      <c r="H12" s="1030" t="e">
        <f t="shared" si="3"/>
        <v>#REF!</v>
      </c>
      <c r="I12" s="1030" t="e">
        <f t="shared" si="3"/>
        <v>#REF!</v>
      </c>
      <c r="J12" s="1030" t="e">
        <f t="shared" si="3"/>
        <v>#REF!</v>
      </c>
      <c r="K12" s="1030" t="e">
        <f t="shared" si="3"/>
        <v>#REF!</v>
      </c>
    </row>
    <row r="13" spans="1:11" ht="23.25" x14ac:dyDescent="0.35">
      <c r="A13" s="1018"/>
      <c r="B13" s="1022"/>
      <c r="C13" s="1022"/>
      <c r="D13" s="1022"/>
      <c r="E13" s="1520"/>
      <c r="F13" s="1020"/>
      <c r="G13" s="1020"/>
      <c r="H13" s="1023"/>
      <c r="I13" s="1020"/>
      <c r="J13" s="1019"/>
    </row>
    <row r="14" spans="1:11" ht="20.25" x14ac:dyDescent="0.3">
      <c r="A14" s="1024"/>
      <c r="B14" s="1022"/>
      <c r="C14" s="1022"/>
      <c r="D14" s="1022"/>
      <c r="E14" s="1020"/>
      <c r="F14" s="1548" t="s">
        <v>766</v>
      </c>
      <c r="G14" s="1020" t="s">
        <v>765</v>
      </c>
      <c r="H14" s="1023"/>
      <c r="I14" s="1023"/>
      <c r="J14" s="1019"/>
    </row>
    <row r="15" spans="1:11" ht="23.25" x14ac:dyDescent="0.35">
      <c r="A15" s="1018"/>
      <c r="B15" s="1022"/>
      <c r="C15" s="1022"/>
      <c r="D15" s="1022"/>
      <c r="E15" s="1024" t="s">
        <v>736</v>
      </c>
      <c r="F15" s="1020">
        <v>4</v>
      </c>
      <c r="G15" s="1023" t="e">
        <f>#REF!</f>
        <v>#REF!</v>
      </c>
      <c r="H15" s="1023" t="e">
        <f>F15*G15</f>
        <v>#REF!</v>
      </c>
      <c r="I15" s="1023"/>
      <c r="J15" s="1019"/>
    </row>
    <row r="16" spans="1:11" ht="20.25" x14ac:dyDescent="0.3">
      <c r="B16" s="1022"/>
      <c r="E16" s="1017" t="s">
        <v>351</v>
      </c>
      <c r="F16" s="1565">
        <v>4</v>
      </c>
      <c r="G16" s="1546" t="e">
        <f>#REF!</f>
        <v>#REF!</v>
      </c>
      <c r="H16" s="1023" t="e">
        <f>F16*G16</f>
        <v>#REF!</v>
      </c>
      <c r="J16" s="1019"/>
    </row>
    <row r="17" spans="1:10" ht="20.25" x14ac:dyDescent="0.3">
      <c r="D17" s="1573" t="s">
        <v>780</v>
      </c>
      <c r="E17" s="1567" t="s">
        <v>774</v>
      </c>
      <c r="F17" s="1548">
        <v>36</v>
      </c>
      <c r="G17" s="1572" t="e">
        <f>#REF!</f>
        <v>#REF!</v>
      </c>
      <c r="H17" s="1023" t="e">
        <f>F17*G17</f>
        <v>#REF!</v>
      </c>
      <c r="I17" s="1019"/>
      <c r="J17" s="1019"/>
    </row>
    <row r="18" spans="1:10" ht="20.25" x14ac:dyDescent="0.3">
      <c r="E18" s="1021"/>
      <c r="F18" s="1020"/>
      <c r="G18" s="1019"/>
      <c r="H18" s="1019"/>
      <c r="I18" s="1019"/>
      <c r="J18" s="1019"/>
    </row>
    <row r="19" spans="1:10" ht="23.25" x14ac:dyDescent="0.35">
      <c r="A19" s="1018"/>
      <c r="E19" s="1019"/>
      <c r="F19" s="1019"/>
      <c r="G19" s="1019"/>
      <c r="H19" s="1019"/>
      <c r="I19" s="1019"/>
      <c r="J19" s="1019"/>
    </row>
    <row r="20" spans="1:10" ht="23.25" x14ac:dyDescent="0.35">
      <c r="A20" s="1018"/>
      <c r="E20" s="1019"/>
      <c r="F20" s="1019"/>
      <c r="G20" s="1019"/>
      <c r="H20" s="1019"/>
      <c r="I20" s="1019"/>
      <c r="J20" s="1019"/>
    </row>
    <row r="21" spans="1:10" ht="23.25" x14ac:dyDescent="0.35">
      <c r="A21" s="1018"/>
      <c r="E21" s="1019"/>
      <c r="F21" s="1019"/>
      <c r="G21" s="1019"/>
      <c r="H21" s="1019"/>
      <c r="I21" s="1019"/>
      <c r="J21" s="1019"/>
    </row>
    <row r="22" spans="1:10" ht="23.25" x14ac:dyDescent="0.35">
      <c r="A22" s="1018"/>
      <c r="E22" s="1019"/>
      <c r="F22" s="1019"/>
      <c r="G22" s="1019"/>
      <c r="H22" s="1019"/>
      <c r="I22" s="1019"/>
      <c r="J22" s="1019"/>
    </row>
    <row r="23" spans="1:10" ht="23.25" x14ac:dyDescent="0.35">
      <c r="A23" s="1018"/>
      <c r="E23" s="1019"/>
      <c r="F23" s="1019"/>
      <c r="G23" s="1019"/>
      <c r="H23" s="1019"/>
      <c r="I23" s="1019"/>
      <c r="J23" s="1019"/>
    </row>
    <row r="24" spans="1:10" ht="23.25" x14ac:dyDescent="0.35">
      <c r="A24" s="1018"/>
      <c r="E24" s="1019"/>
      <c r="F24" s="1019"/>
      <c r="G24" s="1019"/>
      <c r="H24" s="1019"/>
      <c r="I24" s="1019"/>
      <c r="J24" s="1019"/>
    </row>
    <row r="25" spans="1:10" ht="23.25" x14ac:dyDescent="0.35">
      <c r="A25" s="1018"/>
      <c r="E25" s="1019"/>
      <c r="F25" s="1019"/>
      <c r="G25" s="1019"/>
      <c r="H25" s="1019"/>
      <c r="I25" s="1019"/>
      <c r="J25" s="1019"/>
    </row>
    <row r="26" spans="1:10" ht="23.25" x14ac:dyDescent="0.35">
      <c r="A26" s="1018"/>
      <c r="E26" s="1019"/>
      <c r="F26" s="1019"/>
      <c r="G26" s="1019"/>
      <c r="H26" s="1019"/>
      <c r="I26" s="1019"/>
      <c r="J26" s="1019"/>
    </row>
    <row r="27" spans="1:10" ht="23.25" x14ac:dyDescent="0.35">
      <c r="A27" s="1018"/>
      <c r="E27" s="1019"/>
      <c r="F27" s="1019"/>
      <c r="G27" s="1019"/>
      <c r="H27" s="1019"/>
      <c r="I27" s="1019"/>
      <c r="J27" s="1019"/>
    </row>
    <row r="28" spans="1:10" ht="23.25" x14ac:dyDescent="0.35">
      <c r="A28" s="1018"/>
      <c r="E28" s="1019"/>
      <c r="F28" s="1019"/>
      <c r="G28" s="1019"/>
      <c r="H28" s="1019"/>
      <c r="I28" s="1019"/>
      <c r="J28" s="1019"/>
    </row>
    <row r="29" spans="1:10" ht="23.25" x14ac:dyDescent="0.35">
      <c r="A29" s="1018"/>
      <c r="E29" s="1019"/>
      <c r="F29" s="1019"/>
      <c r="G29" s="1019"/>
      <c r="H29" s="1019"/>
      <c r="I29" s="1019"/>
      <c r="J29" s="1019"/>
    </row>
    <row r="30" spans="1:10" ht="23.25" x14ac:dyDescent="0.35">
      <c r="A30" s="1018"/>
      <c r="E30" s="1019"/>
      <c r="F30" s="1019"/>
      <c r="G30" s="1019"/>
      <c r="H30" s="1019"/>
      <c r="I30" s="1019"/>
      <c r="J30" s="1019"/>
    </row>
    <row r="31" spans="1:10" ht="23.25" x14ac:dyDescent="0.35">
      <c r="A31" s="1018"/>
      <c r="E31" s="1019"/>
      <c r="F31" s="1019"/>
      <c r="G31" s="1019"/>
      <c r="H31" s="1019"/>
      <c r="I31" s="1019"/>
      <c r="J31" s="1019"/>
    </row>
    <row r="32" spans="1:10" ht="23.25" x14ac:dyDescent="0.35">
      <c r="A32" s="1018"/>
      <c r="E32" s="1019"/>
      <c r="F32" s="1019"/>
      <c r="G32" s="1019"/>
      <c r="H32" s="1019"/>
      <c r="I32" s="1019"/>
      <c r="J32" s="1019"/>
    </row>
    <row r="33" spans="1:10" ht="23.25" x14ac:dyDescent="0.35">
      <c r="A33" s="1018"/>
      <c r="E33" s="1019"/>
      <c r="F33" s="1019"/>
      <c r="G33" s="1019"/>
      <c r="H33" s="1019"/>
      <c r="I33" s="1019"/>
      <c r="J33" s="1019"/>
    </row>
    <row r="34" spans="1:10" ht="23.25" x14ac:dyDescent="0.35">
      <c r="A34" s="1018"/>
      <c r="E34" s="1019"/>
      <c r="F34" s="1019"/>
      <c r="G34" s="1019"/>
      <c r="H34" s="1019"/>
      <c r="I34" s="1019"/>
      <c r="J34" s="1019"/>
    </row>
    <row r="35" spans="1:10" ht="23.25" x14ac:dyDescent="0.35">
      <c r="A35" s="1018"/>
      <c r="E35" s="1019"/>
      <c r="F35" s="1019"/>
      <c r="G35" s="1019"/>
      <c r="H35" s="1019"/>
      <c r="I35" s="1019"/>
      <c r="J35" s="1019"/>
    </row>
    <row r="36" spans="1:10" ht="23.25" x14ac:dyDescent="0.35">
      <c r="A36" s="1018"/>
      <c r="E36" s="1019"/>
      <c r="F36" s="1019"/>
      <c r="G36" s="1019"/>
      <c r="H36" s="1019"/>
      <c r="I36" s="1019"/>
      <c r="J36" s="1019"/>
    </row>
    <row r="37" spans="1:10" ht="23.25" x14ac:dyDescent="0.35">
      <c r="A37" s="1018"/>
      <c r="E37" s="1019"/>
      <c r="F37" s="1019"/>
      <c r="G37" s="1019"/>
      <c r="H37" s="1019"/>
      <c r="I37" s="1019"/>
      <c r="J37" s="1019"/>
    </row>
    <row r="38" spans="1:10" ht="23.25" x14ac:dyDescent="0.35">
      <c r="A38" s="1018"/>
      <c r="E38" s="1019"/>
      <c r="F38" s="1019"/>
      <c r="G38" s="1019"/>
      <c r="H38" s="1019"/>
      <c r="I38" s="1019"/>
      <c r="J38" s="1019"/>
    </row>
    <row r="39" spans="1:10" ht="23.25" x14ac:dyDescent="0.35">
      <c r="A39" s="1018"/>
      <c r="E39" s="1019"/>
      <c r="F39" s="1019"/>
      <c r="G39" s="1019"/>
      <c r="H39" s="1019"/>
      <c r="I39" s="1019"/>
      <c r="J39" s="1019"/>
    </row>
    <row r="40" spans="1:10" ht="23.25" x14ac:dyDescent="0.35">
      <c r="A40" s="1018"/>
      <c r="E40" s="1019"/>
      <c r="F40" s="1019"/>
      <c r="G40" s="1019"/>
      <c r="H40" s="1019"/>
      <c r="I40" s="1019"/>
      <c r="J40" s="1019"/>
    </row>
    <row r="41" spans="1:10" ht="23.25" x14ac:dyDescent="0.35">
      <c r="A41" s="1018"/>
    </row>
    <row r="42" spans="1:10" ht="23.25" x14ac:dyDescent="0.35">
      <c r="A42" s="1018"/>
    </row>
    <row r="43" spans="1:10" ht="23.25" x14ac:dyDescent="0.35">
      <c r="A43" s="1018"/>
    </row>
    <row r="44" spans="1:10" ht="23.25" x14ac:dyDescent="0.35">
      <c r="A44" s="1018"/>
    </row>
    <row r="45" spans="1:10" ht="23.25" x14ac:dyDescent="0.35">
      <c r="A45" s="1018"/>
    </row>
    <row r="46" spans="1:10" ht="23.25" x14ac:dyDescent="0.35">
      <c r="A46" s="1018"/>
    </row>
  </sheetData>
  <pageMargins left="0.5" right="0.5" top="0.5" bottom="0.5" header="0" footer="0"/>
  <pageSetup scale="51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3EF0-CF1A-4218-B549-15FB479223C1}">
  <sheetPr>
    <tabColor theme="4" tint="0.79998168889431442"/>
  </sheetPr>
  <dimension ref="A1:I59"/>
  <sheetViews>
    <sheetView workbookViewId="0">
      <selection activeCell="U53" sqref="U53"/>
    </sheetView>
  </sheetViews>
  <sheetFormatPr defaultRowHeight="12.75" x14ac:dyDescent="0.2"/>
  <cols>
    <col min="1" max="1" width="24.7109375" style="1126" customWidth="1"/>
    <col min="2" max="2" width="15.7109375" style="1138" customWidth="1"/>
    <col min="3" max="3" width="10.7109375" style="1126" hidden="1" customWidth="1"/>
    <col min="4" max="4" width="11.7109375" style="1126" hidden="1" customWidth="1"/>
    <col min="5" max="5" width="11.7109375" style="1126" customWidth="1"/>
    <col min="6" max="6" width="13.7109375" style="1126" customWidth="1"/>
    <col min="7" max="8" width="11.7109375" style="1126" customWidth="1"/>
    <col min="9" max="16384" width="9.140625" style="1126"/>
  </cols>
  <sheetData>
    <row r="1" spans="1:9" ht="75" customHeight="1" thickBot="1" x14ac:dyDescent="0.25">
      <c r="B1" s="1963" t="s">
        <v>662</v>
      </c>
      <c r="C1" s="1964"/>
      <c r="D1" s="1964"/>
      <c r="E1" s="1964"/>
      <c r="F1" s="1964"/>
      <c r="G1" s="1964"/>
      <c r="H1" s="1965"/>
      <c r="I1" s="1284"/>
    </row>
    <row r="2" spans="1:9" ht="42" customHeight="1" x14ac:dyDescent="0.2">
      <c r="A2" s="1966" t="s">
        <v>536</v>
      </c>
      <c r="B2" s="1969" t="s">
        <v>133</v>
      </c>
      <c r="C2" s="1793" t="s">
        <v>52</v>
      </c>
      <c r="D2" s="1799" t="s">
        <v>56</v>
      </c>
      <c r="E2" s="1799" t="s">
        <v>827</v>
      </c>
      <c r="F2" s="1799" t="s">
        <v>832</v>
      </c>
      <c r="G2" s="1799" t="s">
        <v>829</v>
      </c>
      <c r="H2" s="1805" t="s">
        <v>830</v>
      </c>
    </row>
    <row r="3" spans="1:9" ht="10.5" customHeight="1" x14ac:dyDescent="0.2">
      <c r="A3" s="1967"/>
      <c r="B3" s="1970"/>
      <c r="C3" s="1794"/>
      <c r="D3" s="1800"/>
      <c r="E3" s="1800"/>
      <c r="F3" s="1800"/>
      <c r="G3" s="1800"/>
      <c r="H3" s="1806"/>
    </row>
    <row r="4" spans="1:9" ht="4.5" customHeight="1" thickBot="1" x14ac:dyDescent="0.25">
      <c r="A4" s="1968"/>
      <c r="B4" s="1971"/>
      <c r="C4" s="1795"/>
      <c r="D4" s="1801"/>
      <c r="E4" s="1801"/>
      <c r="F4" s="1801"/>
      <c r="G4" s="1801"/>
      <c r="H4" s="1807"/>
    </row>
    <row r="5" spans="1:9" ht="13.5" customHeight="1" x14ac:dyDescent="0.25">
      <c r="A5" s="1127" t="s">
        <v>540</v>
      </c>
      <c r="B5" s="1489" t="s">
        <v>671</v>
      </c>
      <c r="C5" s="1972"/>
      <c r="D5" s="1972"/>
      <c r="E5" s="1974">
        <f>ImpLnks1!N8+ImpLnks1!N12</f>
        <v>1428</v>
      </c>
      <c r="F5" s="1974">
        <f>ImpLnks1!O8+ImpLnks1!O12</f>
        <v>1551</v>
      </c>
      <c r="G5" s="1974">
        <f>ImpLnks1!P8+ImpLnks1!P12</f>
        <v>1826</v>
      </c>
      <c r="H5" s="1976">
        <f>ImpLnks1!Q8+ImpLnks1!Q12</f>
        <v>1834</v>
      </c>
    </row>
    <row r="6" spans="1:9" ht="13.5" customHeight="1" x14ac:dyDescent="0.25">
      <c r="A6" s="1132"/>
      <c r="B6" s="1486" t="s">
        <v>196</v>
      </c>
      <c r="C6" s="1973"/>
      <c r="D6" s="1973"/>
      <c r="E6" s="1975"/>
      <c r="F6" s="1975"/>
      <c r="G6" s="1975"/>
      <c r="H6" s="1977"/>
    </row>
    <row r="7" spans="1:9" ht="13.5" customHeight="1" x14ac:dyDescent="0.25">
      <c r="A7" s="1128"/>
      <c r="B7" s="1487" t="s">
        <v>672</v>
      </c>
      <c r="C7" s="1981"/>
      <c r="D7" s="1981"/>
      <c r="E7" s="1983">
        <f>ImpLnks1!N9+ImpLnks1!N12</f>
        <v>1508</v>
      </c>
      <c r="F7" s="1983">
        <f>ImpLnks1!O9+ImpLnks1!O12</f>
        <v>1636</v>
      </c>
      <c r="G7" s="1983">
        <f>ImpLnks1!P9+ImpLnks1!P12</f>
        <v>1932</v>
      </c>
      <c r="H7" s="1985">
        <f>ImpLnks1!Q9+ImpLnks1!Q12</f>
        <v>1940</v>
      </c>
    </row>
    <row r="8" spans="1:9" ht="13.5" customHeight="1" x14ac:dyDescent="0.25">
      <c r="A8" s="1128"/>
      <c r="B8" s="1488" t="s">
        <v>196</v>
      </c>
      <c r="C8" s="1982"/>
      <c r="D8" s="1982"/>
      <c r="E8" s="1984"/>
      <c r="F8" s="1984"/>
      <c r="G8" s="1984"/>
      <c r="H8" s="1986"/>
    </row>
    <row r="9" spans="1:9" ht="13.5" customHeight="1" x14ac:dyDescent="0.25">
      <c r="A9" s="1128"/>
      <c r="B9" s="1485" t="s">
        <v>673</v>
      </c>
      <c r="C9" s="1978"/>
      <c r="D9" s="1978"/>
      <c r="E9" s="1979">
        <f>ImpLnks1!N10+ImpLnks1!N13</f>
        <v>1643.1666666666667</v>
      </c>
      <c r="F9" s="1979">
        <f>ImpLnks1!O10+ImpLnks1!O13</f>
        <v>1783.8333333333335</v>
      </c>
      <c r="G9" s="1979">
        <f>ImpLnks1!P10+ImpLnks1!P13</f>
        <v>2102.8333333333335</v>
      </c>
      <c r="H9" s="1980">
        <f>ImpLnks1!Q10+ImpLnks1!Q13</f>
        <v>2111.8333333333335</v>
      </c>
    </row>
    <row r="10" spans="1:9" ht="13.5" customHeight="1" x14ac:dyDescent="0.25">
      <c r="A10" s="1128"/>
      <c r="B10" s="1486" t="s">
        <v>195</v>
      </c>
      <c r="C10" s="1973"/>
      <c r="D10" s="1973"/>
      <c r="E10" s="1975"/>
      <c r="F10" s="1975"/>
      <c r="G10" s="1975"/>
      <c r="H10" s="1977"/>
    </row>
    <row r="11" spans="1:9" ht="13.5" customHeight="1" x14ac:dyDescent="0.25">
      <c r="A11" s="1128"/>
      <c r="B11" s="1487" t="s">
        <v>674</v>
      </c>
      <c r="C11" s="1981"/>
      <c r="D11" s="1981"/>
      <c r="E11" s="1993">
        <f>ImpLnks1!N11+ImpLnks1!N13</f>
        <v>1736.5</v>
      </c>
      <c r="F11" s="1993">
        <f>ImpLnks1!O11+ImpLnks1!O13</f>
        <v>1883</v>
      </c>
      <c r="G11" s="1993">
        <f>ImpLnks1!P11+ImpLnks1!P13</f>
        <v>2226.5</v>
      </c>
      <c r="H11" s="1995">
        <f>ImpLnks1!Q11+ImpLnks1!Q13</f>
        <v>2235.5</v>
      </c>
    </row>
    <row r="12" spans="1:9" ht="13.5" customHeight="1" x14ac:dyDescent="0.25">
      <c r="A12" s="1128"/>
      <c r="B12" s="1488" t="s">
        <v>195</v>
      </c>
      <c r="C12" s="1982"/>
      <c r="D12" s="1982"/>
      <c r="E12" s="1994"/>
      <c r="F12" s="1994"/>
      <c r="G12" s="1994"/>
      <c r="H12" s="1996"/>
    </row>
    <row r="13" spans="1:9" ht="13.5" customHeight="1" x14ac:dyDescent="0.25">
      <c r="A13" s="1143" t="s">
        <v>541</v>
      </c>
      <c r="B13" s="1485" t="s">
        <v>675</v>
      </c>
      <c r="C13" s="1987"/>
      <c r="D13" s="1987"/>
      <c r="E13" s="1989">
        <f>ImpLnks1!N14+ImpLnks1!N18</f>
        <v>1836.8333333333335</v>
      </c>
      <c r="F13" s="1989">
        <f>ImpLnks1!O14+ImpLnks1!O18</f>
        <v>2083.666666666667</v>
      </c>
      <c r="G13" s="1989">
        <f>ImpLnks1!P14+ImpLnks1!P18</f>
        <v>2370.666666666667</v>
      </c>
      <c r="H13" s="1991">
        <f>ImpLnks1!Q14+ImpLnks1!Q18</f>
        <v>2511.166666666667</v>
      </c>
    </row>
    <row r="14" spans="1:9" ht="13.5" customHeight="1" x14ac:dyDescent="0.25">
      <c r="A14" s="1128"/>
      <c r="B14" s="1486" t="s">
        <v>151</v>
      </c>
      <c r="C14" s="1988"/>
      <c r="D14" s="1988"/>
      <c r="E14" s="1990"/>
      <c r="F14" s="1990"/>
      <c r="G14" s="1990"/>
      <c r="H14" s="1992"/>
    </row>
    <row r="15" spans="1:9" ht="13.5" customHeight="1" x14ac:dyDescent="0.25">
      <c r="A15" s="1128"/>
      <c r="B15" s="1487" t="s">
        <v>676</v>
      </c>
      <c r="C15" s="2000"/>
      <c r="D15" s="2000"/>
      <c r="E15" s="1993">
        <f>ImpLnks1!N15+ImpLnks1!N18</f>
        <v>1939.3333333333335</v>
      </c>
      <c r="F15" s="1993">
        <f>ImpLnks1!O15+ImpLnks1!O18</f>
        <v>2188.666666666667</v>
      </c>
      <c r="G15" s="1993">
        <f>ImpLnks1!P15+ImpLnks1!P18</f>
        <v>2496.666666666667</v>
      </c>
      <c r="H15" s="1995">
        <f>ImpLnks1!Q15+ImpLnks1!Q18</f>
        <v>2648.666666666667</v>
      </c>
    </row>
    <row r="16" spans="1:9" ht="13.5" customHeight="1" x14ac:dyDescent="0.25">
      <c r="A16" s="1128"/>
      <c r="B16" s="1488" t="s">
        <v>151</v>
      </c>
      <c r="C16" s="2001"/>
      <c r="D16" s="2001"/>
      <c r="E16" s="2002"/>
      <c r="F16" s="2002"/>
      <c r="G16" s="2002"/>
      <c r="H16" s="2003"/>
    </row>
    <row r="17" spans="1:8" ht="13.5" customHeight="1" x14ac:dyDescent="0.25">
      <c r="A17" s="1128"/>
      <c r="B17" s="1485" t="s">
        <v>677</v>
      </c>
      <c r="C17" s="1978"/>
      <c r="D17" s="1978"/>
      <c r="E17" s="1979">
        <f>ImpLnks1!N16+ImpLnks1!N19</f>
        <v>2113.416666666667</v>
      </c>
      <c r="F17" s="1979">
        <f>ImpLnks1!O16+ImpLnks1!O19</f>
        <v>2392.25</v>
      </c>
      <c r="G17" s="1979">
        <f>ImpLnks1!P16+ImpLnks1!P19</f>
        <v>2724.75</v>
      </c>
      <c r="H17" s="1980">
        <f>ImpLnks1!Q16+ImpLnks1!Q19</f>
        <v>2888.0833333333335</v>
      </c>
    </row>
    <row r="18" spans="1:8" ht="13.5" customHeight="1" x14ac:dyDescent="0.25">
      <c r="A18" s="1128"/>
      <c r="B18" s="1486" t="s">
        <v>194</v>
      </c>
      <c r="C18" s="1997"/>
      <c r="D18" s="1997"/>
      <c r="E18" s="1998"/>
      <c r="F18" s="1998"/>
      <c r="G18" s="1998"/>
      <c r="H18" s="1999"/>
    </row>
    <row r="19" spans="1:8" ht="13.5" customHeight="1" x14ac:dyDescent="0.25">
      <c r="A19" s="1128"/>
      <c r="B19" s="1487" t="s">
        <v>678</v>
      </c>
      <c r="C19" s="2000"/>
      <c r="D19" s="2000"/>
      <c r="E19" s="1993">
        <f>ImpLnks1!N17+ImpLnks1!N19</f>
        <v>2233</v>
      </c>
      <c r="F19" s="1993">
        <f>ImpLnks1!O17+ImpLnks1!O19</f>
        <v>2514.75</v>
      </c>
      <c r="G19" s="1993">
        <f>ImpLnks1!P17+ImpLnks1!P19</f>
        <v>2871.75</v>
      </c>
      <c r="H19" s="1995">
        <f>ImpLnks1!Q17+ImpLnks1!Q19</f>
        <v>3048.5</v>
      </c>
    </row>
    <row r="20" spans="1:8" ht="13.5" customHeight="1" x14ac:dyDescent="0.25">
      <c r="A20" s="1128"/>
      <c r="B20" s="1488" t="s">
        <v>194</v>
      </c>
      <c r="C20" s="2001"/>
      <c r="D20" s="2001"/>
      <c r="E20" s="2002"/>
      <c r="F20" s="2002"/>
      <c r="G20" s="2002"/>
      <c r="H20" s="2003"/>
    </row>
    <row r="21" spans="1:8" ht="33" customHeight="1" x14ac:dyDescent="0.2">
      <c r="A21" s="2018" t="s">
        <v>551</v>
      </c>
      <c r="B21" s="2019"/>
      <c r="C21" s="1129"/>
      <c r="D21" s="1129"/>
      <c r="E21" s="1129"/>
      <c r="F21" s="1129"/>
      <c r="G21" s="1130"/>
      <c r="H21" s="1131"/>
    </row>
    <row r="22" spans="1:8" x14ac:dyDescent="0.2">
      <c r="A22" s="1234" t="s">
        <v>545</v>
      </c>
      <c r="B22" s="1460"/>
      <c r="C22" s="1129"/>
      <c r="D22" s="1129"/>
      <c r="E22" s="1129"/>
      <c r="F22" s="1129"/>
      <c r="G22" s="1130"/>
      <c r="H22" s="1131"/>
    </row>
    <row r="23" spans="1:8" ht="6" customHeight="1" thickBot="1" x14ac:dyDescent="0.25">
      <c r="A23" s="1268"/>
      <c r="B23" s="1461"/>
      <c r="C23" s="1184"/>
      <c r="D23" s="1184"/>
      <c r="E23" s="1184"/>
      <c r="F23" s="1184"/>
      <c r="G23" s="1185"/>
      <c r="H23" s="1186"/>
    </row>
    <row r="24" spans="1:8" ht="13.5" customHeight="1" x14ac:dyDescent="0.25">
      <c r="A24" s="1127" t="s">
        <v>539</v>
      </c>
      <c r="B24" s="1489" t="s">
        <v>671</v>
      </c>
      <c r="C24" s="1972"/>
      <c r="D24" s="1972"/>
      <c r="E24" s="1974">
        <f>ImpLnks1!AK14+ImpLnks1!N12</f>
        <v>1494</v>
      </c>
      <c r="F24" s="1974">
        <f>ImpLnks1!AL14+ImpLnks1!O12</f>
        <v>1688.5</v>
      </c>
      <c r="G24" s="1974">
        <f>ImpLnks1!AM14+ImpLnks1!P12</f>
        <v>1996.5</v>
      </c>
      <c r="H24" s="1976">
        <f>ImpLnks1!AN14+ImpLnks1!Q12</f>
        <v>2065</v>
      </c>
    </row>
    <row r="25" spans="1:8" ht="13.5" customHeight="1" x14ac:dyDescent="0.25">
      <c r="A25" s="1128"/>
      <c r="B25" s="1486" t="s">
        <v>196</v>
      </c>
      <c r="C25" s="1973"/>
      <c r="D25" s="1988"/>
      <c r="E25" s="1990"/>
      <c r="F25" s="1990"/>
      <c r="G25" s="1990"/>
      <c r="H25" s="1992"/>
    </row>
    <row r="26" spans="1:8" ht="13.5" customHeight="1" x14ac:dyDescent="0.25">
      <c r="A26" s="1128"/>
      <c r="B26" s="1487" t="s">
        <v>674</v>
      </c>
      <c r="C26" s="1981"/>
      <c r="D26" s="1981"/>
      <c r="E26" s="1993">
        <f>ImpLnks1!AK15+ImpLnks1!N13</f>
        <v>1820.5</v>
      </c>
      <c r="F26" s="1993">
        <f>ImpLnks1!AL15+ImpLnks1!O13</f>
        <v>2058</v>
      </c>
      <c r="G26" s="1993">
        <f>ImpLnks1!AM15+ImpLnks1!P13</f>
        <v>2443.5</v>
      </c>
      <c r="H26" s="1995">
        <f>ImpLnks1!AN15+ImpLnks1!Q13</f>
        <v>2529.5</v>
      </c>
    </row>
    <row r="27" spans="1:8" ht="13.5" customHeight="1" x14ac:dyDescent="0.25">
      <c r="A27" s="1128"/>
      <c r="B27" s="1488" t="s">
        <v>195</v>
      </c>
      <c r="C27" s="2001"/>
      <c r="D27" s="2001"/>
      <c r="E27" s="2002"/>
      <c r="F27" s="2002"/>
      <c r="G27" s="2002"/>
      <c r="H27" s="2003"/>
    </row>
    <row r="28" spans="1:8" ht="13.5" customHeight="1" x14ac:dyDescent="0.25">
      <c r="A28" s="1128"/>
      <c r="B28" s="1490" t="s">
        <v>675</v>
      </c>
      <c r="C28" s="1978"/>
      <c r="D28" s="1978"/>
      <c r="E28" s="1979">
        <f>ImpLnks1!AK16+ImpLnks1!N18</f>
        <v>1886.3333333333335</v>
      </c>
      <c r="F28" s="1979">
        <f>ImpLnks1!AL16+ImpLnks1!O18</f>
        <v>2254.166666666667</v>
      </c>
      <c r="G28" s="1979">
        <f>ImpLnks1!AM16+ImpLnks1!P18</f>
        <v>2579.666666666667</v>
      </c>
      <c r="H28" s="1980">
        <f>ImpLnks1!AN16+ImpLnks1!Q18</f>
        <v>2736.666666666667</v>
      </c>
    </row>
    <row r="29" spans="1:8" ht="13.5" customHeight="1" x14ac:dyDescent="0.25">
      <c r="A29" s="1128"/>
      <c r="B29" s="1486" t="s">
        <v>151</v>
      </c>
      <c r="C29" s="1997"/>
      <c r="D29" s="1997"/>
      <c r="E29" s="1998"/>
      <c r="F29" s="1998"/>
      <c r="G29" s="1998"/>
      <c r="H29" s="1999"/>
    </row>
    <row r="30" spans="1:8" ht="13.5" customHeight="1" x14ac:dyDescent="0.25">
      <c r="A30" s="1128"/>
      <c r="B30" s="1487" t="s">
        <v>678</v>
      </c>
      <c r="C30" s="1981"/>
      <c r="D30" s="1981"/>
      <c r="E30" s="1993">
        <f>ImpLnks1!AK17+ImpLnks1!N19</f>
        <v>2233</v>
      </c>
      <c r="F30" s="1993">
        <f>ImpLnks1!AL17+ImpLnks1!O19</f>
        <v>2514.75</v>
      </c>
      <c r="G30" s="1993">
        <f>ImpLnks1!AM17+ImpLnks1!P19</f>
        <v>2871.75</v>
      </c>
      <c r="H30" s="1995">
        <f>ImpLnks1!AN17+ImpLnks1!Q19</f>
        <v>3048.5</v>
      </c>
    </row>
    <row r="31" spans="1:8" ht="13.5" customHeight="1" x14ac:dyDescent="0.25">
      <c r="A31" s="1128"/>
      <c r="B31" s="1488" t="s">
        <v>194</v>
      </c>
      <c r="C31" s="2001"/>
      <c r="D31" s="2001"/>
      <c r="E31" s="2002"/>
      <c r="F31" s="2002"/>
      <c r="G31" s="2002"/>
      <c r="H31" s="2003"/>
    </row>
    <row r="32" spans="1:8" ht="32.25" customHeight="1" x14ac:dyDescent="0.2">
      <c r="A32" s="2018" t="s">
        <v>546</v>
      </c>
      <c r="B32" s="2019"/>
      <c r="C32" s="1129"/>
      <c r="D32" s="1129"/>
      <c r="E32" s="1129"/>
      <c r="F32" s="1129"/>
      <c r="G32" s="1130"/>
      <c r="H32" s="1131"/>
    </row>
    <row r="33" spans="1:8" ht="3.75" customHeight="1" x14ac:dyDescent="0.2">
      <c r="A33" s="1132"/>
      <c r="B33" s="1460"/>
      <c r="C33" s="1129"/>
      <c r="D33" s="1129"/>
      <c r="E33" s="1129"/>
      <c r="F33" s="1129"/>
      <c r="G33" s="1130"/>
      <c r="H33" s="1131"/>
    </row>
    <row r="34" spans="1:8" ht="13.5" customHeight="1" x14ac:dyDescent="0.2">
      <c r="A34" s="1234" t="s">
        <v>545</v>
      </c>
      <c r="B34" s="1460"/>
      <c r="C34" s="1129"/>
      <c r="D34" s="1129"/>
      <c r="E34" s="1129"/>
      <c r="F34" s="1129"/>
      <c r="G34" s="1130"/>
      <c r="H34" s="1131"/>
    </row>
    <row r="35" spans="1:8" ht="6" customHeight="1" thickBot="1" x14ac:dyDescent="0.25">
      <c r="A35" s="1268"/>
      <c r="B35" s="1461"/>
      <c r="C35" s="1184"/>
      <c r="D35" s="1184"/>
      <c r="E35" s="1184"/>
      <c r="F35" s="1184"/>
      <c r="G35" s="1185"/>
      <c r="H35" s="1186"/>
    </row>
    <row r="36" spans="1:8" ht="13.5" customHeight="1" x14ac:dyDescent="0.25">
      <c r="A36" s="1127" t="s">
        <v>549</v>
      </c>
      <c r="B36" s="1489" t="s">
        <v>671</v>
      </c>
      <c r="C36" s="1972"/>
      <c r="D36" s="1972"/>
      <c r="E36" s="2004">
        <f>ImpLnks1!AK22+ImpLnks1!N12</f>
        <v>1472</v>
      </c>
      <c r="F36" s="2004">
        <f>ImpLnks1!AL22+ImpLnks1!O12</f>
        <v>1584</v>
      </c>
      <c r="G36" s="2004">
        <f>ImpLnks1!AM22+ImpLnks1!P12</f>
        <v>1826</v>
      </c>
      <c r="H36" s="2006">
        <f>ImpLnks1!AN22+ImpLnks1!Q12</f>
        <v>1834</v>
      </c>
    </row>
    <row r="37" spans="1:8" ht="13.5" customHeight="1" x14ac:dyDescent="0.25">
      <c r="A37" s="1128"/>
      <c r="B37" s="1486" t="s">
        <v>196</v>
      </c>
      <c r="C37" s="1988"/>
      <c r="D37" s="1988"/>
      <c r="E37" s="2005"/>
      <c r="F37" s="2005"/>
      <c r="G37" s="2005"/>
      <c r="H37" s="2007"/>
    </row>
    <row r="38" spans="1:8" ht="13.5" customHeight="1" x14ac:dyDescent="0.25">
      <c r="A38" s="1128"/>
      <c r="B38" s="1487" t="s">
        <v>674</v>
      </c>
      <c r="C38" s="2022"/>
      <c r="D38" s="2022"/>
      <c r="E38" s="2008">
        <f>ImpLnks1!AK23+ImpLnks1!N13</f>
        <v>1792.5</v>
      </c>
      <c r="F38" s="2008">
        <f>ImpLnks1!AL23+ImpLnks1!O13</f>
        <v>1925</v>
      </c>
      <c r="G38" s="2008">
        <f>ImpLnks1!AM23+ImpLnks1!P13</f>
        <v>2226.5</v>
      </c>
      <c r="H38" s="2010">
        <f>ImpLnks1!AN23+ImpLnks1!Q13</f>
        <v>2235.5</v>
      </c>
    </row>
    <row r="39" spans="1:8" ht="13.5" customHeight="1" x14ac:dyDescent="0.25">
      <c r="A39" s="1128"/>
      <c r="B39" s="1488" t="s">
        <v>195</v>
      </c>
      <c r="C39" s="2012"/>
      <c r="D39" s="2012"/>
      <c r="E39" s="2009"/>
      <c r="F39" s="2009"/>
      <c r="G39" s="2009"/>
      <c r="H39" s="2011"/>
    </row>
    <row r="40" spans="1:8" ht="13.5" customHeight="1" x14ac:dyDescent="0.25">
      <c r="A40" s="1128"/>
      <c r="B40" s="1490" t="s">
        <v>675</v>
      </c>
      <c r="C40" s="2015"/>
      <c r="D40" s="2015"/>
      <c r="E40" s="2016">
        <f>ImpLnks1!AK24+ImpLnks1!N18</f>
        <v>1897.3333333333335</v>
      </c>
      <c r="F40" s="2016">
        <f>ImpLnks1!AL24+ImpLnks1!O18</f>
        <v>2083.666666666667</v>
      </c>
      <c r="G40" s="2016">
        <f>ImpLnks1!AM24+ImpLnks1!P18</f>
        <v>2370.666666666667</v>
      </c>
      <c r="H40" s="2017">
        <f>ImpLnks1!AN24+ImpLnks1!Q18</f>
        <v>2511.166666666667</v>
      </c>
    </row>
    <row r="41" spans="1:8" ht="13.5" customHeight="1" x14ac:dyDescent="0.25">
      <c r="A41" s="1128"/>
      <c r="B41" s="1486" t="s">
        <v>151</v>
      </c>
      <c r="C41" s="2015"/>
      <c r="D41" s="2015"/>
      <c r="E41" s="2005"/>
      <c r="F41" s="2005"/>
      <c r="G41" s="2005"/>
      <c r="H41" s="2007"/>
    </row>
    <row r="42" spans="1:8" ht="13.5" customHeight="1" x14ac:dyDescent="0.25">
      <c r="A42" s="1128"/>
      <c r="B42" s="1487" t="s">
        <v>678</v>
      </c>
      <c r="C42" s="2012"/>
      <c r="D42" s="2012"/>
      <c r="E42" s="2008">
        <f>ImpLnks1!AK25+ImpLnks1!N19</f>
        <v>2310</v>
      </c>
      <c r="F42" s="2008">
        <f>ImpLnks1!AL25+ImpLnks1!O19</f>
        <v>2514.75</v>
      </c>
      <c r="G42" s="2008">
        <f>ImpLnks1!AM25+ImpLnks1!P19</f>
        <v>2871.75</v>
      </c>
      <c r="H42" s="2010">
        <f>ImpLnks1!AN25+ImpLnks1!Q19</f>
        <v>3048.5</v>
      </c>
    </row>
    <row r="43" spans="1:8" ht="13.5" customHeight="1" x14ac:dyDescent="0.25">
      <c r="A43" s="1128"/>
      <c r="B43" s="1487" t="s">
        <v>194</v>
      </c>
      <c r="C43" s="2012"/>
      <c r="D43" s="2012"/>
      <c r="E43" s="2013"/>
      <c r="F43" s="2013"/>
      <c r="G43" s="2013"/>
      <c r="H43" s="2014"/>
    </row>
    <row r="44" spans="1:8" ht="3.75" customHeight="1" x14ac:dyDescent="0.25">
      <c r="A44" s="1202"/>
      <c r="B44" s="1462"/>
      <c r="C44" s="1236"/>
      <c r="D44" s="1236"/>
      <c r="E44" s="1465"/>
      <c r="F44" s="1465"/>
      <c r="G44" s="1465"/>
      <c r="H44" s="1466"/>
    </row>
    <row r="45" spans="1:8" ht="13.5" customHeight="1" x14ac:dyDescent="0.25">
      <c r="A45" s="1234" t="s">
        <v>595</v>
      </c>
      <c r="B45" s="1463"/>
      <c r="C45" s="1235"/>
      <c r="D45" s="1134"/>
      <c r="E45" s="1467"/>
      <c r="F45" s="1467"/>
      <c r="G45" s="1467"/>
      <c r="H45" s="1468"/>
    </row>
    <row r="46" spans="1:8" ht="13.5" customHeight="1" x14ac:dyDescent="0.25">
      <c r="A46" s="1234" t="s">
        <v>545</v>
      </c>
      <c r="B46" s="1464"/>
      <c r="C46" s="1134"/>
      <c r="D46" s="1134"/>
      <c r="E46" s="1467"/>
      <c r="F46" s="1467"/>
      <c r="G46" s="1467"/>
      <c r="H46" s="1468"/>
    </row>
    <row r="47" spans="1:8" ht="6" customHeight="1" thickBot="1" x14ac:dyDescent="0.3">
      <c r="A47" s="1136"/>
      <c r="B47" s="1238"/>
      <c r="C47" s="1137"/>
      <c r="D47" s="1137"/>
      <c r="E47" s="1469"/>
      <c r="F47" s="1469"/>
      <c r="G47" s="1469"/>
      <c r="H47" s="1470"/>
    </row>
    <row r="48" spans="1:8" ht="13.5" customHeight="1" x14ac:dyDescent="0.25">
      <c r="A48" s="1127" t="s">
        <v>435</v>
      </c>
      <c r="B48" s="1489" t="s">
        <v>679</v>
      </c>
      <c r="C48" s="1972"/>
      <c r="D48" s="1972"/>
      <c r="E48" s="2004">
        <f>ImpLnks1!AS11+ImpLnks1!N12</f>
        <v>1376</v>
      </c>
      <c r="F48" s="2004">
        <f>ImpLnks1!AT11+ImpLnks1!O12</f>
        <v>1558</v>
      </c>
      <c r="G48" s="2004">
        <f>ImpLnks1!AU11+ImpLnks1!P12</f>
        <v>1830</v>
      </c>
      <c r="H48" s="2006">
        <f>ImpLnks1!AV11+ImpLnks1!Q12</f>
        <v>1862</v>
      </c>
    </row>
    <row r="49" spans="1:8" ht="13.5" customHeight="1" x14ac:dyDescent="0.25">
      <c r="A49" s="1128"/>
      <c r="B49" s="1486" t="s">
        <v>196</v>
      </c>
      <c r="C49" s="1988"/>
      <c r="D49" s="1988"/>
      <c r="E49" s="2005"/>
      <c r="F49" s="2005"/>
      <c r="G49" s="2005"/>
      <c r="H49" s="2007"/>
    </row>
    <row r="50" spans="1:8" ht="13.5" customHeight="1" x14ac:dyDescent="0.25">
      <c r="A50" s="1128"/>
      <c r="B50" s="1487" t="s">
        <v>680</v>
      </c>
      <c r="C50" s="2022"/>
      <c r="D50" s="2022"/>
      <c r="E50" s="2008">
        <f>ImpLnks1!AS12+ImpLnks1!N13</f>
        <v>1663</v>
      </c>
      <c r="F50" s="2008">
        <f>ImpLnks1!AT12+ImpLnks1!O13</f>
        <v>1883.5833333333333</v>
      </c>
      <c r="G50" s="2008">
        <f>ImpLnks1!AU12+ImpLnks1!P13</f>
        <v>2221.25</v>
      </c>
      <c r="H50" s="2010">
        <f>ImpLnks1!AV12+ImpLnks1!Q13</f>
        <v>2260.583333333333</v>
      </c>
    </row>
    <row r="51" spans="1:8" ht="13.5" customHeight="1" x14ac:dyDescent="0.25">
      <c r="A51" s="1128"/>
      <c r="B51" s="1488" t="s">
        <v>195</v>
      </c>
      <c r="C51" s="2012"/>
      <c r="D51" s="2012"/>
      <c r="E51" s="2009"/>
      <c r="F51" s="2009"/>
      <c r="G51" s="2009"/>
      <c r="H51" s="2011"/>
    </row>
    <row r="52" spans="1:8" ht="13.5" customHeight="1" x14ac:dyDescent="0.25">
      <c r="A52" s="1128"/>
      <c r="B52" s="1490" t="s">
        <v>681</v>
      </c>
      <c r="C52" s="2015"/>
      <c r="D52" s="2015"/>
      <c r="E52" s="2016">
        <f>ImpLnks1!AS13+ImpLnks1!N18</f>
        <v>1759.3333333333335</v>
      </c>
      <c r="F52" s="2016">
        <f>ImpLnks1!AT13+ImpLnks1!O18</f>
        <v>2026.6666666666667</v>
      </c>
      <c r="G52" s="2016">
        <f>ImpLnks1!AU13+ImpLnks1!P18</f>
        <v>2280.666666666667</v>
      </c>
      <c r="H52" s="2017">
        <f>ImpLnks1!AV13+ImpLnks1!Q18</f>
        <v>2384.666666666667</v>
      </c>
    </row>
    <row r="53" spans="1:8" ht="13.5" customHeight="1" x14ac:dyDescent="0.25">
      <c r="A53" s="1128"/>
      <c r="B53" s="1486" t="s">
        <v>151</v>
      </c>
      <c r="C53" s="2015"/>
      <c r="D53" s="2015"/>
      <c r="E53" s="2005"/>
      <c r="F53" s="2005"/>
      <c r="G53" s="2005"/>
      <c r="H53" s="2007"/>
    </row>
    <row r="54" spans="1:8" ht="13.5" customHeight="1" x14ac:dyDescent="0.25">
      <c r="A54" s="1128"/>
      <c r="B54" s="1487" t="s">
        <v>682</v>
      </c>
      <c r="C54" s="2012"/>
      <c r="D54" s="2012"/>
      <c r="E54" s="2008">
        <f>ImpLnks1!AS14+ImpLnks1!N19</f>
        <v>2125.083333333333</v>
      </c>
      <c r="F54" s="2008">
        <f>ImpLnks1!AT14+ImpLnks1!O19</f>
        <v>2432.5</v>
      </c>
      <c r="G54" s="2008">
        <f>ImpLnks1!AU14+ImpLnks1!P19</f>
        <v>2745.75</v>
      </c>
      <c r="H54" s="2010">
        <f>ImpLnks1!AV14+ImpLnks1!Q19</f>
        <v>2875.25</v>
      </c>
    </row>
    <row r="55" spans="1:8" ht="13.5" customHeight="1" x14ac:dyDescent="0.25">
      <c r="A55" s="1128"/>
      <c r="B55" s="1488" t="s">
        <v>194</v>
      </c>
      <c r="C55" s="2012"/>
      <c r="D55" s="2012"/>
      <c r="E55" s="2009"/>
      <c r="F55" s="2009"/>
      <c r="G55" s="2009"/>
      <c r="H55" s="2011"/>
    </row>
    <row r="56" spans="1:8" ht="3.75" customHeight="1" thickBot="1" x14ac:dyDescent="0.25">
      <c r="A56" s="1202"/>
      <c r="B56" s="1462"/>
      <c r="C56" s="1239"/>
      <c r="D56" s="1130"/>
      <c r="E56" s="1236"/>
      <c r="F56" s="1236"/>
      <c r="G56" s="1236"/>
      <c r="H56" s="1240"/>
    </row>
    <row r="57" spans="1:8" ht="12.75" customHeight="1" x14ac:dyDescent="0.2">
      <c r="A57" s="1234" t="s">
        <v>563</v>
      </c>
      <c r="B57" s="1463"/>
      <c r="C57" s="1233"/>
      <c r="D57" s="1133"/>
      <c r="E57" s="1134"/>
      <c r="F57" s="1134"/>
      <c r="G57" s="1134"/>
      <c r="H57" s="1135"/>
    </row>
    <row r="58" spans="1:8" x14ac:dyDescent="0.2">
      <c r="A58" s="1234" t="s">
        <v>545</v>
      </c>
      <c r="B58" s="1464"/>
      <c r="C58" s="1134"/>
      <c r="D58" s="1134"/>
      <c r="E58" s="1134"/>
      <c r="F58" s="1134"/>
      <c r="G58" s="1134"/>
      <c r="H58" s="1135"/>
    </row>
    <row r="59" spans="1:8" ht="12.75" customHeight="1" thickBot="1" x14ac:dyDescent="0.25">
      <c r="A59" s="2020" t="s">
        <v>564</v>
      </c>
      <c r="B59" s="2021"/>
      <c r="C59" s="1137"/>
      <c r="D59" s="1137"/>
      <c r="E59" s="1137"/>
      <c r="F59" s="1137"/>
      <c r="G59" s="1137"/>
      <c r="H59" s="1484"/>
    </row>
  </sheetData>
  <mergeCells count="132">
    <mergeCell ref="A21:B21"/>
    <mergeCell ref="A32:B32"/>
    <mergeCell ref="C54:C55"/>
    <mergeCell ref="D54:D55"/>
    <mergeCell ref="E54:E55"/>
    <mergeCell ref="F54:F55"/>
    <mergeCell ref="G54:G55"/>
    <mergeCell ref="H54:H55"/>
    <mergeCell ref="A59:B59"/>
    <mergeCell ref="C50:C51"/>
    <mergeCell ref="D50:D51"/>
    <mergeCell ref="E50:E51"/>
    <mergeCell ref="F50:F51"/>
    <mergeCell ref="G50:G51"/>
    <mergeCell ref="H50:H51"/>
    <mergeCell ref="C52:C53"/>
    <mergeCell ref="D52:D53"/>
    <mergeCell ref="E52:E53"/>
    <mergeCell ref="F52:F53"/>
    <mergeCell ref="G52:G53"/>
    <mergeCell ref="H52:H53"/>
    <mergeCell ref="C38:C39"/>
    <mergeCell ref="D38:D39"/>
    <mergeCell ref="E38:E39"/>
    <mergeCell ref="F38:F39"/>
    <mergeCell ref="G38:G39"/>
    <mergeCell ref="H38:H39"/>
    <mergeCell ref="C48:C49"/>
    <mergeCell ref="D48:D49"/>
    <mergeCell ref="E48:E49"/>
    <mergeCell ref="F48:F49"/>
    <mergeCell ref="G48:G49"/>
    <mergeCell ref="H48:H49"/>
    <mergeCell ref="C42:C43"/>
    <mergeCell ref="D42:D43"/>
    <mergeCell ref="E42:E43"/>
    <mergeCell ref="F42:F43"/>
    <mergeCell ref="G42:G43"/>
    <mergeCell ref="H42:H43"/>
    <mergeCell ref="C40:C41"/>
    <mergeCell ref="D40:D41"/>
    <mergeCell ref="E40:E41"/>
    <mergeCell ref="F40:F41"/>
    <mergeCell ref="G40:G41"/>
    <mergeCell ref="H40:H41"/>
    <mergeCell ref="C36:C37"/>
    <mergeCell ref="D36:D37"/>
    <mergeCell ref="E36:E37"/>
    <mergeCell ref="F36:F37"/>
    <mergeCell ref="G36:G37"/>
    <mergeCell ref="H36:H37"/>
    <mergeCell ref="C30:C31"/>
    <mergeCell ref="D30:D31"/>
    <mergeCell ref="E30:E31"/>
    <mergeCell ref="F30:F31"/>
    <mergeCell ref="G30:G31"/>
    <mergeCell ref="H30:H31"/>
    <mergeCell ref="C28:C29"/>
    <mergeCell ref="D28:D29"/>
    <mergeCell ref="E28:E29"/>
    <mergeCell ref="F28:F29"/>
    <mergeCell ref="G28:G29"/>
    <mergeCell ref="H28:H29"/>
    <mergeCell ref="C26:C27"/>
    <mergeCell ref="D26:D27"/>
    <mergeCell ref="E26:E27"/>
    <mergeCell ref="F26:F27"/>
    <mergeCell ref="G26:G27"/>
    <mergeCell ref="H26:H27"/>
    <mergeCell ref="C24:C25"/>
    <mergeCell ref="D24:D25"/>
    <mergeCell ref="E24:E25"/>
    <mergeCell ref="F24:F25"/>
    <mergeCell ref="G24:G25"/>
    <mergeCell ref="H24:H25"/>
    <mergeCell ref="C19:C20"/>
    <mergeCell ref="D19:D20"/>
    <mergeCell ref="E19:E20"/>
    <mergeCell ref="F19:F20"/>
    <mergeCell ref="G19:G20"/>
    <mergeCell ref="H19:H20"/>
    <mergeCell ref="C17:C18"/>
    <mergeCell ref="D17:D18"/>
    <mergeCell ref="E17:E18"/>
    <mergeCell ref="F17:F18"/>
    <mergeCell ref="G17:G18"/>
    <mergeCell ref="H17:H18"/>
    <mergeCell ref="C15:C16"/>
    <mergeCell ref="D15:D16"/>
    <mergeCell ref="E15:E16"/>
    <mergeCell ref="F15:F16"/>
    <mergeCell ref="G15:G16"/>
    <mergeCell ref="H15:H16"/>
    <mergeCell ref="C13:C14"/>
    <mergeCell ref="D13:D14"/>
    <mergeCell ref="E13:E14"/>
    <mergeCell ref="F13:F14"/>
    <mergeCell ref="G13:G14"/>
    <mergeCell ref="H13:H14"/>
    <mergeCell ref="C11:C12"/>
    <mergeCell ref="D11:D12"/>
    <mergeCell ref="E11:E12"/>
    <mergeCell ref="F11:F12"/>
    <mergeCell ref="G11:G12"/>
    <mergeCell ref="H11:H12"/>
    <mergeCell ref="C5:C6"/>
    <mergeCell ref="D5:D6"/>
    <mergeCell ref="E5:E6"/>
    <mergeCell ref="F5:F6"/>
    <mergeCell ref="G5:G6"/>
    <mergeCell ref="H5:H6"/>
    <mergeCell ref="C9:C10"/>
    <mergeCell ref="D9:D10"/>
    <mergeCell ref="E9:E10"/>
    <mergeCell ref="F9:F10"/>
    <mergeCell ref="G9:G10"/>
    <mergeCell ref="H9:H10"/>
    <mergeCell ref="C7:C8"/>
    <mergeCell ref="D7:D8"/>
    <mergeCell ref="E7:E8"/>
    <mergeCell ref="F7:F8"/>
    <mergeCell ref="G7:G8"/>
    <mergeCell ref="H7:H8"/>
    <mergeCell ref="B1:H1"/>
    <mergeCell ref="A2:A4"/>
    <mergeCell ref="B2:B4"/>
    <mergeCell ref="C2:C4"/>
    <mergeCell ref="D2:D4"/>
    <mergeCell ref="E2:E4"/>
    <mergeCell ref="F2:F4"/>
    <mergeCell ref="G2:G4"/>
    <mergeCell ref="H2:H4"/>
  </mergeCells>
  <phoneticPr fontId="46" type="noConversion"/>
  <printOptions horizontalCentered="1" verticalCentered="1"/>
  <pageMargins left="0.25" right="0.75" top="0.25" bottom="0.25" header="0.3" footer="0.3"/>
  <pageSetup scale="89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2BD1A-2553-41A1-BF5D-EFC84F5F1221}">
  <sheetPr>
    <tabColor theme="4" tint="0.79998168889431442"/>
  </sheetPr>
  <dimension ref="A1:O57"/>
  <sheetViews>
    <sheetView workbookViewId="0">
      <selection activeCell="U53" sqref="U53"/>
    </sheetView>
  </sheetViews>
  <sheetFormatPr defaultRowHeight="12.75" x14ac:dyDescent="0.2"/>
  <cols>
    <col min="1" max="1" width="24.7109375" style="1126" customWidth="1"/>
    <col min="2" max="2" width="15.7109375" style="1138" customWidth="1"/>
    <col min="3" max="3" width="10.7109375" style="1126" hidden="1" customWidth="1"/>
    <col min="4" max="4" width="11.7109375" style="1126" hidden="1" customWidth="1"/>
    <col min="5" max="5" width="11.7109375" style="1126" customWidth="1"/>
    <col min="6" max="6" width="13.7109375" style="1126" customWidth="1"/>
    <col min="7" max="8" width="11.7109375" style="1126" customWidth="1"/>
    <col min="9" max="16384" width="9.140625" style="1126"/>
  </cols>
  <sheetData>
    <row r="1" spans="1:8" ht="75" customHeight="1" thickBot="1" x14ac:dyDescent="0.25">
      <c r="B1" s="1963" t="s">
        <v>662</v>
      </c>
      <c r="C1" s="1964"/>
      <c r="D1" s="1964"/>
      <c r="E1" s="1964"/>
      <c r="F1" s="1964"/>
      <c r="G1" s="1964"/>
      <c r="H1" s="1965"/>
    </row>
    <row r="2" spans="1:8" ht="42" customHeight="1" x14ac:dyDescent="0.2">
      <c r="A2" s="1966" t="s">
        <v>536</v>
      </c>
      <c r="B2" s="1969" t="s">
        <v>133</v>
      </c>
      <c r="C2" s="1793" t="s">
        <v>52</v>
      </c>
      <c r="D2" s="1799" t="s">
        <v>56</v>
      </c>
      <c r="E2" s="1799" t="s">
        <v>827</v>
      </c>
      <c r="F2" s="1799" t="s">
        <v>832</v>
      </c>
      <c r="G2" s="1799" t="s">
        <v>829</v>
      </c>
      <c r="H2" s="1805" t="s">
        <v>830</v>
      </c>
    </row>
    <row r="3" spans="1:8" ht="10.5" customHeight="1" x14ac:dyDescent="0.2">
      <c r="A3" s="1967"/>
      <c r="B3" s="1970"/>
      <c r="C3" s="1794"/>
      <c r="D3" s="1800"/>
      <c r="E3" s="1800"/>
      <c r="F3" s="1800"/>
      <c r="G3" s="1800"/>
      <c r="H3" s="1806"/>
    </row>
    <row r="4" spans="1:8" ht="4.5" customHeight="1" thickBot="1" x14ac:dyDescent="0.25">
      <c r="A4" s="1967"/>
      <c r="B4" s="1970"/>
      <c r="C4" s="1794"/>
      <c r="D4" s="1800"/>
      <c r="E4" s="1801"/>
      <c r="F4" s="1801"/>
      <c r="G4" s="1801"/>
      <c r="H4" s="1807"/>
    </row>
    <row r="5" spans="1:8" ht="12" customHeight="1" x14ac:dyDescent="0.2">
      <c r="A5" s="1287" t="s">
        <v>328</v>
      </c>
      <c r="B5" s="2029" t="s">
        <v>552</v>
      </c>
      <c r="C5" s="2029"/>
      <c r="D5" s="2029"/>
      <c r="E5" s="2029"/>
      <c r="F5" s="2029"/>
      <c r="G5" s="2029"/>
      <c r="H5" s="2030"/>
    </row>
    <row r="6" spans="1:8" ht="13.5" customHeight="1" x14ac:dyDescent="0.25">
      <c r="A6" s="1132"/>
      <c r="B6" s="1485" t="s">
        <v>683</v>
      </c>
      <c r="C6" s="1987"/>
      <c r="D6" s="1987"/>
      <c r="E6" s="1989">
        <f>ImpLnks1!AK30+ImpLnks1!N39</f>
        <v>1209</v>
      </c>
      <c r="F6" s="1989">
        <f>ImpLnks1!AL30+ImpLnks1!O39</f>
        <v>1272</v>
      </c>
      <c r="G6" s="1989">
        <f>ImpLnks1!AM30+ImpLnks1!P39</f>
        <v>1539</v>
      </c>
      <c r="H6" s="1991">
        <f>ImpLnks1!AN30+ImpLnks1!Q39</f>
        <v>1557</v>
      </c>
    </row>
    <row r="7" spans="1:8" ht="13.5" customHeight="1" x14ac:dyDescent="0.25">
      <c r="A7" s="1132"/>
      <c r="B7" s="1486" t="s">
        <v>332</v>
      </c>
      <c r="C7" s="1973"/>
      <c r="D7" s="1973"/>
      <c r="E7" s="1975"/>
      <c r="F7" s="1975"/>
      <c r="G7" s="1975"/>
      <c r="H7" s="1977"/>
    </row>
    <row r="8" spans="1:8" ht="13.5" customHeight="1" x14ac:dyDescent="0.25">
      <c r="A8" s="1128"/>
      <c r="B8" s="1487" t="s">
        <v>684</v>
      </c>
      <c r="C8" s="1981"/>
      <c r="D8" s="1981"/>
      <c r="E8" s="1983">
        <f>ImpLnks1!AK31+ImpLnks1!N39</f>
        <v>1371.5555555555557</v>
      </c>
      <c r="F8" s="1983">
        <f>ImpLnks1!AL31+ImpLnks1!O39</f>
        <v>1437</v>
      </c>
      <c r="G8" s="1983">
        <f>ImpLnks1!AM31+ImpLnks1!P39</f>
        <v>1751.6666666666667</v>
      </c>
      <c r="H8" s="1985">
        <f>ImpLnks1!AN31+ImpLnks1!Q39</f>
        <v>1772.1111111111111</v>
      </c>
    </row>
    <row r="9" spans="1:8" ht="13.5" customHeight="1" x14ac:dyDescent="0.25">
      <c r="A9" s="1128"/>
      <c r="B9" s="1488" t="s">
        <v>332</v>
      </c>
      <c r="C9" s="1982"/>
      <c r="D9" s="1982"/>
      <c r="E9" s="1984"/>
      <c r="F9" s="1984"/>
      <c r="G9" s="1984"/>
      <c r="H9" s="1986"/>
    </row>
    <row r="10" spans="1:8" ht="13.5" customHeight="1" x14ac:dyDescent="0.25">
      <c r="A10" s="1128"/>
      <c r="B10" s="1485" t="s">
        <v>685</v>
      </c>
      <c r="C10" s="1978"/>
      <c r="D10" s="1978"/>
      <c r="E10" s="1979">
        <f>ImpLnks1!AK32+ImpLnks1!N40</f>
        <v>1576</v>
      </c>
      <c r="F10" s="1979">
        <f>ImpLnks1!AL32+ImpLnks1!O40</f>
        <v>1728.5</v>
      </c>
      <c r="G10" s="1979">
        <f>ImpLnks1!AM32+ImpLnks1!P40</f>
        <v>1962.5</v>
      </c>
      <c r="H10" s="1980">
        <f>ImpLnks1!AN32+ImpLnks1!Q40</f>
        <v>2045</v>
      </c>
    </row>
    <row r="11" spans="1:8" ht="13.5" customHeight="1" x14ac:dyDescent="0.25">
      <c r="A11" s="1128"/>
      <c r="B11" s="1486" t="s">
        <v>331</v>
      </c>
      <c r="C11" s="1973"/>
      <c r="D11" s="1973"/>
      <c r="E11" s="1975"/>
      <c r="F11" s="1975"/>
      <c r="G11" s="1975"/>
      <c r="H11" s="1977"/>
    </row>
    <row r="12" spans="1:8" ht="13.5" customHeight="1" x14ac:dyDescent="0.25">
      <c r="A12" s="1128"/>
      <c r="B12" s="1487" t="s">
        <v>686</v>
      </c>
      <c r="C12" s="1981"/>
      <c r="D12" s="1981"/>
      <c r="E12" s="1993">
        <f>ImpLnks1!AK33+ImpLnks1!N40</f>
        <v>1788.6666666666667</v>
      </c>
      <c r="F12" s="1993">
        <f>ImpLnks1!AL33+ImpLnks1!O40</f>
        <v>1938.7222222222222</v>
      </c>
      <c r="G12" s="1993">
        <f>ImpLnks1!AM33+ImpLnks1!P40</f>
        <v>2211.833333333333</v>
      </c>
      <c r="H12" s="1995">
        <f>ImpLnks1!AN33+ImpLnks1!Q40</f>
        <v>2309</v>
      </c>
    </row>
    <row r="13" spans="1:8" ht="13.5" customHeight="1" x14ac:dyDescent="0.25">
      <c r="A13" s="1128"/>
      <c r="B13" s="1487" t="s">
        <v>331</v>
      </c>
      <c r="C13" s="2034"/>
      <c r="D13" s="2034"/>
      <c r="E13" s="2025"/>
      <c r="F13" s="2025"/>
      <c r="G13" s="2025"/>
      <c r="H13" s="2026"/>
    </row>
    <row r="14" spans="1:8" ht="12" customHeight="1" x14ac:dyDescent="0.2">
      <c r="A14" s="1202"/>
      <c r="B14" s="2027" t="s">
        <v>553</v>
      </c>
      <c r="C14" s="2027"/>
      <c r="D14" s="2027"/>
      <c r="E14" s="2027"/>
      <c r="F14" s="2027"/>
      <c r="G14" s="2027"/>
      <c r="H14" s="2028"/>
    </row>
    <row r="15" spans="1:8" ht="13.5" customHeight="1" x14ac:dyDescent="0.25">
      <c r="A15" s="1143"/>
      <c r="B15" s="1485" t="s">
        <v>683</v>
      </c>
      <c r="C15" s="1987"/>
      <c r="D15" s="1987"/>
      <c r="E15" s="1989">
        <f>ImpLnks1!AK37+ImpLnks1!N39</f>
        <v>1341</v>
      </c>
      <c r="F15" s="1989">
        <f>ImpLnks1!AL37+ImpLnks1!O39</f>
        <v>1302</v>
      </c>
      <c r="G15" s="1989">
        <f>ImpLnks1!AM37+ImpLnks1!P39</f>
        <v>1437</v>
      </c>
      <c r="H15" s="1991">
        <f>ImpLnks1!AN37+ImpLnks1!Q39</f>
        <v>1473</v>
      </c>
    </row>
    <row r="16" spans="1:8" ht="13.5" customHeight="1" x14ac:dyDescent="0.25">
      <c r="A16" s="1128"/>
      <c r="B16" s="1486" t="s">
        <v>332</v>
      </c>
      <c r="C16" s="1988"/>
      <c r="D16" s="1988"/>
      <c r="E16" s="1990"/>
      <c r="F16" s="1990"/>
      <c r="G16" s="1990"/>
      <c r="H16" s="1992"/>
    </row>
    <row r="17" spans="1:8" ht="13.5" customHeight="1" x14ac:dyDescent="0.25">
      <c r="A17" s="1128"/>
      <c r="B17" s="1487" t="s">
        <v>684</v>
      </c>
      <c r="C17" s="2000"/>
      <c r="D17" s="2000"/>
      <c r="E17" s="1993">
        <f>ImpLnks1!AK38+ImpLnks1!N39</f>
        <v>1530.4444444444446</v>
      </c>
      <c r="F17" s="1993">
        <f>ImpLnks1!AL38+ImpLnks1!O39</f>
        <v>1473.1111111111111</v>
      </c>
      <c r="G17" s="1993">
        <f>ImpLnks1!AM38+ImpLnks1!P39</f>
        <v>1628.8888888888889</v>
      </c>
      <c r="H17" s="1995">
        <f>ImpLnks1!AN38+ImpLnks1!Q39</f>
        <v>1671</v>
      </c>
    </row>
    <row r="18" spans="1:8" ht="13.5" customHeight="1" x14ac:dyDescent="0.25">
      <c r="A18" s="1128"/>
      <c r="B18" s="1488" t="s">
        <v>332</v>
      </c>
      <c r="C18" s="2001"/>
      <c r="D18" s="2001"/>
      <c r="E18" s="2002"/>
      <c r="F18" s="2002"/>
      <c r="G18" s="2002"/>
      <c r="H18" s="2003"/>
    </row>
    <row r="19" spans="1:8" ht="13.5" customHeight="1" x14ac:dyDescent="0.25">
      <c r="A19" s="1128"/>
      <c r="B19" s="1485" t="s">
        <v>685</v>
      </c>
      <c r="C19" s="1978"/>
      <c r="D19" s="1978"/>
      <c r="E19" s="1979">
        <f>ImpLnks1!AK39+ImpLnks1!N40</f>
        <v>1732</v>
      </c>
      <c r="F19" s="1979">
        <f>ImpLnks1!AL39+ImpLnks1!O40</f>
        <v>1740.5</v>
      </c>
      <c r="G19" s="1979">
        <f>ImpLnks1!AM39+ImpLnks1!P40</f>
        <v>1878.5</v>
      </c>
      <c r="H19" s="1980">
        <f>ImpLnks1!AN39+ImpLnks1!Q40</f>
        <v>1955</v>
      </c>
    </row>
    <row r="20" spans="1:8" ht="13.5" customHeight="1" x14ac:dyDescent="0.25">
      <c r="A20" s="1128"/>
      <c r="B20" s="1486" t="s">
        <v>331</v>
      </c>
      <c r="C20" s="1997"/>
      <c r="D20" s="1997"/>
      <c r="E20" s="1998"/>
      <c r="F20" s="1998"/>
      <c r="G20" s="1998"/>
      <c r="H20" s="1999"/>
    </row>
    <row r="21" spans="1:8" ht="13.5" customHeight="1" x14ac:dyDescent="0.25">
      <c r="A21" s="1267" t="s">
        <v>596</v>
      </c>
      <c r="B21" s="1487" t="s">
        <v>686</v>
      </c>
      <c r="C21" s="2000"/>
      <c r="D21" s="2000"/>
      <c r="E21" s="1993">
        <f>ImpLnks1!AK40+ImpLnks1!N40</f>
        <v>1976.4444444444446</v>
      </c>
      <c r="F21" s="1993">
        <f>ImpLnks1!AL40+ImpLnks1!O40</f>
        <v>1953.1666666666667</v>
      </c>
      <c r="G21" s="1993">
        <f>ImpLnks1!AM40+ImpLnks1!P40</f>
        <v>2110.7222222222222</v>
      </c>
      <c r="H21" s="1995">
        <f>ImpLnks1!AN40+ImpLnks1!Q40</f>
        <v>2200.666666666667</v>
      </c>
    </row>
    <row r="22" spans="1:8" ht="13.5" customHeight="1" x14ac:dyDescent="0.25">
      <c r="A22" s="1234" t="s">
        <v>545</v>
      </c>
      <c r="B22" s="1488" t="s">
        <v>331</v>
      </c>
      <c r="C22" s="2001"/>
      <c r="D22" s="2001"/>
      <c r="E22" s="2002"/>
      <c r="F22" s="2002"/>
      <c r="G22" s="2002"/>
      <c r="H22" s="2003"/>
    </row>
    <row r="23" spans="1:8" ht="12.75" customHeight="1" x14ac:dyDescent="0.25">
      <c r="A23" s="1574" t="s">
        <v>597</v>
      </c>
      <c r="B23" s="1460"/>
      <c r="C23" s="1129"/>
      <c r="D23" s="1129"/>
      <c r="E23" s="1471"/>
      <c r="F23" s="1471"/>
      <c r="G23" s="1472"/>
      <c r="H23" s="1473"/>
    </row>
    <row r="24" spans="1:8" ht="6" customHeight="1" thickBot="1" x14ac:dyDescent="0.3">
      <c r="A24" s="1268"/>
      <c r="B24" s="1461"/>
      <c r="C24" s="1184"/>
      <c r="D24" s="1184"/>
      <c r="E24" s="1474"/>
      <c r="F24" s="1474"/>
      <c r="G24" s="1475"/>
      <c r="H24" s="1476"/>
    </row>
    <row r="25" spans="1:8" ht="13.5" customHeight="1" x14ac:dyDescent="0.25">
      <c r="A25" s="1288" t="s">
        <v>554</v>
      </c>
      <c r="B25" s="1489" t="s">
        <v>687</v>
      </c>
      <c r="C25" s="1972"/>
      <c r="D25" s="1972"/>
      <c r="E25" s="1974">
        <f>ImpLnks1!AK45+ImpLnks1!N39</f>
        <v>1141</v>
      </c>
      <c r="F25" s="1974">
        <f>ImpLnks1!AL45+ImpLnks1!O39</f>
        <v>1247</v>
      </c>
      <c r="G25" s="1974">
        <f>ImpLnks1!AM45+ImpLnks1!P39</f>
        <v>1475</v>
      </c>
      <c r="H25" s="1976">
        <f>ImpLnks1!AN45+ImpLnks1!Q39</f>
        <v>1526</v>
      </c>
    </row>
    <row r="26" spans="1:8" ht="13.5" customHeight="1" x14ac:dyDescent="0.25">
      <c r="A26" s="1128"/>
      <c r="B26" s="1486" t="s">
        <v>332</v>
      </c>
      <c r="C26" s="1973"/>
      <c r="D26" s="1988"/>
      <c r="E26" s="1990"/>
      <c r="F26" s="1990"/>
      <c r="G26" s="1990"/>
      <c r="H26" s="1992"/>
    </row>
    <row r="27" spans="1:8" ht="13.5" customHeight="1" x14ac:dyDescent="0.25">
      <c r="A27" s="1128"/>
      <c r="B27" s="1491" t="s">
        <v>688</v>
      </c>
      <c r="C27" s="1981"/>
      <c r="D27" s="1981"/>
      <c r="E27" s="1993">
        <f>ImpLnks1!AK46+ImpLnks1!N39</f>
        <v>1201.8333333333333</v>
      </c>
      <c r="F27" s="1993">
        <f>ImpLnks1!AL46+ImpLnks1!O39</f>
        <v>1312.4166666666665</v>
      </c>
      <c r="G27" s="1993">
        <f>ImpLnks1!AM46+ImpLnks1!P39</f>
        <v>1556.6666666666665</v>
      </c>
      <c r="H27" s="1995">
        <f>ImpLnks1!AN46+ImpLnks1!Q39</f>
        <v>1611.4166666666665</v>
      </c>
    </row>
    <row r="28" spans="1:8" ht="13.5" customHeight="1" x14ac:dyDescent="0.25">
      <c r="A28" s="1128"/>
      <c r="B28" s="1488" t="s">
        <v>332</v>
      </c>
      <c r="C28" s="2001"/>
      <c r="D28" s="2001"/>
      <c r="E28" s="2002"/>
      <c r="F28" s="2002"/>
      <c r="G28" s="2002"/>
      <c r="H28" s="2003"/>
    </row>
    <row r="29" spans="1:8" ht="13.5" customHeight="1" x14ac:dyDescent="0.25">
      <c r="A29" s="1128"/>
      <c r="B29" s="1485" t="s">
        <v>689</v>
      </c>
      <c r="C29" s="1978"/>
      <c r="D29" s="1978"/>
      <c r="E29" s="1979">
        <f>ImpLnks1!AK47+ImpLnks1!N40</f>
        <v>1472</v>
      </c>
      <c r="F29" s="1979">
        <f>ImpLnks1!AL47+ImpLnks1!O40</f>
        <v>1666.5</v>
      </c>
      <c r="G29" s="1979">
        <f>ImpLnks1!AM47+ImpLnks1!P40</f>
        <v>1908.5</v>
      </c>
      <c r="H29" s="1980">
        <f>ImpLnks1!AN47+ImpLnks1!Q40</f>
        <v>2019</v>
      </c>
    </row>
    <row r="30" spans="1:8" ht="13.5" customHeight="1" x14ac:dyDescent="0.25">
      <c r="A30" s="1128"/>
      <c r="B30" s="1486" t="s">
        <v>331</v>
      </c>
      <c r="C30" s="1997"/>
      <c r="D30" s="1997"/>
      <c r="E30" s="1998"/>
      <c r="F30" s="1998"/>
      <c r="G30" s="1998"/>
      <c r="H30" s="1999"/>
    </row>
    <row r="31" spans="1:8" ht="13.5" customHeight="1" x14ac:dyDescent="0.25">
      <c r="A31" s="1202"/>
      <c r="B31" s="1491" t="s">
        <v>690</v>
      </c>
      <c r="C31" s="2023"/>
      <c r="D31" s="1981"/>
      <c r="E31" s="1993">
        <f>ImpLnks1!AK48+ImpLnks1!N40</f>
        <v>1550.3333333333333</v>
      </c>
      <c r="F31" s="1993">
        <f>ImpLnks1!AL48+ImpLnks1!O40</f>
        <v>1747.3333333333333</v>
      </c>
      <c r="G31" s="1993">
        <f>ImpLnks1!AM48+ImpLnks1!P40</f>
        <v>2005.9999999999998</v>
      </c>
      <c r="H31" s="1995">
        <f>ImpLnks1!AN48+ImpLnks1!Q40</f>
        <v>2124.833333333333</v>
      </c>
    </row>
    <row r="32" spans="1:8" ht="13.5" customHeight="1" x14ac:dyDescent="0.25">
      <c r="A32" s="1202"/>
      <c r="B32" s="1488" t="s">
        <v>331</v>
      </c>
      <c r="C32" s="2024"/>
      <c r="D32" s="2001"/>
      <c r="E32" s="2002"/>
      <c r="F32" s="2002"/>
      <c r="G32" s="2002"/>
      <c r="H32" s="2003"/>
    </row>
    <row r="33" spans="1:15" ht="4.5" customHeight="1" x14ac:dyDescent="0.2">
      <c r="A33" s="1267"/>
      <c r="B33" s="1477"/>
      <c r="C33" s="1239"/>
      <c r="D33" s="1129"/>
      <c r="E33" s="1129"/>
      <c r="F33" s="1129"/>
      <c r="G33" s="1130"/>
      <c r="H33" s="1131"/>
    </row>
    <row r="34" spans="1:15" ht="12.75" customHeight="1" x14ac:dyDescent="0.2">
      <c r="A34" s="1234" t="s">
        <v>598</v>
      </c>
      <c r="B34" s="1477"/>
      <c r="C34" s="1239"/>
      <c r="D34" s="1129"/>
      <c r="E34" s="1129"/>
      <c r="F34" s="1129"/>
      <c r="G34" s="1130"/>
      <c r="H34" s="1131"/>
    </row>
    <row r="35" spans="1:15" ht="13.5" customHeight="1" x14ac:dyDescent="0.2">
      <c r="A35" s="1234" t="s">
        <v>545</v>
      </c>
      <c r="B35" s="1477"/>
      <c r="C35" s="1239"/>
      <c r="D35" s="1129"/>
      <c r="E35" s="1129"/>
      <c r="F35" s="1129"/>
      <c r="G35" s="1130"/>
      <c r="H35" s="1131"/>
    </row>
    <row r="36" spans="1:15" ht="6" customHeight="1" thickBot="1" x14ac:dyDescent="0.25">
      <c r="A36" s="1268"/>
      <c r="B36" s="1461"/>
      <c r="C36" s="1184"/>
      <c r="D36" s="1184"/>
      <c r="E36" s="1184"/>
      <c r="F36" s="1184"/>
      <c r="G36" s="1185"/>
      <c r="H36" s="1186"/>
    </row>
    <row r="37" spans="1:15" ht="13.5" customHeight="1" x14ac:dyDescent="0.25">
      <c r="A37" s="1127" t="s">
        <v>555</v>
      </c>
      <c r="B37" s="1489" t="s">
        <v>687</v>
      </c>
      <c r="C37" s="1972"/>
      <c r="D37" s="1972"/>
      <c r="E37" s="2004">
        <f>ImpLnks1!AK53+ImpLnks1!N39</f>
        <v>1216</v>
      </c>
      <c r="F37" s="2004">
        <f>ImpLnks1!AL53+ImpLnks1!O39</f>
        <v>1217</v>
      </c>
      <c r="G37" s="2004">
        <f>ImpLnks1!AM53+ImpLnks1!P39</f>
        <v>1440</v>
      </c>
      <c r="H37" s="2006">
        <f>ImpLnks1!AN53+ImpLnks1!Q39</f>
        <v>1486</v>
      </c>
    </row>
    <row r="38" spans="1:15" ht="13.5" customHeight="1" x14ac:dyDescent="0.25">
      <c r="A38" s="1128"/>
      <c r="B38" s="1486" t="s">
        <v>332</v>
      </c>
      <c r="C38" s="1988"/>
      <c r="D38" s="1988"/>
      <c r="E38" s="2005"/>
      <c r="F38" s="2005"/>
      <c r="G38" s="2005"/>
      <c r="H38" s="2007"/>
    </row>
    <row r="39" spans="1:15" ht="13.5" customHeight="1" x14ac:dyDescent="0.25">
      <c r="A39" s="1128"/>
      <c r="B39" s="1491" t="s">
        <v>688</v>
      </c>
      <c r="C39" s="2022"/>
      <c r="D39" s="2022"/>
      <c r="E39" s="2008">
        <f>ImpLnks1!AK54+ImpLnks1!N39</f>
        <v>1283.0833333333333</v>
      </c>
      <c r="F39" s="2008">
        <f>ImpLnks1!AL54+ImpLnks1!O39</f>
        <v>1279.9166666666665</v>
      </c>
      <c r="G39" s="2008">
        <f>ImpLnks1!AM54+ImpLnks1!P39</f>
        <v>1518.75</v>
      </c>
      <c r="H39" s="2010">
        <f>ImpLnks1!AN54+ImpLnks1!Q39</f>
        <v>1568.0833333333333</v>
      </c>
    </row>
    <row r="40" spans="1:15" ht="13.5" customHeight="1" x14ac:dyDescent="0.25">
      <c r="A40" s="1128"/>
      <c r="B40" s="1488" t="s">
        <v>332</v>
      </c>
      <c r="C40" s="2012"/>
      <c r="D40" s="2012"/>
      <c r="E40" s="2009"/>
      <c r="F40" s="2009"/>
      <c r="G40" s="2009"/>
      <c r="H40" s="2011"/>
    </row>
    <row r="41" spans="1:15" ht="13.5" customHeight="1" x14ac:dyDescent="0.25">
      <c r="A41" s="1128"/>
      <c r="B41" s="1485" t="s">
        <v>689</v>
      </c>
      <c r="C41" s="2015"/>
      <c r="D41" s="2015"/>
      <c r="E41" s="2016">
        <f>ImpLnks1!AK55+ImpLnks1!N40</f>
        <v>1557</v>
      </c>
      <c r="F41" s="2016">
        <f>ImpLnks1!AL55+ImpLnks1!O40</f>
        <v>1626.5</v>
      </c>
      <c r="G41" s="2016">
        <f>ImpLnks1!AM55+ImpLnks1!P40</f>
        <v>1858.5</v>
      </c>
      <c r="H41" s="2017">
        <f>ImpLnks1!AN55+ImpLnks1!Q40</f>
        <v>1969</v>
      </c>
    </row>
    <row r="42" spans="1:15" ht="13.5" customHeight="1" x14ac:dyDescent="0.25">
      <c r="A42" s="1128"/>
      <c r="B42" s="1486" t="s">
        <v>331</v>
      </c>
      <c r="C42" s="2015"/>
      <c r="D42" s="2015"/>
      <c r="E42" s="2005"/>
      <c r="F42" s="2005"/>
      <c r="G42" s="2005"/>
      <c r="H42" s="2007"/>
    </row>
    <row r="43" spans="1:15" ht="13.5" customHeight="1" x14ac:dyDescent="0.25">
      <c r="A43" s="1128"/>
      <c r="B43" s="1487" t="s">
        <v>690</v>
      </c>
      <c r="C43" s="2012"/>
      <c r="D43" s="2012"/>
      <c r="E43" s="2008">
        <f>ImpLnks1!AK56+ImpLnks1!N40</f>
        <v>1642.4166666666665</v>
      </c>
      <c r="F43" s="2008">
        <f>ImpLnks1!AL56+ImpLnks1!O40</f>
        <v>1704</v>
      </c>
      <c r="G43" s="2008">
        <f>ImpLnks1!AM56+ImpLnks1!P40</f>
        <v>1951.8333333333333</v>
      </c>
      <c r="H43" s="2010">
        <f>ImpLnks1!AN56+ImpLnks1!Q40</f>
        <v>2070.6666666666665</v>
      </c>
    </row>
    <row r="44" spans="1:15" ht="13.5" customHeight="1" x14ac:dyDescent="0.25">
      <c r="A44" s="1128"/>
      <c r="B44" s="1487" t="s">
        <v>331</v>
      </c>
      <c r="C44" s="2012"/>
      <c r="D44" s="2012"/>
      <c r="E44" s="2013"/>
      <c r="F44" s="2013"/>
      <c r="G44" s="2013"/>
      <c r="H44" s="2014"/>
    </row>
    <row r="45" spans="1:15" x14ac:dyDescent="0.2">
      <c r="A45" s="1234" t="s">
        <v>599</v>
      </c>
      <c r="B45" s="1462"/>
      <c r="C45" s="1236"/>
      <c r="D45" s="1236"/>
      <c r="E45" s="1236"/>
      <c r="F45" s="1236"/>
      <c r="G45" s="1236"/>
      <c r="H45" s="1237"/>
    </row>
    <row r="46" spans="1:15" ht="12.75" customHeight="1" x14ac:dyDescent="0.2">
      <c r="A46" s="1234" t="s">
        <v>545</v>
      </c>
      <c r="B46" s="1463"/>
      <c r="C46" s="1235"/>
      <c r="D46" s="1134"/>
      <c r="E46" s="1134"/>
      <c r="F46" s="1134"/>
      <c r="G46" s="1134"/>
      <c r="H46" s="1135"/>
      <c r="N46" s="1286"/>
      <c r="O46" s="1286"/>
    </row>
    <row r="47" spans="1:15" ht="4.5" customHeight="1" thickBot="1" x14ac:dyDescent="0.25">
      <c r="A47" s="1136"/>
      <c r="B47" s="1238"/>
      <c r="C47" s="1137"/>
      <c r="D47" s="1137"/>
      <c r="E47" s="1137"/>
      <c r="F47" s="1137"/>
      <c r="G47" s="1137"/>
      <c r="H47" s="1484"/>
      <c r="N47" s="1286"/>
      <c r="O47" s="1286"/>
    </row>
    <row r="48" spans="1:15" ht="13.5" customHeight="1" x14ac:dyDescent="0.25">
      <c r="A48" s="1127" t="s">
        <v>567</v>
      </c>
      <c r="B48" s="1489" t="s">
        <v>679</v>
      </c>
      <c r="C48" s="1972"/>
      <c r="D48" s="1972"/>
      <c r="E48" s="2004">
        <f>ImpLnks1!AS19+ImpLnks1!N12</f>
        <v>1454</v>
      </c>
      <c r="F48" s="2004">
        <f>ImpLnks1!AT19+ImpLnks1!O12</f>
        <v>1540</v>
      </c>
      <c r="G48" s="2004">
        <f>ImpLnks1!AU19+ImpLnks1!P12</f>
        <v>1752</v>
      </c>
      <c r="H48" s="2006">
        <f>ImpLnks1!AV19+ImpLnks1!Q12</f>
        <v>1778</v>
      </c>
      <c r="N48" s="1286"/>
      <c r="O48" s="1286"/>
    </row>
    <row r="49" spans="1:15" ht="13.5" customHeight="1" x14ac:dyDescent="0.25">
      <c r="A49" s="1128"/>
      <c r="B49" s="1486" t="s">
        <v>196</v>
      </c>
      <c r="C49" s="1988"/>
      <c r="D49" s="1988"/>
      <c r="E49" s="2005"/>
      <c r="F49" s="2005"/>
      <c r="G49" s="2005"/>
      <c r="H49" s="2007"/>
      <c r="N49" s="1286"/>
      <c r="O49" s="1286"/>
    </row>
    <row r="50" spans="1:15" ht="13.5" customHeight="1" x14ac:dyDescent="0.25">
      <c r="A50" s="1128"/>
      <c r="B50" s="1487" t="s">
        <v>680</v>
      </c>
      <c r="C50" s="2022"/>
      <c r="D50" s="2022"/>
      <c r="E50" s="2008">
        <f>ImpLnks1!AS20+ImpLnks1!N13</f>
        <v>1761.5833333333333</v>
      </c>
      <c r="F50" s="2008">
        <f>ImpLnks1!AT20+ImpLnks1!O13</f>
        <v>1860.8333333333333</v>
      </c>
      <c r="G50" s="2008">
        <f>ImpLnks1!AU20+ImpLnks1!P13</f>
        <v>2122.6666666666665</v>
      </c>
      <c r="H50" s="2010">
        <f>ImpLnks1!AV20+ImpLnks1!Q13</f>
        <v>2154.4166666666665</v>
      </c>
      <c r="N50" s="1286"/>
      <c r="O50" s="1286"/>
    </row>
    <row r="51" spans="1:15" ht="13.5" customHeight="1" x14ac:dyDescent="0.25">
      <c r="A51" s="1128"/>
      <c r="B51" s="1488" t="s">
        <v>195</v>
      </c>
      <c r="C51" s="2012"/>
      <c r="D51" s="2012"/>
      <c r="E51" s="2009"/>
      <c r="F51" s="2009"/>
      <c r="G51" s="2009"/>
      <c r="H51" s="2011"/>
    </row>
    <row r="52" spans="1:15" ht="13.5" customHeight="1" x14ac:dyDescent="0.25">
      <c r="A52" s="1128"/>
      <c r="B52" s="1490" t="s">
        <v>681</v>
      </c>
      <c r="C52" s="2015"/>
      <c r="D52" s="2015"/>
      <c r="E52" s="2016">
        <f>ImpLnks1!AS21+ImpLnks1!N18</f>
        <v>1795.3333333333335</v>
      </c>
      <c r="F52" s="2016">
        <f>ImpLnks1!AT21+ImpLnks1!O18</f>
        <v>2068.666666666667</v>
      </c>
      <c r="G52" s="2016">
        <f>ImpLnks1!AU21+ImpLnks1!P18</f>
        <v>2268.666666666667</v>
      </c>
      <c r="H52" s="2017">
        <f>ImpLnks1!AV21+ImpLnks1!Q18</f>
        <v>2306.666666666667</v>
      </c>
    </row>
    <row r="53" spans="1:15" ht="13.5" customHeight="1" x14ac:dyDescent="0.25">
      <c r="A53" s="1128"/>
      <c r="B53" s="1485" t="s">
        <v>151</v>
      </c>
      <c r="C53" s="2015"/>
      <c r="D53" s="2015"/>
      <c r="E53" s="2032"/>
      <c r="F53" s="2032"/>
      <c r="G53" s="2032"/>
      <c r="H53" s="2033"/>
    </row>
    <row r="54" spans="1:15" ht="13.5" customHeight="1" x14ac:dyDescent="0.25">
      <c r="A54" s="1128"/>
      <c r="B54" s="1491" t="s">
        <v>682</v>
      </c>
      <c r="C54" s="2022"/>
      <c r="D54" s="2022"/>
      <c r="E54" s="2008">
        <f>ImpLnks1!AS22+ImpLnks1!N19</f>
        <v>2170.583333333333</v>
      </c>
      <c r="F54" s="2008">
        <f>ImpLnks1!AT22+ImpLnks1!O19</f>
        <v>2485.583333333333</v>
      </c>
      <c r="G54" s="2008">
        <f>ImpLnks1!AU22+ImpLnks1!P19</f>
        <v>2730.583333333333</v>
      </c>
      <c r="H54" s="2010">
        <f>ImpLnks1!AV22+ImpLnks1!Q19</f>
        <v>2776.6666666666665</v>
      </c>
    </row>
    <row r="55" spans="1:15" ht="13.5" customHeight="1" x14ac:dyDescent="0.25">
      <c r="A55" s="1267" t="s">
        <v>600</v>
      </c>
      <c r="B55" s="1488" t="s">
        <v>194</v>
      </c>
      <c r="C55" s="2031"/>
      <c r="D55" s="2031"/>
      <c r="E55" s="2009"/>
      <c r="F55" s="2009"/>
      <c r="G55" s="2009"/>
      <c r="H55" s="2011"/>
    </row>
    <row r="56" spans="1:15" x14ac:dyDescent="0.2">
      <c r="A56" s="1234" t="s">
        <v>545</v>
      </c>
      <c r="B56" s="1463"/>
      <c r="C56" s="1235"/>
      <c r="D56" s="1134"/>
      <c r="E56" s="1134"/>
      <c r="F56" s="1134"/>
      <c r="G56" s="1134"/>
      <c r="H56" s="1135"/>
    </row>
    <row r="57" spans="1:15" ht="3" customHeight="1" thickBot="1" x14ac:dyDescent="0.25">
      <c r="A57" s="1136"/>
      <c r="B57" s="1238"/>
      <c r="C57" s="1137"/>
      <c r="D57" s="1137"/>
      <c r="E57" s="1137"/>
      <c r="F57" s="1137"/>
      <c r="G57" s="1137"/>
      <c r="H57" s="1484"/>
    </row>
  </sheetData>
  <mergeCells count="131">
    <mergeCell ref="B1:H1"/>
    <mergeCell ref="C54:C55"/>
    <mergeCell ref="D54:D55"/>
    <mergeCell ref="E54:E55"/>
    <mergeCell ref="F54:F55"/>
    <mergeCell ref="G54:G55"/>
    <mergeCell ref="H54:H55"/>
    <mergeCell ref="C50:C51"/>
    <mergeCell ref="D50:D51"/>
    <mergeCell ref="E50:E51"/>
    <mergeCell ref="F50:F51"/>
    <mergeCell ref="G50:G51"/>
    <mergeCell ref="H50:H51"/>
    <mergeCell ref="C52:C53"/>
    <mergeCell ref="D52:D53"/>
    <mergeCell ref="E52:E53"/>
    <mergeCell ref="F52:F53"/>
    <mergeCell ref="G52:G53"/>
    <mergeCell ref="H52:H53"/>
    <mergeCell ref="F6:F7"/>
    <mergeCell ref="G6:G7"/>
    <mergeCell ref="H6:H7"/>
    <mergeCell ref="C12:C13"/>
    <mergeCell ref="D12:D13"/>
    <mergeCell ref="A2:A4"/>
    <mergeCell ref="B2:B4"/>
    <mergeCell ref="C2:C4"/>
    <mergeCell ref="D2:D4"/>
    <mergeCell ref="E2:E4"/>
    <mergeCell ref="F2:F4"/>
    <mergeCell ref="B5:H5"/>
    <mergeCell ref="C48:C49"/>
    <mergeCell ref="D48:D49"/>
    <mergeCell ref="E48:E49"/>
    <mergeCell ref="F48:F49"/>
    <mergeCell ref="G48:G49"/>
    <mergeCell ref="H48:H49"/>
    <mergeCell ref="C8:C9"/>
    <mergeCell ref="D8:D9"/>
    <mergeCell ref="E8:E9"/>
    <mergeCell ref="F8:F9"/>
    <mergeCell ref="G8:G9"/>
    <mergeCell ref="H8:H9"/>
    <mergeCell ref="G2:G4"/>
    <mergeCell ref="H2:H4"/>
    <mergeCell ref="C6:C7"/>
    <mergeCell ref="D6:D7"/>
    <mergeCell ref="E6:E7"/>
    <mergeCell ref="E12:E13"/>
    <mergeCell ref="F12:F13"/>
    <mergeCell ref="G12:G13"/>
    <mergeCell ref="H12:H13"/>
    <mergeCell ref="B14:H14"/>
    <mergeCell ref="C10:C11"/>
    <mergeCell ref="D10:D11"/>
    <mergeCell ref="E10:E11"/>
    <mergeCell ref="F10:F11"/>
    <mergeCell ref="G10:G11"/>
    <mergeCell ref="H10:H11"/>
    <mergeCell ref="C17:C18"/>
    <mergeCell ref="D17:D18"/>
    <mergeCell ref="E17:E18"/>
    <mergeCell ref="F17:F18"/>
    <mergeCell ref="G17:G18"/>
    <mergeCell ref="H17:H18"/>
    <mergeCell ref="C15:C16"/>
    <mergeCell ref="D15:D16"/>
    <mergeCell ref="E15:E16"/>
    <mergeCell ref="F15:F16"/>
    <mergeCell ref="G15:G16"/>
    <mergeCell ref="H15:H16"/>
    <mergeCell ref="C21:C22"/>
    <mergeCell ref="D21:D22"/>
    <mergeCell ref="E21:E22"/>
    <mergeCell ref="F21:F22"/>
    <mergeCell ref="G21:G22"/>
    <mergeCell ref="H21:H22"/>
    <mergeCell ref="C19:C20"/>
    <mergeCell ref="D19:D20"/>
    <mergeCell ref="E19:E20"/>
    <mergeCell ref="F19:F20"/>
    <mergeCell ref="G19:G20"/>
    <mergeCell ref="H19:H20"/>
    <mergeCell ref="C27:C28"/>
    <mergeCell ref="D27:D28"/>
    <mergeCell ref="E27:E28"/>
    <mergeCell ref="F27:F28"/>
    <mergeCell ref="G27:G28"/>
    <mergeCell ref="H27:H28"/>
    <mergeCell ref="C25:C26"/>
    <mergeCell ref="D25:D26"/>
    <mergeCell ref="E25:E26"/>
    <mergeCell ref="F25:F26"/>
    <mergeCell ref="G25:G26"/>
    <mergeCell ref="H25:H26"/>
    <mergeCell ref="C43:C44"/>
    <mergeCell ref="D43:D44"/>
    <mergeCell ref="E43:E44"/>
    <mergeCell ref="F43:F44"/>
    <mergeCell ref="G43:G44"/>
    <mergeCell ref="H43:H44"/>
    <mergeCell ref="C41:C42"/>
    <mergeCell ref="D41:D42"/>
    <mergeCell ref="E41:E42"/>
    <mergeCell ref="F41:F42"/>
    <mergeCell ref="G41:G42"/>
    <mergeCell ref="H41:H42"/>
    <mergeCell ref="C39:C40"/>
    <mergeCell ref="D39:D40"/>
    <mergeCell ref="E39:E40"/>
    <mergeCell ref="F39:F40"/>
    <mergeCell ref="G39:G40"/>
    <mergeCell ref="H39:H40"/>
    <mergeCell ref="C37:C38"/>
    <mergeCell ref="D37:D38"/>
    <mergeCell ref="E37:E38"/>
    <mergeCell ref="F37:F38"/>
    <mergeCell ref="G37:G38"/>
    <mergeCell ref="H37:H38"/>
    <mergeCell ref="C31:C32"/>
    <mergeCell ref="D31:D32"/>
    <mergeCell ref="E31:E32"/>
    <mergeCell ref="F31:F32"/>
    <mergeCell ref="G31:G32"/>
    <mergeCell ref="H31:H32"/>
    <mergeCell ref="C29:C30"/>
    <mergeCell ref="D29:D30"/>
    <mergeCell ref="E29:E30"/>
    <mergeCell ref="F29:F30"/>
    <mergeCell ref="G29:G30"/>
    <mergeCell ref="H29:H30"/>
  </mergeCells>
  <printOptions horizontalCentered="1" verticalCentered="1"/>
  <pageMargins left="0.75" right="0.25" top="0.25" bottom="0.25" header="0.3" footer="0.3"/>
  <pageSetup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FA21E-88FA-4BC0-AAB1-7E7DA08E2FC2}">
  <sheetPr>
    <tabColor theme="4" tint="0.79998168889431442"/>
  </sheetPr>
  <dimension ref="A1:H64"/>
  <sheetViews>
    <sheetView workbookViewId="0">
      <selection activeCell="U53" sqref="U53"/>
    </sheetView>
  </sheetViews>
  <sheetFormatPr defaultRowHeight="12.75" x14ac:dyDescent="0.2"/>
  <cols>
    <col min="1" max="1" width="24.7109375" style="1126" customWidth="1"/>
    <col min="2" max="2" width="15.7109375" style="1138" customWidth="1"/>
    <col min="3" max="3" width="10.7109375" style="1126" hidden="1" customWidth="1"/>
    <col min="4" max="4" width="11.7109375" style="1126" hidden="1" customWidth="1"/>
    <col min="5" max="5" width="11.7109375" style="1126" customWidth="1"/>
    <col min="6" max="6" width="13.7109375" style="1126" customWidth="1"/>
    <col min="7" max="8" width="11.7109375" style="1126" customWidth="1"/>
    <col min="9" max="16384" width="9.140625" style="1126"/>
  </cols>
  <sheetData>
    <row r="1" spans="1:8" ht="75" customHeight="1" thickBot="1" x14ac:dyDescent="0.25">
      <c r="A1" s="1478"/>
      <c r="B1" s="1963" t="s">
        <v>662</v>
      </c>
      <c r="C1" s="1964"/>
      <c r="D1" s="1964"/>
      <c r="E1" s="1964"/>
      <c r="F1" s="1964"/>
      <c r="G1" s="1964"/>
      <c r="H1" s="1965"/>
    </row>
    <row r="2" spans="1:8" ht="42" customHeight="1" x14ac:dyDescent="0.2">
      <c r="A2" s="1966" t="s">
        <v>536</v>
      </c>
      <c r="B2" s="1969" t="s">
        <v>133</v>
      </c>
      <c r="C2" s="1793" t="s">
        <v>52</v>
      </c>
      <c r="D2" s="1799" t="s">
        <v>56</v>
      </c>
      <c r="E2" s="1799" t="s">
        <v>827</v>
      </c>
      <c r="F2" s="1799" t="s">
        <v>832</v>
      </c>
      <c r="G2" s="1799" t="s">
        <v>829</v>
      </c>
      <c r="H2" s="1805" t="s">
        <v>830</v>
      </c>
    </row>
    <row r="3" spans="1:8" ht="10.5" customHeight="1" x14ac:dyDescent="0.2">
      <c r="A3" s="1967"/>
      <c r="B3" s="1970"/>
      <c r="C3" s="1794"/>
      <c r="D3" s="1800"/>
      <c r="E3" s="1800"/>
      <c r="F3" s="1800"/>
      <c r="G3" s="1800"/>
      <c r="H3" s="1806"/>
    </row>
    <row r="4" spans="1:8" ht="4.5" customHeight="1" thickBot="1" x14ac:dyDescent="0.25">
      <c r="A4" s="1967"/>
      <c r="B4" s="1970"/>
      <c r="C4" s="1794"/>
      <c r="D4" s="1800"/>
      <c r="E4" s="1801"/>
      <c r="F4" s="1801"/>
      <c r="G4" s="1801"/>
      <c r="H4" s="1807"/>
    </row>
    <row r="5" spans="1:8" ht="12" customHeight="1" x14ac:dyDescent="0.2">
      <c r="A5" s="1287" t="s">
        <v>269</v>
      </c>
      <c r="B5" s="2029" t="s">
        <v>552</v>
      </c>
      <c r="C5" s="2029"/>
      <c r="D5" s="2029"/>
      <c r="E5" s="2029"/>
      <c r="F5" s="2029"/>
      <c r="G5" s="2029"/>
      <c r="H5" s="2030"/>
    </row>
    <row r="6" spans="1:8" ht="13.5" customHeight="1" x14ac:dyDescent="0.25">
      <c r="A6" s="1132"/>
      <c r="B6" s="1485" t="s">
        <v>691</v>
      </c>
      <c r="C6" s="1987"/>
      <c r="D6" s="1987"/>
      <c r="E6" s="1989">
        <f>ImpLnks1!AS27+ImpLnks1!N39</f>
        <v>1164.6666666666667</v>
      </c>
      <c r="F6" s="1989">
        <f>ImpLnks1!AT27+ImpLnks1!O39</f>
        <v>1544.3333333333335</v>
      </c>
      <c r="G6" s="1989">
        <f>ImpLnks1!AU27+ImpLnks1!P39</f>
        <v>1753</v>
      </c>
      <c r="H6" s="1991">
        <f>ImpLnks1!AV27+ImpLnks1!Q39</f>
        <v>1798.6666666666667</v>
      </c>
    </row>
    <row r="7" spans="1:8" ht="13.5" customHeight="1" x14ac:dyDescent="0.25">
      <c r="A7" s="1132"/>
      <c r="B7" s="1486" t="s">
        <v>332</v>
      </c>
      <c r="C7" s="1973"/>
      <c r="D7" s="1973"/>
      <c r="E7" s="1975"/>
      <c r="F7" s="1975"/>
      <c r="G7" s="1975"/>
      <c r="H7" s="1977"/>
    </row>
    <row r="8" spans="1:8" ht="13.5" customHeight="1" x14ac:dyDescent="0.25">
      <c r="A8" s="1128"/>
      <c r="B8" s="1487" t="s">
        <v>692</v>
      </c>
      <c r="C8" s="1981"/>
      <c r="D8" s="1981"/>
      <c r="E8" s="1983">
        <f>ImpLnks1!AS28+ImpLnks1!N39</f>
        <v>1275.5</v>
      </c>
      <c r="F8" s="1983">
        <f>ImpLnks1!AT28+ImpLnks1!O39</f>
        <v>1703.5</v>
      </c>
      <c r="G8" s="1983">
        <f>ImpLnks1!AU28+ImpLnks1!P39</f>
        <v>1938</v>
      </c>
      <c r="H8" s="1985">
        <f>ImpLnks1!AV28+ImpLnks1!Q39</f>
        <v>1989.5</v>
      </c>
    </row>
    <row r="9" spans="1:8" ht="13.5" customHeight="1" x14ac:dyDescent="0.25">
      <c r="A9" s="1128"/>
      <c r="B9" s="1488" t="s">
        <v>332</v>
      </c>
      <c r="C9" s="1982"/>
      <c r="D9" s="1982"/>
      <c r="E9" s="1984"/>
      <c r="F9" s="1984"/>
      <c r="G9" s="1984"/>
      <c r="H9" s="1986"/>
    </row>
    <row r="10" spans="1:8" ht="13.5" customHeight="1" x14ac:dyDescent="0.25">
      <c r="A10" s="1128"/>
      <c r="B10" s="1485" t="s">
        <v>693</v>
      </c>
      <c r="C10" s="1978"/>
      <c r="D10" s="1978"/>
      <c r="E10" s="1979">
        <f>ImpLnks1!AS29+ImpLnks1!N40</f>
        <v>1523.6666666666667</v>
      </c>
      <c r="F10" s="1979">
        <f>ImpLnks1!AT29+ImpLnks1!O40</f>
        <v>1943.1666666666667</v>
      </c>
      <c r="G10" s="1979">
        <f>ImpLnks1!AU29+ImpLnks1!P40</f>
        <v>2013.5</v>
      </c>
      <c r="H10" s="1980">
        <f>ImpLnks1!AV29+ImpLnks1!Q40</f>
        <v>2267.666666666667</v>
      </c>
    </row>
    <row r="11" spans="1:8" ht="13.5" customHeight="1" x14ac:dyDescent="0.25">
      <c r="A11" s="1128"/>
      <c r="B11" s="1486" t="s">
        <v>331</v>
      </c>
      <c r="C11" s="1973"/>
      <c r="D11" s="1973"/>
      <c r="E11" s="1975"/>
      <c r="F11" s="1975"/>
      <c r="G11" s="1975"/>
      <c r="H11" s="1977"/>
    </row>
    <row r="12" spans="1:8" ht="13.5" customHeight="1" x14ac:dyDescent="0.25">
      <c r="A12" s="1128"/>
      <c r="B12" s="1487" t="s">
        <v>694</v>
      </c>
      <c r="C12" s="1981"/>
      <c r="D12" s="1981"/>
      <c r="E12" s="1993">
        <f>ImpLnks1!AS30+ImpLnks1!N40</f>
        <v>1669.5</v>
      </c>
      <c r="F12" s="1993">
        <f>ImpLnks1!AT30+ImpLnks1!O40</f>
        <v>2126.5</v>
      </c>
      <c r="G12" s="1993">
        <f>ImpLnks1!AU30+ImpLnks1!P40</f>
        <v>2201</v>
      </c>
      <c r="H12" s="1995">
        <f>ImpLnks1!AV30+ImpLnks1!Q40</f>
        <v>2491</v>
      </c>
    </row>
    <row r="13" spans="1:8" ht="13.5" customHeight="1" x14ac:dyDescent="0.25">
      <c r="A13" s="1128"/>
      <c r="B13" s="1487" t="s">
        <v>331</v>
      </c>
      <c r="C13" s="2034"/>
      <c r="D13" s="2034"/>
      <c r="E13" s="2025"/>
      <c r="F13" s="2025"/>
      <c r="G13" s="2025"/>
      <c r="H13" s="2026"/>
    </row>
    <row r="14" spans="1:8" ht="12" customHeight="1" x14ac:dyDescent="0.2">
      <c r="A14" s="1202"/>
      <c r="B14" s="2027" t="s">
        <v>553</v>
      </c>
      <c r="C14" s="2027"/>
      <c r="D14" s="2027"/>
      <c r="E14" s="2027"/>
      <c r="F14" s="2027"/>
      <c r="G14" s="2027"/>
      <c r="H14" s="2028"/>
    </row>
    <row r="15" spans="1:8" ht="13.5" customHeight="1" x14ac:dyDescent="0.25">
      <c r="A15" s="1143"/>
      <c r="B15" s="1485" t="s">
        <v>691</v>
      </c>
      <c r="C15" s="1987"/>
      <c r="D15" s="1987"/>
      <c r="E15" s="1989">
        <f>ImpLnks1!AS34+ImpLnks1!N39</f>
        <v>1363</v>
      </c>
      <c r="F15" s="1989">
        <f>ImpLnks1!AT34+ImpLnks1!O39</f>
        <v>1584</v>
      </c>
      <c r="G15" s="1989">
        <f>ImpLnks1!AU34+ImpLnks1!P39</f>
        <v>1792.6666666666667</v>
      </c>
      <c r="H15" s="1991">
        <f>ImpLnks1!AV34+ImpLnks1!Q39</f>
        <v>1838.3333333333335</v>
      </c>
    </row>
    <row r="16" spans="1:8" ht="13.5" customHeight="1" x14ac:dyDescent="0.25">
      <c r="A16" s="1128"/>
      <c r="B16" s="1486" t="s">
        <v>332</v>
      </c>
      <c r="C16" s="1988"/>
      <c r="D16" s="1988"/>
      <c r="E16" s="1990"/>
      <c r="F16" s="1990"/>
      <c r="G16" s="1990"/>
      <c r="H16" s="1992"/>
    </row>
    <row r="17" spans="1:8" ht="13.5" customHeight="1" x14ac:dyDescent="0.25">
      <c r="A17" s="1202" t="s">
        <v>605</v>
      </c>
      <c r="B17" s="1487" t="s">
        <v>692</v>
      </c>
      <c r="C17" s="2000"/>
      <c r="D17" s="2000"/>
      <c r="E17" s="1993">
        <f>ImpLnks1!AS35+ImpLnks1!N39</f>
        <v>1503</v>
      </c>
      <c r="F17" s="1993">
        <f>ImpLnks1!AT35+ImpLnks1!O39</f>
        <v>1749</v>
      </c>
      <c r="G17" s="1993">
        <f>ImpLnks1!AU35+ImpLnks1!P39</f>
        <v>1983.5</v>
      </c>
      <c r="H17" s="1995">
        <f>ImpLnks1!AV35+ImpLnks1!Q39</f>
        <v>2035</v>
      </c>
    </row>
    <row r="18" spans="1:8" ht="13.5" customHeight="1" x14ac:dyDescent="0.25">
      <c r="A18" s="1234" t="s">
        <v>606</v>
      </c>
      <c r="B18" s="1488" t="s">
        <v>332</v>
      </c>
      <c r="C18" s="2001"/>
      <c r="D18" s="2001"/>
      <c r="E18" s="2002"/>
      <c r="F18" s="2002"/>
      <c r="G18" s="2002"/>
      <c r="H18" s="2003"/>
    </row>
    <row r="19" spans="1:8" ht="13.5" customHeight="1" x14ac:dyDescent="0.25">
      <c r="A19" s="1132"/>
      <c r="B19" s="1485" t="s">
        <v>693</v>
      </c>
      <c r="C19" s="1978"/>
      <c r="D19" s="1978"/>
      <c r="E19" s="1979">
        <f>ImpLnks1!AS36+ImpLnks1!N40</f>
        <v>1773</v>
      </c>
      <c r="F19" s="1979">
        <f>ImpLnks1!AT36+ImpLnks1!O40</f>
        <v>1982.8333333333335</v>
      </c>
      <c r="G19" s="1979">
        <f>ImpLnks1!AU36+ImpLnks1!P40</f>
        <v>2206.166666666667</v>
      </c>
      <c r="H19" s="1980">
        <f>ImpLnks1!AV36+ImpLnks1!Q40</f>
        <v>2307.3333333333335</v>
      </c>
    </row>
    <row r="20" spans="1:8" ht="13.5" customHeight="1" x14ac:dyDescent="0.25">
      <c r="A20" s="1132"/>
      <c r="B20" s="1486" t="s">
        <v>331</v>
      </c>
      <c r="C20" s="1997"/>
      <c r="D20" s="1997"/>
      <c r="E20" s="1998"/>
      <c r="F20" s="1998"/>
      <c r="G20" s="1998"/>
      <c r="H20" s="1999"/>
    </row>
    <row r="21" spans="1:8" ht="13.5" customHeight="1" x14ac:dyDescent="0.25">
      <c r="A21" s="1128"/>
      <c r="B21" s="1491" t="s">
        <v>694</v>
      </c>
      <c r="C21" s="2000"/>
      <c r="D21" s="2000"/>
      <c r="E21" s="1993">
        <f>ImpLnks1!AS37+ImpLnks1!N40</f>
        <v>1955.5</v>
      </c>
      <c r="F21" s="1993">
        <f>ImpLnks1!AT37+ImpLnks1!O40</f>
        <v>2172</v>
      </c>
      <c r="G21" s="1993">
        <f>ImpLnks1!AU37+ImpLnks1!P40</f>
        <v>2422</v>
      </c>
      <c r="H21" s="1995">
        <f>ImpLnks1!AV37+ImpLnks1!Q40</f>
        <v>2536.5</v>
      </c>
    </row>
    <row r="22" spans="1:8" ht="13.5" customHeight="1" x14ac:dyDescent="0.25">
      <c r="A22" s="1128"/>
      <c r="B22" s="1488" t="s">
        <v>331</v>
      </c>
      <c r="C22" s="2001"/>
      <c r="D22" s="2001"/>
      <c r="E22" s="2002"/>
      <c r="F22" s="2002"/>
      <c r="G22" s="2002"/>
      <c r="H22" s="2003"/>
    </row>
    <row r="23" spans="1:8" ht="6" customHeight="1" thickBot="1" x14ac:dyDescent="0.25">
      <c r="A23" s="1268"/>
      <c r="B23" s="1461"/>
      <c r="C23" s="1184"/>
      <c r="D23" s="1184"/>
      <c r="E23" s="1184"/>
      <c r="F23" s="1184"/>
      <c r="G23" s="1185"/>
      <c r="H23" s="1186"/>
    </row>
    <row r="24" spans="1:8" ht="12" customHeight="1" x14ac:dyDescent="0.2">
      <c r="A24" s="1287" t="s">
        <v>572</v>
      </c>
      <c r="B24" s="2029" t="s">
        <v>552</v>
      </c>
      <c r="C24" s="2029"/>
      <c r="D24" s="2029"/>
      <c r="E24" s="2029"/>
      <c r="F24" s="2029"/>
      <c r="G24" s="2029"/>
      <c r="H24" s="2030"/>
    </row>
    <row r="25" spans="1:8" ht="13.5" customHeight="1" x14ac:dyDescent="0.25">
      <c r="A25" s="1132"/>
      <c r="B25" s="1490" t="s">
        <v>695</v>
      </c>
      <c r="C25" s="1978"/>
      <c r="D25" s="1978"/>
      <c r="E25" s="1979">
        <f>ImpLnks1!AS42+ImpLnks1!N41</f>
        <v>1164.5</v>
      </c>
      <c r="F25" s="1979">
        <f>ImpLnks1!AT42+ImpLnks1!O41</f>
        <v>1389</v>
      </c>
      <c r="G25" s="1979">
        <f>ImpLnks1!AU42+ImpLnks1!P41</f>
        <v>1662.5</v>
      </c>
      <c r="H25" s="1980">
        <f>ImpLnks1!AV42+ImpLnks1!Q41</f>
        <v>1714.5</v>
      </c>
    </row>
    <row r="26" spans="1:8" ht="13.5" customHeight="1" x14ac:dyDescent="0.25">
      <c r="A26" s="1128"/>
      <c r="B26" s="1486" t="s">
        <v>437</v>
      </c>
      <c r="C26" s="1973"/>
      <c r="D26" s="1988"/>
      <c r="E26" s="1990"/>
      <c r="F26" s="1990"/>
      <c r="G26" s="1990"/>
      <c r="H26" s="1992"/>
    </row>
    <row r="27" spans="1:8" ht="13.5" customHeight="1" x14ac:dyDescent="0.25">
      <c r="A27" s="1128"/>
      <c r="B27" s="1492" t="s">
        <v>696</v>
      </c>
      <c r="C27" s="1981"/>
      <c r="D27" s="1981"/>
      <c r="E27" s="1993">
        <f>ImpLnks1!AS43+ImpLnks1!N42</f>
        <v>1520.6666666666667</v>
      </c>
      <c r="F27" s="1993">
        <f>ImpLnks1!AT43+ImpLnks1!O42</f>
        <v>1867.5833333333335</v>
      </c>
      <c r="G27" s="1993">
        <f>ImpLnks1!AU43+ImpLnks1!P42</f>
        <v>2146.5833333333335</v>
      </c>
      <c r="H27" s="1995">
        <f>ImpLnks1!AV43+ImpLnks1!Q42</f>
        <v>2278.8333333333335</v>
      </c>
    </row>
    <row r="28" spans="1:8" ht="13.5" customHeight="1" x14ac:dyDescent="0.25">
      <c r="A28" s="1128"/>
      <c r="B28" s="1493" t="s">
        <v>436</v>
      </c>
      <c r="C28" s="2001"/>
      <c r="D28" s="2001"/>
      <c r="E28" s="2002"/>
      <c r="F28" s="2002"/>
      <c r="G28" s="2002"/>
      <c r="H28" s="2003"/>
    </row>
    <row r="29" spans="1:8" ht="12" customHeight="1" x14ac:dyDescent="0.2">
      <c r="A29" s="1202"/>
      <c r="B29" s="1479"/>
      <c r="C29" s="1978"/>
      <c r="D29" s="2042"/>
      <c r="E29" s="1264" t="s">
        <v>575</v>
      </c>
      <c r="F29" s="1264"/>
      <c r="G29" s="1264"/>
      <c r="H29" s="1265"/>
    </row>
    <row r="30" spans="1:8" ht="13.5" customHeight="1" x14ac:dyDescent="0.25">
      <c r="A30" s="1128"/>
      <c r="B30" s="1490" t="s">
        <v>695</v>
      </c>
      <c r="C30" s="1997"/>
      <c r="D30" s="2043"/>
      <c r="E30" s="1979">
        <f>ImpLnks1!AS47+ImpLnks1!N41</f>
        <v>1394.5</v>
      </c>
      <c r="F30" s="1979">
        <f>ImpLnks1!AT47+ImpLnks1!O41</f>
        <v>1474</v>
      </c>
      <c r="G30" s="1979">
        <f>ImpLnks1!AU47+ImpLnks1!P41</f>
        <v>1622.5</v>
      </c>
      <c r="H30" s="1980">
        <f>ImpLnks1!AV47+ImpLnks1!Q41</f>
        <v>1699.5</v>
      </c>
    </row>
    <row r="31" spans="1:8" ht="13.5" customHeight="1" x14ac:dyDescent="0.25">
      <c r="A31" s="1128"/>
      <c r="B31" s="1486" t="s">
        <v>437</v>
      </c>
      <c r="C31" s="1981"/>
      <c r="D31" s="2040"/>
      <c r="E31" s="1998"/>
      <c r="F31" s="1998"/>
      <c r="G31" s="1998"/>
      <c r="H31" s="1999"/>
    </row>
    <row r="32" spans="1:8" ht="13.5" customHeight="1" x14ac:dyDescent="0.25">
      <c r="A32" s="1128"/>
      <c r="B32" s="1492" t="s">
        <v>696</v>
      </c>
      <c r="C32" s="2001"/>
      <c r="D32" s="2041"/>
      <c r="E32" s="2008">
        <f>ImpLnks1!AS48+ImpLnks1!N42</f>
        <v>1700.6666666666667</v>
      </c>
      <c r="F32" s="2008">
        <f>ImpLnks1!AT48+ImpLnks1!O42</f>
        <v>1932.5833333333335</v>
      </c>
      <c r="G32" s="2008">
        <f>ImpLnks1!AU48+ImpLnks1!P42</f>
        <v>2111.5833333333335</v>
      </c>
      <c r="H32" s="2010">
        <f>ImpLnks1!AV48+ImpLnks1!Q42</f>
        <v>2193.8333333333335</v>
      </c>
    </row>
    <row r="33" spans="1:8" ht="13.5" customHeight="1" x14ac:dyDescent="0.25">
      <c r="A33" s="1202" t="s">
        <v>602</v>
      </c>
      <c r="B33" s="1493" t="s">
        <v>436</v>
      </c>
      <c r="C33" s="1129"/>
      <c r="D33" s="1130"/>
      <c r="E33" s="2009"/>
      <c r="F33" s="2009"/>
      <c r="G33" s="2009"/>
      <c r="H33" s="2011"/>
    </row>
    <row r="34" spans="1:8" ht="12.75" customHeight="1" x14ac:dyDescent="0.2">
      <c r="A34" s="1234" t="s">
        <v>545</v>
      </c>
      <c r="B34" s="1460"/>
      <c r="C34" s="1129"/>
      <c r="D34" s="1129"/>
      <c r="E34" s="1129"/>
      <c r="F34" s="1129"/>
      <c r="G34" s="1130"/>
      <c r="H34" s="1131"/>
    </row>
    <row r="35" spans="1:8" ht="6" customHeight="1" thickBot="1" x14ac:dyDescent="0.25">
      <c r="A35" s="1268"/>
      <c r="B35" s="1461"/>
      <c r="C35" s="1184"/>
      <c r="D35" s="1184"/>
      <c r="E35" s="1184"/>
      <c r="F35" s="1184"/>
      <c r="G35" s="1185"/>
      <c r="H35" s="1186"/>
    </row>
    <row r="36" spans="1:8" ht="13.5" customHeight="1" x14ac:dyDescent="0.25">
      <c r="A36" s="1127" t="s">
        <v>576</v>
      </c>
      <c r="B36" s="1489" t="s">
        <v>679</v>
      </c>
      <c r="C36" s="1972"/>
      <c r="D36" s="1972"/>
      <c r="E36" s="2004">
        <f>ImpLnks1!AS53+ImpLnks1!N12</f>
        <v>1628</v>
      </c>
      <c r="F36" s="2004">
        <f>ImpLnks1!AT53+ImpLnks1!O12</f>
        <v>1786</v>
      </c>
      <c r="G36" s="2004">
        <f>ImpLnks1!AU53+ImpLnks1!P12</f>
        <v>2118</v>
      </c>
      <c r="H36" s="2006">
        <f>ImpLnks1!AV53+ImpLnks1!Q12</f>
        <v>2192</v>
      </c>
    </row>
    <row r="37" spans="1:8" ht="13.5" customHeight="1" x14ac:dyDescent="0.25">
      <c r="A37" s="1128"/>
      <c r="B37" s="1486" t="s">
        <v>196</v>
      </c>
      <c r="C37" s="1988"/>
      <c r="D37" s="1988"/>
      <c r="E37" s="2005"/>
      <c r="F37" s="2005"/>
      <c r="G37" s="2005"/>
      <c r="H37" s="2007"/>
    </row>
    <row r="38" spans="1:8" ht="13.5" customHeight="1" x14ac:dyDescent="0.25">
      <c r="A38" s="1128"/>
      <c r="B38" s="1491" t="s">
        <v>680</v>
      </c>
      <c r="C38" s="2022"/>
      <c r="D38" s="2022"/>
      <c r="E38" s="2008">
        <f>ImpLnks1!AS54+ImpLnks1!N13</f>
        <v>1981.5</v>
      </c>
      <c r="F38" s="2008">
        <f>ImpLnks1!AT54+ImpLnks1!O13</f>
        <v>2171.75</v>
      </c>
      <c r="G38" s="2008">
        <f>ImpLnks1!AU54+ImpLnks1!P13</f>
        <v>2585.25</v>
      </c>
      <c r="H38" s="2010">
        <f>ImpLnks1!AV54+ImpLnks1!Q13</f>
        <v>2677.6666666666665</v>
      </c>
    </row>
    <row r="39" spans="1:8" ht="13.5" customHeight="1" x14ac:dyDescent="0.25">
      <c r="A39" s="1128"/>
      <c r="B39" s="1488" t="s">
        <v>195</v>
      </c>
      <c r="C39" s="2012"/>
      <c r="D39" s="2012"/>
      <c r="E39" s="2009"/>
      <c r="F39" s="2009"/>
      <c r="G39" s="2009"/>
      <c r="H39" s="2011"/>
    </row>
    <row r="40" spans="1:8" ht="13.5" customHeight="1" x14ac:dyDescent="0.25">
      <c r="A40" s="1128"/>
      <c r="B40" s="1485" t="s">
        <v>681</v>
      </c>
      <c r="C40" s="2015"/>
      <c r="D40" s="2015"/>
      <c r="E40" s="2016">
        <f>ImpLnks1!AS55+ImpLnks1!N18</f>
        <v>2005.3333333333335</v>
      </c>
      <c r="F40" s="2016">
        <f>ImpLnks1!AT55+ImpLnks1!O18</f>
        <v>2374.666666666667</v>
      </c>
      <c r="G40" s="2016">
        <f>ImpLnks1!AU55+ImpLnks1!P18</f>
        <v>2724.666666666667</v>
      </c>
      <c r="H40" s="2017">
        <f>ImpLnks1!AV55+ImpLnks1!Q18</f>
        <v>2894.666666666667</v>
      </c>
    </row>
    <row r="41" spans="1:8" ht="13.5" customHeight="1" x14ac:dyDescent="0.25">
      <c r="A41" s="1128"/>
      <c r="B41" s="1486" t="s">
        <v>151</v>
      </c>
      <c r="C41" s="2015"/>
      <c r="D41" s="2015"/>
      <c r="E41" s="2005"/>
      <c r="F41" s="2005"/>
      <c r="G41" s="2005"/>
      <c r="H41" s="2007"/>
    </row>
    <row r="42" spans="1:8" ht="13.5" customHeight="1" x14ac:dyDescent="0.25">
      <c r="A42" s="1128"/>
      <c r="B42" s="1487" t="s">
        <v>697</v>
      </c>
      <c r="C42" s="2012"/>
      <c r="D42" s="2012"/>
      <c r="E42" s="2008">
        <f>ImpLnks1!AS56+ImpLnks1!N19</f>
        <v>2436</v>
      </c>
      <c r="F42" s="2008">
        <f>ImpLnks1!AT56+ImpLnks1!O19</f>
        <v>2872.333333333333</v>
      </c>
      <c r="G42" s="2008">
        <f>ImpLnks1!AU56+ImpLnks1!P19</f>
        <v>3306.9166666666665</v>
      </c>
      <c r="H42" s="2010">
        <f>ImpLnks1!AV56+ImpLnks1!Q19</f>
        <v>3519.833333333333</v>
      </c>
    </row>
    <row r="43" spans="1:8" ht="13.5" customHeight="1" x14ac:dyDescent="0.25">
      <c r="A43" s="1128"/>
      <c r="B43" s="1488" t="s">
        <v>194</v>
      </c>
      <c r="C43" s="2012"/>
      <c r="D43" s="2012"/>
      <c r="E43" s="2013"/>
      <c r="F43" s="2013"/>
      <c r="G43" s="2013"/>
      <c r="H43" s="2014"/>
    </row>
    <row r="44" spans="1:8" x14ac:dyDescent="0.2">
      <c r="A44" s="1202" t="s">
        <v>601</v>
      </c>
      <c r="B44" s="1462"/>
      <c r="C44" s="1236"/>
      <c r="D44" s="1236"/>
      <c r="E44" s="1236"/>
      <c r="F44" s="1236"/>
      <c r="G44" s="1236"/>
      <c r="H44" s="1237"/>
    </row>
    <row r="45" spans="1:8" ht="11.25" customHeight="1" x14ac:dyDescent="0.2">
      <c r="A45" s="1234" t="s">
        <v>545</v>
      </c>
      <c r="B45" s="1463"/>
      <c r="C45" s="1235"/>
      <c r="D45" s="1134"/>
      <c r="E45" s="1134"/>
      <c r="F45" s="1134"/>
      <c r="G45" s="1134"/>
      <c r="H45" s="1135"/>
    </row>
    <row r="46" spans="1:8" ht="4.5" customHeight="1" thickBot="1" x14ac:dyDescent="0.25">
      <c r="A46" s="1136"/>
      <c r="B46" s="1238"/>
      <c r="C46" s="1137"/>
      <c r="D46" s="1137"/>
      <c r="E46" s="1137"/>
      <c r="F46" s="1137"/>
      <c r="G46" s="1137"/>
      <c r="H46" s="1433"/>
    </row>
    <row r="47" spans="1:8" ht="12" customHeight="1" x14ac:dyDescent="0.2">
      <c r="A47" s="1287" t="s">
        <v>221</v>
      </c>
      <c r="B47" s="2039" t="s">
        <v>552</v>
      </c>
      <c r="C47" s="2029"/>
      <c r="D47" s="2029"/>
      <c r="E47" s="2029"/>
      <c r="F47" s="2029"/>
      <c r="G47" s="2029"/>
      <c r="H47" s="2030"/>
    </row>
    <row r="48" spans="1:8" ht="12.75" customHeight="1" x14ac:dyDescent="0.25">
      <c r="A48" s="1128"/>
      <c r="B48" s="1490" t="s">
        <v>698</v>
      </c>
      <c r="C48" s="1987"/>
      <c r="D48" s="1987"/>
      <c r="E48" s="1989">
        <f>ImpLnks1!AS61+ImpLnks1!N12</f>
        <v>1273</v>
      </c>
      <c r="F48" s="1989">
        <f>ImpLnks1!AT61+ImpLnks1!O12</f>
        <v>1371</v>
      </c>
      <c r="G48" s="1989">
        <f>ImpLnks1!AU61+ImpLnks1!P12</f>
        <v>1550</v>
      </c>
      <c r="H48" s="1991">
        <f>ImpLnks1!AV61+ImpLnks1!Q12</f>
        <v>1643</v>
      </c>
    </row>
    <row r="49" spans="1:8" ht="12.75" customHeight="1" x14ac:dyDescent="0.25">
      <c r="A49" s="1128"/>
      <c r="B49" s="1486" t="s">
        <v>196</v>
      </c>
      <c r="C49" s="1973"/>
      <c r="D49" s="1973"/>
      <c r="E49" s="1975"/>
      <c r="F49" s="1975"/>
      <c r="G49" s="1975"/>
      <c r="H49" s="1977"/>
    </row>
    <row r="50" spans="1:8" ht="12.75" customHeight="1" x14ac:dyDescent="0.25">
      <c r="A50" s="1128"/>
      <c r="B50" s="1487" t="s">
        <v>699</v>
      </c>
      <c r="C50" s="1981"/>
      <c r="D50" s="1981"/>
      <c r="E50" s="1983">
        <f>ImpLnks1!AS62+ImpLnks1!N13</f>
        <v>1546.9166666666667</v>
      </c>
      <c r="F50" s="1983">
        <f>ImpLnks1!AT62+ImpLnks1!O13</f>
        <v>1661.9166666666667</v>
      </c>
      <c r="G50" s="1983">
        <f>ImpLnks1!AU62+ImpLnks1!P13</f>
        <v>1884.6666666666667</v>
      </c>
      <c r="H50" s="1985">
        <f>ImpLnks1!AV62+ImpLnks1!Q13</f>
        <v>2002.75</v>
      </c>
    </row>
    <row r="51" spans="1:8" ht="12.75" customHeight="1" x14ac:dyDescent="0.25">
      <c r="A51" s="1128"/>
      <c r="B51" s="1488" t="s">
        <v>195</v>
      </c>
      <c r="C51" s="1982"/>
      <c r="D51" s="1982"/>
      <c r="E51" s="1984"/>
      <c r="F51" s="1984"/>
      <c r="G51" s="1984"/>
      <c r="H51" s="1986"/>
    </row>
    <row r="52" spans="1:8" ht="12.75" customHeight="1" x14ac:dyDescent="0.25">
      <c r="A52" s="1128"/>
      <c r="B52" s="1485" t="s">
        <v>700</v>
      </c>
      <c r="C52" s="1978"/>
      <c r="D52" s="1978"/>
      <c r="E52" s="1979">
        <f>ImpLnks1!AS63+ImpLnks1!N18</f>
        <v>1609.3333333333335</v>
      </c>
      <c r="F52" s="1979">
        <f>ImpLnks1!AT63+ImpLnks1!O18</f>
        <v>1823.6666666666667</v>
      </c>
      <c r="G52" s="1979">
        <f>ImpLnks1!AU63+ImpLnks1!P18</f>
        <v>2039.6666666666667</v>
      </c>
      <c r="H52" s="1980">
        <f>ImpLnks1!AV63+ImpLnks1!Q18</f>
        <v>2133.666666666667</v>
      </c>
    </row>
    <row r="53" spans="1:8" ht="12.75" customHeight="1" x14ac:dyDescent="0.25">
      <c r="A53" s="1128"/>
      <c r="B53" s="1486" t="s">
        <v>151</v>
      </c>
      <c r="C53" s="1973"/>
      <c r="D53" s="1973"/>
      <c r="E53" s="1975"/>
      <c r="F53" s="1975"/>
      <c r="G53" s="1975"/>
      <c r="H53" s="1977"/>
    </row>
    <row r="54" spans="1:8" ht="12.75" customHeight="1" x14ac:dyDescent="0.25">
      <c r="A54" s="1128"/>
      <c r="B54" s="1487" t="s">
        <v>701</v>
      </c>
      <c r="C54" s="1981"/>
      <c r="D54" s="1981"/>
      <c r="E54" s="1993">
        <f>ImpLnks1!AS64+ImpLnks1!N19</f>
        <v>1953</v>
      </c>
      <c r="F54" s="1993">
        <f>ImpLnks1!AT64+ImpLnks1!O19</f>
        <v>2193.3333333333335</v>
      </c>
      <c r="G54" s="1993">
        <f>ImpLnks1!AU64+ImpLnks1!P19</f>
        <v>2461.666666666667</v>
      </c>
      <c r="H54" s="1995">
        <f>ImpLnks1!AV64+ImpLnks1!Q19</f>
        <v>2580.0833333333335</v>
      </c>
    </row>
    <row r="55" spans="1:8" ht="12.75" customHeight="1" x14ac:dyDescent="0.25">
      <c r="A55" s="1202"/>
      <c r="B55" s="1488" t="s">
        <v>194</v>
      </c>
      <c r="C55" s="2034"/>
      <c r="D55" s="2034"/>
      <c r="E55" s="2025"/>
      <c r="F55" s="2025"/>
      <c r="G55" s="2025"/>
      <c r="H55" s="2026"/>
    </row>
    <row r="56" spans="1:8" ht="12" customHeight="1" x14ac:dyDescent="0.2">
      <c r="A56" s="1234"/>
      <c r="B56" s="2038" t="s">
        <v>553</v>
      </c>
      <c r="C56" s="2027"/>
      <c r="D56" s="2027"/>
      <c r="E56" s="2027"/>
      <c r="F56" s="2027"/>
      <c r="G56" s="2027"/>
      <c r="H56" s="2028"/>
    </row>
    <row r="57" spans="1:8" ht="12.75" customHeight="1" x14ac:dyDescent="0.25">
      <c r="A57" s="1234"/>
      <c r="B57" s="1490" t="s">
        <v>698</v>
      </c>
      <c r="C57" s="1987"/>
      <c r="D57" s="1987"/>
      <c r="E57" s="1989">
        <f>ImpLnks1!AS68+ImpLnks1!N12</f>
        <v>1388</v>
      </c>
      <c r="F57" s="1989">
        <f>ImpLnks1!AT68+ImpLnks1!O12</f>
        <v>1401</v>
      </c>
      <c r="G57" s="1989">
        <f>ImpLnks1!AU68+ImpLnks1!P12</f>
        <v>1580</v>
      </c>
      <c r="H57" s="1991">
        <f>ImpLnks1!AV68+ImpLnks1!Q12</f>
        <v>1673</v>
      </c>
    </row>
    <row r="58" spans="1:8" ht="13.5" customHeight="1" x14ac:dyDescent="0.25">
      <c r="A58" s="1266"/>
      <c r="B58" s="1486" t="s">
        <v>196</v>
      </c>
      <c r="C58" s="1973"/>
      <c r="D58" s="1973"/>
      <c r="E58" s="1975"/>
      <c r="F58" s="1975"/>
      <c r="G58" s="1975"/>
      <c r="H58" s="1977"/>
    </row>
    <row r="59" spans="1:8" ht="12.75" customHeight="1" x14ac:dyDescent="0.25">
      <c r="A59" s="1132"/>
      <c r="B59" s="1487" t="s">
        <v>699</v>
      </c>
      <c r="C59" s="1981"/>
      <c r="D59" s="1981"/>
      <c r="E59" s="1983">
        <f>ImpLnks1!AS69+ImpLnks1!N13</f>
        <v>1694.5</v>
      </c>
      <c r="F59" s="1983">
        <f>ImpLnks1!AT69+ImpLnks1!O13</f>
        <v>1700.4166666666667</v>
      </c>
      <c r="G59" s="1983">
        <f>ImpLnks1!AU69+ImpLnks1!P13</f>
        <v>1923.1666666666667</v>
      </c>
      <c r="H59" s="1985">
        <f>ImpLnks1!AV69+ImpLnks1!Q13</f>
        <v>2041.25</v>
      </c>
    </row>
    <row r="60" spans="1:8" ht="13.5" customHeight="1" x14ac:dyDescent="0.25">
      <c r="A60" s="1132"/>
      <c r="B60" s="1488" t="s">
        <v>195</v>
      </c>
      <c r="C60" s="1982"/>
      <c r="D60" s="1982"/>
      <c r="E60" s="1984"/>
      <c r="F60" s="1984"/>
      <c r="G60" s="1984"/>
      <c r="H60" s="1986"/>
    </row>
    <row r="61" spans="1:8" ht="12.75" customHeight="1" x14ac:dyDescent="0.25">
      <c r="A61" s="1202" t="s">
        <v>604</v>
      </c>
      <c r="B61" s="1485" t="s">
        <v>700</v>
      </c>
      <c r="C61" s="1978"/>
      <c r="D61" s="1978"/>
      <c r="E61" s="1979">
        <f>ImpLnks1!AS70+ImpLnks1!N18</f>
        <v>1789.3333333333335</v>
      </c>
      <c r="F61" s="1979">
        <f>ImpLnks1!AT70+ImpLnks1!O18</f>
        <v>1898.6666666666667</v>
      </c>
      <c r="G61" s="1979">
        <f>ImpLnks1!AU70+ImpLnks1!P18</f>
        <v>2069.666666666667</v>
      </c>
      <c r="H61" s="1980">
        <f>ImpLnks1!AV70+ImpLnks1!Q18</f>
        <v>2083.666666666667</v>
      </c>
    </row>
    <row r="62" spans="1:8" ht="12.75" customHeight="1" x14ac:dyDescent="0.25">
      <c r="A62" s="1234" t="s">
        <v>606</v>
      </c>
      <c r="B62" s="1486" t="s">
        <v>151</v>
      </c>
      <c r="C62" s="1973"/>
      <c r="D62" s="1973"/>
      <c r="E62" s="1975"/>
      <c r="F62" s="1975"/>
      <c r="G62" s="1975"/>
      <c r="H62" s="1977"/>
    </row>
    <row r="63" spans="1:8" ht="12.75" customHeight="1" x14ac:dyDescent="0.25">
      <c r="A63" s="1575" t="s">
        <v>603</v>
      </c>
      <c r="B63" s="1487" t="s">
        <v>701</v>
      </c>
      <c r="C63" s="1981"/>
      <c r="D63" s="1981"/>
      <c r="E63" s="1993">
        <f>ImpLnks1!AS71+ImpLnks1!N19</f>
        <v>2184</v>
      </c>
      <c r="F63" s="1993">
        <f>ImpLnks1!AT71+ImpLnks1!O19</f>
        <v>2289.5833333333335</v>
      </c>
      <c r="G63" s="1993">
        <f>ImpLnks1!AU71+ImpLnks1!P19</f>
        <v>2500.166666666667</v>
      </c>
      <c r="H63" s="1995">
        <f>ImpLnks1!AV71+ImpLnks1!Q19</f>
        <v>2515.916666666667</v>
      </c>
    </row>
    <row r="64" spans="1:8" ht="13.5" customHeight="1" thickBot="1" x14ac:dyDescent="0.3">
      <c r="A64" s="1269"/>
      <c r="B64" s="1494" t="s">
        <v>194</v>
      </c>
      <c r="C64" s="2035"/>
      <c r="D64" s="2035"/>
      <c r="E64" s="2036"/>
      <c r="F64" s="2036"/>
      <c r="G64" s="2036"/>
      <c r="H64" s="2037"/>
    </row>
  </sheetData>
  <mergeCells count="158">
    <mergeCell ref="B1:H1"/>
    <mergeCell ref="B24:H24"/>
    <mergeCell ref="C42:C43"/>
    <mergeCell ref="D42:D43"/>
    <mergeCell ref="E42:E43"/>
    <mergeCell ref="F42:F43"/>
    <mergeCell ref="G42:G43"/>
    <mergeCell ref="H42:H43"/>
    <mergeCell ref="E32:E33"/>
    <mergeCell ref="F32:F33"/>
    <mergeCell ref="G32:G33"/>
    <mergeCell ref="H32:H33"/>
    <mergeCell ref="C40:C41"/>
    <mergeCell ref="D40:D41"/>
    <mergeCell ref="E40:E41"/>
    <mergeCell ref="F40:F41"/>
    <mergeCell ref="G40:G41"/>
    <mergeCell ref="H40:H41"/>
    <mergeCell ref="C38:C39"/>
    <mergeCell ref="D38:D39"/>
    <mergeCell ref="E38:E39"/>
    <mergeCell ref="F38:F39"/>
    <mergeCell ref="G38:G39"/>
    <mergeCell ref="H38:H39"/>
    <mergeCell ref="C36:C37"/>
    <mergeCell ref="D36:D37"/>
    <mergeCell ref="E36:E37"/>
    <mergeCell ref="F36:F37"/>
    <mergeCell ref="G36:G37"/>
    <mergeCell ref="H36:H37"/>
    <mergeCell ref="C31:C32"/>
    <mergeCell ref="D31:D32"/>
    <mergeCell ref="E30:E31"/>
    <mergeCell ref="F30:F31"/>
    <mergeCell ref="G30:G31"/>
    <mergeCell ref="H30:H31"/>
    <mergeCell ref="C29:C30"/>
    <mergeCell ref="D29:D30"/>
    <mergeCell ref="C27:C28"/>
    <mergeCell ref="D27:D28"/>
    <mergeCell ref="E27:E28"/>
    <mergeCell ref="F27:F28"/>
    <mergeCell ref="G27:G28"/>
    <mergeCell ref="H27:H28"/>
    <mergeCell ref="C25:C26"/>
    <mergeCell ref="D25:D26"/>
    <mergeCell ref="E25:E26"/>
    <mergeCell ref="F25:F26"/>
    <mergeCell ref="G25:G26"/>
    <mergeCell ref="H25:H26"/>
    <mergeCell ref="C21:C22"/>
    <mergeCell ref="D21:D22"/>
    <mergeCell ref="E21:E22"/>
    <mergeCell ref="F21:F22"/>
    <mergeCell ref="G21:G22"/>
    <mergeCell ref="H21:H22"/>
    <mergeCell ref="C19:C20"/>
    <mergeCell ref="D19:D20"/>
    <mergeCell ref="E19:E20"/>
    <mergeCell ref="F19:F20"/>
    <mergeCell ref="G19:G20"/>
    <mergeCell ref="H19:H20"/>
    <mergeCell ref="C17:C18"/>
    <mergeCell ref="D17:D18"/>
    <mergeCell ref="E17:E18"/>
    <mergeCell ref="F17:F18"/>
    <mergeCell ref="G17:G18"/>
    <mergeCell ref="H17:H18"/>
    <mergeCell ref="B14:H14"/>
    <mergeCell ref="C15:C16"/>
    <mergeCell ref="D15:D16"/>
    <mergeCell ref="E15:E16"/>
    <mergeCell ref="F15:F16"/>
    <mergeCell ref="G15:G16"/>
    <mergeCell ref="H15:H16"/>
    <mergeCell ref="E6:E7"/>
    <mergeCell ref="F6:F7"/>
    <mergeCell ref="G6:G7"/>
    <mergeCell ref="H6:H7"/>
    <mergeCell ref="C12:C13"/>
    <mergeCell ref="D12:D13"/>
    <mergeCell ref="E12:E13"/>
    <mergeCell ref="F12:F13"/>
    <mergeCell ref="G12:G13"/>
    <mergeCell ref="H12:H13"/>
    <mergeCell ref="C10:C11"/>
    <mergeCell ref="D10:D11"/>
    <mergeCell ref="E10:E11"/>
    <mergeCell ref="F10:F11"/>
    <mergeCell ref="G10:G11"/>
    <mergeCell ref="H10:H11"/>
    <mergeCell ref="A2:A4"/>
    <mergeCell ref="B2:B4"/>
    <mergeCell ref="C2:C4"/>
    <mergeCell ref="D2:D4"/>
    <mergeCell ref="E2:E4"/>
    <mergeCell ref="F2:F4"/>
    <mergeCell ref="B47:H47"/>
    <mergeCell ref="C48:C49"/>
    <mergeCell ref="D48:D49"/>
    <mergeCell ref="E48:E49"/>
    <mergeCell ref="F48:F49"/>
    <mergeCell ref="G48:G49"/>
    <mergeCell ref="H48:H49"/>
    <mergeCell ref="C8:C9"/>
    <mergeCell ref="D8:D9"/>
    <mergeCell ref="E8:E9"/>
    <mergeCell ref="F8:F9"/>
    <mergeCell ref="G8:G9"/>
    <mergeCell ref="H8:H9"/>
    <mergeCell ref="G2:G4"/>
    <mergeCell ref="H2:H4"/>
    <mergeCell ref="B5:H5"/>
    <mergeCell ref="C6:C7"/>
    <mergeCell ref="D6:D7"/>
    <mergeCell ref="C50:C51"/>
    <mergeCell ref="D50:D51"/>
    <mergeCell ref="E50:E51"/>
    <mergeCell ref="F50:F51"/>
    <mergeCell ref="G50:G51"/>
    <mergeCell ref="H50:H51"/>
    <mergeCell ref="C52:C53"/>
    <mergeCell ref="D52:D53"/>
    <mergeCell ref="E52:E53"/>
    <mergeCell ref="F52:F53"/>
    <mergeCell ref="G52:G53"/>
    <mergeCell ref="H52:H53"/>
    <mergeCell ref="C54:C55"/>
    <mergeCell ref="D54:D55"/>
    <mergeCell ref="E54:E55"/>
    <mergeCell ref="F54:F55"/>
    <mergeCell ref="G54:G55"/>
    <mergeCell ref="H54:H55"/>
    <mergeCell ref="B56:H56"/>
    <mergeCell ref="C57:C58"/>
    <mergeCell ref="D57:D58"/>
    <mergeCell ref="E57:E58"/>
    <mergeCell ref="F57:F58"/>
    <mergeCell ref="G57:G58"/>
    <mergeCell ref="H57:H58"/>
    <mergeCell ref="C63:C64"/>
    <mergeCell ref="D63:D64"/>
    <mergeCell ref="E63:E64"/>
    <mergeCell ref="F63:F64"/>
    <mergeCell ref="G63:G64"/>
    <mergeCell ref="H63:H64"/>
    <mergeCell ref="C59:C60"/>
    <mergeCell ref="D59:D60"/>
    <mergeCell ref="E59:E60"/>
    <mergeCell ref="F59:F60"/>
    <mergeCell ref="G59:G60"/>
    <mergeCell ref="H59:H60"/>
    <mergeCell ref="C61:C62"/>
    <mergeCell ref="D61:D62"/>
    <mergeCell ref="E61:E62"/>
    <mergeCell ref="F61:F62"/>
    <mergeCell ref="G61:G62"/>
    <mergeCell ref="H61:H62"/>
  </mergeCells>
  <printOptions horizontalCentered="1" verticalCentered="1"/>
  <pageMargins left="0.25" right="0.75" top="0.25" bottom="0.25" header="0.3" footer="0.3"/>
  <pageSetup scale="85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6058-86B3-43CF-8286-F539477C50A2}">
  <sheetPr>
    <tabColor theme="4" tint="0.79998168889431442"/>
    <pageSetUpPr fitToPage="1"/>
  </sheetPr>
  <dimension ref="A1:H51"/>
  <sheetViews>
    <sheetView workbookViewId="0">
      <selection activeCell="U53" sqref="U53"/>
    </sheetView>
  </sheetViews>
  <sheetFormatPr defaultRowHeight="12.75" x14ac:dyDescent="0.2"/>
  <cols>
    <col min="1" max="1" width="24.7109375" style="1126" customWidth="1"/>
    <col min="2" max="2" width="15.7109375" style="1138" customWidth="1"/>
    <col min="3" max="3" width="10.7109375" style="1126" hidden="1" customWidth="1"/>
    <col min="4" max="4" width="11.7109375" style="1126" hidden="1" customWidth="1"/>
    <col min="5" max="5" width="11.7109375" style="1126" customWidth="1"/>
    <col min="6" max="6" width="13.7109375" style="1126" customWidth="1"/>
    <col min="7" max="8" width="11.7109375" style="1126" customWidth="1"/>
    <col min="9" max="16384" width="9.140625" style="1126"/>
  </cols>
  <sheetData>
    <row r="1" spans="1:8" ht="75" customHeight="1" thickBot="1" x14ac:dyDescent="0.25">
      <c r="A1" s="1478"/>
      <c r="B1" s="1963" t="s">
        <v>662</v>
      </c>
      <c r="C1" s="1964"/>
      <c r="D1" s="1964"/>
      <c r="E1" s="1964"/>
      <c r="F1" s="1964"/>
      <c r="G1" s="1964"/>
      <c r="H1" s="1965"/>
    </row>
    <row r="2" spans="1:8" ht="45" customHeight="1" x14ac:dyDescent="0.2">
      <c r="A2" s="1966" t="s">
        <v>536</v>
      </c>
      <c r="B2" s="1969" t="s">
        <v>133</v>
      </c>
      <c r="C2" s="1793" t="s">
        <v>52</v>
      </c>
      <c r="D2" s="1799" t="s">
        <v>56</v>
      </c>
      <c r="E2" s="1799" t="s">
        <v>827</v>
      </c>
      <c r="F2" s="1799" t="s">
        <v>832</v>
      </c>
      <c r="G2" s="1799" t="s">
        <v>829</v>
      </c>
      <c r="H2" s="1805" t="s">
        <v>830</v>
      </c>
    </row>
    <row r="3" spans="1:8" ht="10.5" customHeight="1" x14ac:dyDescent="0.2">
      <c r="A3" s="1967"/>
      <c r="B3" s="1970"/>
      <c r="C3" s="1794"/>
      <c r="D3" s="1800"/>
      <c r="E3" s="1800"/>
      <c r="F3" s="1800"/>
      <c r="G3" s="1800"/>
      <c r="H3" s="1806"/>
    </row>
    <row r="4" spans="1:8" ht="4.5" customHeight="1" thickBot="1" x14ac:dyDescent="0.25">
      <c r="A4" s="1968"/>
      <c r="B4" s="1971"/>
      <c r="C4" s="1795"/>
      <c r="D4" s="1801"/>
      <c r="E4" s="1801"/>
      <c r="F4" s="1801"/>
      <c r="G4" s="1801"/>
      <c r="H4" s="1807"/>
    </row>
    <row r="5" spans="1:8" ht="13.5" customHeight="1" x14ac:dyDescent="0.25">
      <c r="A5" s="1143" t="s">
        <v>580</v>
      </c>
      <c r="B5" s="1485" t="s">
        <v>708</v>
      </c>
      <c r="C5" s="1987"/>
      <c r="D5" s="1987"/>
      <c r="E5" s="1989">
        <f>ImpLnks1!BA11+ImpLnks1!N12</f>
        <v>1514</v>
      </c>
      <c r="F5" s="1989">
        <f>ImpLnks1!BB11+ImpLnks1!O12</f>
        <v>1582</v>
      </c>
      <c r="G5" s="1989">
        <f>ImpLnks1!BC11+ImpLnks1!P12</f>
        <v>1818</v>
      </c>
      <c r="H5" s="1991">
        <f>ImpLnks1!BD11+ImpLnks1!Q12</f>
        <v>1862</v>
      </c>
    </row>
    <row r="6" spans="1:8" ht="13.5" customHeight="1" x14ac:dyDescent="0.25">
      <c r="A6" s="1132"/>
      <c r="B6" s="1486" t="s">
        <v>196</v>
      </c>
      <c r="C6" s="1973"/>
      <c r="D6" s="1973"/>
      <c r="E6" s="1975"/>
      <c r="F6" s="1975"/>
      <c r="G6" s="1975"/>
      <c r="H6" s="1977"/>
    </row>
    <row r="7" spans="1:8" ht="13.5" customHeight="1" x14ac:dyDescent="0.25">
      <c r="A7" s="1128"/>
      <c r="B7" s="1487" t="s">
        <v>709</v>
      </c>
      <c r="C7" s="1981"/>
      <c r="D7" s="1981"/>
      <c r="E7" s="1983">
        <f>ImpLnks1!BA12+ImpLnks1!N13</f>
        <v>1837.4166666666665</v>
      </c>
      <c r="F7" s="1983">
        <f>ImpLnks1!BB12+ImpLnks1!O13</f>
        <v>1913.9166666666665</v>
      </c>
      <c r="G7" s="1983">
        <f>ImpLnks1!BC12+ImpLnks1!P13</f>
        <v>2206.083333333333</v>
      </c>
      <c r="H7" s="1985">
        <f>ImpLnks1!BD12+ImpLnks1!Q13</f>
        <v>2260.583333333333</v>
      </c>
    </row>
    <row r="8" spans="1:8" ht="13.5" customHeight="1" x14ac:dyDescent="0.25">
      <c r="A8" s="1128"/>
      <c r="B8" s="1487" t="s">
        <v>195</v>
      </c>
      <c r="C8" s="1982"/>
      <c r="D8" s="1982"/>
      <c r="E8" s="1984"/>
      <c r="F8" s="1984"/>
      <c r="G8" s="1984"/>
      <c r="H8" s="1986"/>
    </row>
    <row r="9" spans="1:8" ht="13.5" customHeight="1" x14ac:dyDescent="0.25">
      <c r="A9" s="1128"/>
      <c r="B9" s="1490" t="s">
        <v>710</v>
      </c>
      <c r="C9" s="1978"/>
      <c r="D9" s="1978"/>
      <c r="E9" s="1979">
        <f>ImpLnks1!BA13+ImpLnks1!N18</f>
        <v>1855.3333333333335</v>
      </c>
      <c r="F9" s="1979">
        <f>ImpLnks1!BB13+ImpLnks1!O18</f>
        <v>2074.666666666667</v>
      </c>
      <c r="G9" s="1979">
        <f>ImpLnks1!BC13+ImpLnks1!P18</f>
        <v>2316.666666666667</v>
      </c>
      <c r="H9" s="1980">
        <f>ImpLnks1!BD13+ImpLnks1!Q18</f>
        <v>2432.666666666667</v>
      </c>
    </row>
    <row r="10" spans="1:8" ht="13.5" customHeight="1" x14ac:dyDescent="0.25">
      <c r="A10" s="1128"/>
      <c r="B10" s="1486" t="s">
        <v>151</v>
      </c>
      <c r="C10" s="1973"/>
      <c r="D10" s="1973"/>
      <c r="E10" s="1975"/>
      <c r="F10" s="1975"/>
      <c r="G10" s="1975"/>
      <c r="H10" s="1977"/>
    </row>
    <row r="11" spans="1:8" ht="13.5" customHeight="1" x14ac:dyDescent="0.25">
      <c r="A11" s="1128"/>
      <c r="B11" s="1487" t="s">
        <v>711</v>
      </c>
      <c r="C11" s="1981"/>
      <c r="D11" s="1981"/>
      <c r="E11" s="1993">
        <f>ImpLnks1!BA14+ImpLnks1!N19</f>
        <v>2246.4166666666665</v>
      </c>
      <c r="F11" s="1993">
        <f>ImpLnks1!BB14+ImpLnks1!O19</f>
        <v>2493.1666666666665</v>
      </c>
      <c r="G11" s="1993">
        <f>ImpLnks1!BC14+ImpLnks1!P19</f>
        <v>2791.25</v>
      </c>
      <c r="H11" s="1995">
        <f>ImpLnks1!BD14+ImpLnks1!Q19</f>
        <v>2935.9166666666665</v>
      </c>
    </row>
    <row r="12" spans="1:8" ht="13.5" customHeight="1" x14ac:dyDescent="0.25">
      <c r="A12" s="1128"/>
      <c r="B12" s="1488" t="s">
        <v>194</v>
      </c>
      <c r="C12" s="1982"/>
      <c r="D12" s="1982"/>
      <c r="E12" s="1994"/>
      <c r="F12" s="1994"/>
      <c r="G12" s="1994"/>
      <c r="H12" s="1996"/>
    </row>
    <row r="13" spans="1:8" ht="16.5" customHeight="1" x14ac:dyDescent="0.2">
      <c r="A13" s="1234" t="s">
        <v>783</v>
      </c>
      <c r="B13" s="1460"/>
      <c r="C13" s="1129"/>
      <c r="D13" s="1129"/>
      <c r="E13" s="1129"/>
      <c r="F13" s="1129"/>
      <c r="G13" s="1130"/>
      <c r="H13" s="1131"/>
    </row>
    <row r="14" spans="1:8" x14ac:dyDescent="0.2">
      <c r="A14" s="1234" t="s">
        <v>545</v>
      </c>
      <c r="B14" s="1460"/>
      <c r="C14" s="1129"/>
      <c r="D14" s="1129"/>
      <c r="E14" s="1129"/>
      <c r="F14" s="1129"/>
      <c r="G14" s="1130"/>
      <c r="H14" s="1131"/>
    </row>
    <row r="15" spans="1:8" ht="6" customHeight="1" thickBot="1" x14ac:dyDescent="0.25">
      <c r="A15" s="1268"/>
      <c r="B15" s="1461"/>
      <c r="C15" s="1184"/>
      <c r="D15" s="1184"/>
      <c r="E15" s="1184"/>
      <c r="F15" s="1184"/>
      <c r="G15" s="1185"/>
      <c r="H15" s="1186"/>
    </row>
    <row r="16" spans="1:8" ht="13.5" customHeight="1" x14ac:dyDescent="0.25">
      <c r="A16" s="1127" t="s">
        <v>581</v>
      </c>
      <c r="B16" s="1489" t="s">
        <v>683</v>
      </c>
      <c r="C16" s="1972"/>
      <c r="D16" s="1972"/>
      <c r="E16" s="1974">
        <f>ImpLnks1!BA19+ImpLnks1!N39</f>
        <v>1455</v>
      </c>
      <c r="F16" s="1974">
        <f>ImpLnks1!BB19+ImpLnks1!O39</f>
        <v>1506</v>
      </c>
      <c r="G16" s="1974">
        <f>ImpLnks1!BC19+ImpLnks1!P39</f>
        <v>1755</v>
      </c>
      <c r="H16" s="1976">
        <f>ImpLnks1!BD19+ImpLnks1!Q39</f>
        <v>1809</v>
      </c>
    </row>
    <row r="17" spans="1:8" ht="13.5" customHeight="1" x14ac:dyDescent="0.25">
      <c r="A17" s="1128"/>
      <c r="B17" s="1486" t="s">
        <v>332</v>
      </c>
      <c r="C17" s="1973"/>
      <c r="D17" s="1988"/>
      <c r="E17" s="1990"/>
      <c r="F17" s="1990"/>
      <c r="G17" s="1990"/>
      <c r="H17" s="1992"/>
    </row>
    <row r="18" spans="1:8" ht="13.5" customHeight="1" x14ac:dyDescent="0.25">
      <c r="A18" s="1128"/>
      <c r="B18" s="1487" t="s">
        <v>706</v>
      </c>
      <c r="C18" s="1981"/>
      <c r="D18" s="1981"/>
      <c r="E18" s="1993">
        <f>ImpLnks1!BA20+ImpLnks1!N41</f>
        <v>1929.5</v>
      </c>
      <c r="F18" s="1993">
        <f>ImpLnks1!BB20+ImpLnks1!O41</f>
        <v>1989</v>
      </c>
      <c r="G18" s="1993">
        <f>ImpLnks1!BC20+ImpLnks1!P41</f>
        <v>2327.5</v>
      </c>
      <c r="H18" s="1995">
        <f>ImpLnks1!BD20+ImpLnks1!Q41</f>
        <v>2401.166666666667</v>
      </c>
    </row>
    <row r="19" spans="1:8" ht="13.5" customHeight="1" x14ac:dyDescent="0.25">
      <c r="A19" s="1128"/>
      <c r="B19" s="1487" t="s">
        <v>437</v>
      </c>
      <c r="C19" s="2052"/>
      <c r="D19" s="2052"/>
      <c r="E19" s="2053"/>
      <c r="F19" s="2053"/>
      <c r="G19" s="2053"/>
      <c r="H19" s="2054"/>
    </row>
    <row r="20" spans="1:8" ht="13.5" customHeight="1" x14ac:dyDescent="0.25">
      <c r="A20" s="1128"/>
      <c r="B20" s="1490" t="s">
        <v>685</v>
      </c>
      <c r="C20" s="1978"/>
      <c r="D20" s="1978"/>
      <c r="E20" s="1979">
        <f>ImpLnks1!BA21+ImpLnks1!N40</f>
        <v>1768</v>
      </c>
      <c r="F20" s="1979">
        <f>ImpLnks1!BB21+ImpLnks1!O40</f>
        <v>1932.5</v>
      </c>
      <c r="G20" s="1979">
        <f>ImpLnks1!BC21+ImpLnks1!P40</f>
        <v>2190.5</v>
      </c>
      <c r="H20" s="1980">
        <f>ImpLnks1!BD21+ImpLnks1!Q40</f>
        <v>2321</v>
      </c>
    </row>
    <row r="21" spans="1:8" ht="13.5" customHeight="1" x14ac:dyDescent="0.25">
      <c r="A21" s="1128"/>
      <c r="B21" s="1486" t="s">
        <v>331</v>
      </c>
      <c r="C21" s="1997"/>
      <c r="D21" s="1997"/>
      <c r="E21" s="1998"/>
      <c r="F21" s="1998"/>
      <c r="G21" s="1998"/>
      <c r="H21" s="1999"/>
    </row>
    <row r="22" spans="1:8" ht="13.5" customHeight="1" x14ac:dyDescent="0.25">
      <c r="A22" s="1128"/>
      <c r="B22" s="1487" t="s">
        <v>707</v>
      </c>
      <c r="C22" s="1981"/>
      <c r="D22" s="1981"/>
      <c r="E22" s="1993">
        <f>ImpLnks1!BA22+ImpLnks1!N42</f>
        <v>2337.3333333333335</v>
      </c>
      <c r="F22" s="1993">
        <f>ImpLnks1!BB22+ImpLnks1!O42</f>
        <v>2529.25</v>
      </c>
      <c r="G22" s="1993">
        <f>ImpLnks1!BC22+ImpLnks1!P42</f>
        <v>2878.25</v>
      </c>
      <c r="H22" s="1995">
        <f>ImpLnks1!BD22+ImpLnks1!Q42</f>
        <v>3057.166666666667</v>
      </c>
    </row>
    <row r="23" spans="1:8" ht="13.5" customHeight="1" x14ac:dyDescent="0.25">
      <c r="A23" s="1128"/>
      <c r="B23" s="1488" t="s">
        <v>436</v>
      </c>
      <c r="C23" s="2001"/>
      <c r="D23" s="2001"/>
      <c r="E23" s="2002"/>
      <c r="F23" s="2002"/>
      <c r="G23" s="2002"/>
      <c r="H23" s="2003"/>
    </row>
    <row r="24" spans="1:8" ht="6" customHeight="1" x14ac:dyDescent="0.2">
      <c r="A24" s="1202"/>
      <c r="B24" s="1460"/>
      <c r="C24" s="1129"/>
      <c r="D24" s="1129"/>
      <c r="E24" s="1129"/>
      <c r="F24" s="1129"/>
      <c r="G24" s="1130"/>
      <c r="H24" s="1131"/>
    </row>
    <row r="25" spans="1:8" x14ac:dyDescent="0.2">
      <c r="A25" s="1234" t="s">
        <v>784</v>
      </c>
      <c r="B25" s="1460"/>
      <c r="C25" s="1129"/>
      <c r="D25" s="1129"/>
      <c r="E25" s="1129"/>
      <c r="F25" s="1129"/>
      <c r="G25" s="1130"/>
      <c r="H25" s="1131"/>
    </row>
    <row r="26" spans="1:8" ht="13.5" customHeight="1" x14ac:dyDescent="0.2">
      <c r="A26" s="1234" t="s">
        <v>545</v>
      </c>
      <c r="B26" s="1460"/>
      <c r="C26" s="1129"/>
      <c r="D26" s="1129"/>
      <c r="E26" s="1129"/>
      <c r="F26" s="1129"/>
      <c r="G26" s="1130"/>
      <c r="H26" s="1131"/>
    </row>
    <row r="27" spans="1:8" ht="6" customHeight="1" thickBot="1" x14ac:dyDescent="0.25">
      <c r="A27" s="1268"/>
      <c r="B27" s="1461"/>
      <c r="C27" s="1184"/>
      <c r="D27" s="1184"/>
      <c r="E27" s="1129"/>
      <c r="F27" s="1129"/>
      <c r="G27" s="1130"/>
      <c r="H27" s="1131"/>
    </row>
    <row r="28" spans="1:8" ht="13.5" customHeight="1" x14ac:dyDescent="0.25">
      <c r="A28" s="1127" t="s">
        <v>582</v>
      </c>
      <c r="B28" s="1489" t="s">
        <v>683</v>
      </c>
      <c r="C28" s="1972"/>
      <c r="D28" s="1972"/>
      <c r="E28" s="2016">
        <f>ImpLnks1!BA27+ImpLnks1!N39</f>
        <v>1659</v>
      </c>
      <c r="F28" s="2016">
        <f>ImpLnks1!BB27+ImpLnks1!O39</f>
        <v>1710</v>
      </c>
      <c r="G28" s="2016">
        <f>ImpLnks1!BC27+ImpLnks1!P39</f>
        <v>1851</v>
      </c>
      <c r="H28" s="2017">
        <f>ImpLnks1!BD27+ImpLnks1!Q39</f>
        <v>1905</v>
      </c>
    </row>
    <row r="29" spans="1:8" ht="13.5" customHeight="1" x14ac:dyDescent="0.25">
      <c r="A29" s="1128"/>
      <c r="B29" s="1486" t="s">
        <v>332</v>
      </c>
      <c r="C29" s="1988"/>
      <c r="D29" s="1988"/>
      <c r="E29" s="2005"/>
      <c r="F29" s="2005"/>
      <c r="G29" s="2005"/>
      <c r="H29" s="2007"/>
    </row>
    <row r="30" spans="1:8" ht="13.5" customHeight="1" x14ac:dyDescent="0.25">
      <c r="A30" s="1128"/>
      <c r="B30" s="1487" t="s">
        <v>706</v>
      </c>
      <c r="C30" s="2022"/>
      <c r="D30" s="2022"/>
      <c r="E30" s="2008">
        <f>ImpLnks1!BA28+ImpLnks1!N41</f>
        <v>2212.8333333333335</v>
      </c>
      <c r="F30" s="2008">
        <f>ImpLnks1!BB28+ImpLnks1!O41</f>
        <v>2272.3333333333335</v>
      </c>
      <c r="G30" s="2008">
        <f>ImpLnks1!BC28+ImpLnks1!P41</f>
        <v>2460.8333333333335</v>
      </c>
      <c r="H30" s="2010">
        <f>ImpLnks1!BD28+ImpLnks1!Q41</f>
        <v>2534.5</v>
      </c>
    </row>
    <row r="31" spans="1:8" ht="13.5" customHeight="1" x14ac:dyDescent="0.25">
      <c r="A31" s="1128"/>
      <c r="B31" s="1487" t="s">
        <v>437</v>
      </c>
      <c r="C31" s="2012"/>
      <c r="D31" s="2012"/>
      <c r="E31" s="2009"/>
      <c r="F31" s="2009"/>
      <c r="G31" s="2009"/>
      <c r="H31" s="2011"/>
    </row>
    <row r="32" spans="1:8" ht="13.5" customHeight="1" x14ac:dyDescent="0.25">
      <c r="A32" s="1128"/>
      <c r="B32" s="1490" t="s">
        <v>685</v>
      </c>
      <c r="C32" s="2015"/>
      <c r="D32" s="2015"/>
      <c r="E32" s="1973">
        <f>ImpLnks1!BA29+ImpLnks1!N40</f>
        <v>538</v>
      </c>
      <c r="F32" s="1973">
        <f>ImpLnks1!BB29+ImpLnks1!O40</f>
        <v>708.5</v>
      </c>
      <c r="G32" s="1973">
        <f>ImpLnks1!BC29+ImpLnks1!P40</f>
        <v>756.5</v>
      </c>
      <c r="H32" s="2049">
        <f>ImpLnks1!BD29+ImpLnks1!Q40</f>
        <v>773</v>
      </c>
    </row>
    <row r="33" spans="1:8" ht="13.5" customHeight="1" x14ac:dyDescent="0.25">
      <c r="A33" s="1128"/>
      <c r="B33" s="1486" t="s">
        <v>331</v>
      </c>
      <c r="C33" s="2015"/>
      <c r="D33" s="2015"/>
      <c r="E33" s="2048"/>
      <c r="F33" s="2048"/>
      <c r="G33" s="2048"/>
      <c r="H33" s="2050"/>
    </row>
    <row r="34" spans="1:8" ht="13.5" customHeight="1" x14ac:dyDescent="0.25">
      <c r="A34" s="1128"/>
      <c r="B34" s="1487" t="s">
        <v>707</v>
      </c>
      <c r="C34" s="2012"/>
      <c r="D34" s="2012"/>
      <c r="E34" s="2044">
        <f>ImpLnks1!BA30+ImpLnks1!N42</f>
        <v>629.00000000000011</v>
      </c>
      <c r="F34" s="2044">
        <f>ImpLnks1!BB30+ImpLnks1!O42</f>
        <v>829.25000000000011</v>
      </c>
      <c r="G34" s="2044">
        <f>ImpLnks1!BC30+ImpLnks1!P42</f>
        <v>886.58333333333348</v>
      </c>
      <c r="H34" s="2046">
        <f>ImpLnks1!BD30+ImpLnks1!Q42</f>
        <v>907.16666666666686</v>
      </c>
    </row>
    <row r="35" spans="1:8" ht="13.5" customHeight="1" x14ac:dyDescent="0.25">
      <c r="A35" s="1128"/>
      <c r="B35" s="1488" t="s">
        <v>436</v>
      </c>
      <c r="C35" s="2012"/>
      <c r="D35" s="2012"/>
      <c r="E35" s="2000"/>
      <c r="F35" s="2000"/>
      <c r="G35" s="2000"/>
      <c r="H35" s="2051"/>
    </row>
    <row r="36" spans="1:8" x14ac:dyDescent="0.2">
      <c r="A36" s="1202"/>
      <c r="B36" s="1462"/>
      <c r="C36" s="1236"/>
      <c r="D36" s="1236"/>
      <c r="E36" s="1236"/>
      <c r="F36" s="1236"/>
      <c r="G36" s="1236"/>
      <c r="H36" s="1237"/>
    </row>
    <row r="37" spans="1:8" x14ac:dyDescent="0.2">
      <c r="A37" s="1234" t="s">
        <v>785</v>
      </c>
      <c r="B37" s="1463"/>
      <c r="C37" s="1286"/>
      <c r="D37" s="1286"/>
      <c r="E37" s="1286"/>
      <c r="F37" s="1286"/>
      <c r="G37" s="1286"/>
      <c r="H37" s="1240"/>
    </row>
    <row r="38" spans="1:8" ht="13.5" customHeight="1" x14ac:dyDescent="0.2">
      <c r="A38" s="1234" t="s">
        <v>545</v>
      </c>
      <c r="B38" s="1464"/>
      <c r="C38" s="1134"/>
      <c r="D38" s="1134"/>
      <c r="E38" s="1134"/>
      <c r="F38" s="1134"/>
      <c r="G38" s="1134"/>
      <c r="H38" s="1135"/>
    </row>
    <row r="39" spans="1:8" ht="4.5" customHeight="1" thickBot="1" x14ac:dyDescent="0.25">
      <c r="A39" s="1136"/>
      <c r="B39" s="1238"/>
      <c r="C39" s="1137"/>
      <c r="D39" s="1137"/>
      <c r="E39" s="1137"/>
      <c r="F39" s="1137"/>
      <c r="G39" s="1137"/>
      <c r="H39" s="1483"/>
    </row>
    <row r="40" spans="1:8" ht="13.5" customHeight="1" x14ac:dyDescent="0.25">
      <c r="A40" s="1127" t="s">
        <v>583</v>
      </c>
      <c r="B40" s="1495" t="s">
        <v>702</v>
      </c>
      <c r="C40" s="1972"/>
      <c r="D40" s="1972"/>
      <c r="E40" s="2004">
        <f>ImpLnks1!BA35+ImpLnks1!N39</f>
        <v>2091</v>
      </c>
      <c r="F40" s="2004">
        <f>ImpLnks1!BB35+ImpLnks1!O39</f>
        <v>2142</v>
      </c>
      <c r="G40" s="2004">
        <f>ImpLnks1!BC35+ImpLnks1!P39</f>
        <v>2343</v>
      </c>
      <c r="H40" s="2006">
        <f>ImpLnks1!BD35+ImpLnks1!Q39</f>
        <v>1791</v>
      </c>
    </row>
    <row r="41" spans="1:8" ht="13.5" customHeight="1" x14ac:dyDescent="0.25">
      <c r="A41" s="1128"/>
      <c r="B41" s="1496" t="s">
        <v>332</v>
      </c>
      <c r="C41" s="1988"/>
      <c r="D41" s="1988"/>
      <c r="E41" s="2005"/>
      <c r="F41" s="2005"/>
      <c r="G41" s="2005"/>
      <c r="H41" s="2007"/>
    </row>
    <row r="42" spans="1:8" ht="13.5" customHeight="1" x14ac:dyDescent="0.25">
      <c r="A42" s="1128"/>
      <c r="B42" s="1497" t="s">
        <v>703</v>
      </c>
      <c r="C42" s="2022"/>
      <c r="D42" s="2022"/>
      <c r="E42" s="2008">
        <f>ImpLnks1!BA36+ImpLnks1!N41</f>
        <v>2812.8333333333335</v>
      </c>
      <c r="F42" s="2008">
        <f>ImpLnks1!BB36+ImpLnks1!O41</f>
        <v>2872.3333333333335</v>
      </c>
      <c r="G42" s="2008">
        <f>ImpLnks1!BC36+ImpLnks1!P41</f>
        <v>3144.166666666667</v>
      </c>
      <c r="H42" s="2010">
        <f>ImpLnks1!BD36+ImpLnks1!Q41</f>
        <v>2376.166666666667</v>
      </c>
    </row>
    <row r="43" spans="1:8" ht="13.5" customHeight="1" x14ac:dyDescent="0.25">
      <c r="A43" s="1128"/>
      <c r="B43" s="1498" t="s">
        <v>437</v>
      </c>
      <c r="C43" s="2031"/>
      <c r="D43" s="2031"/>
      <c r="E43" s="2009"/>
      <c r="F43" s="2009"/>
      <c r="G43" s="2009"/>
      <c r="H43" s="2011"/>
    </row>
    <row r="44" spans="1:8" ht="13.5" customHeight="1" x14ac:dyDescent="0.25">
      <c r="A44" s="1128"/>
      <c r="B44" s="1499" t="s">
        <v>704</v>
      </c>
      <c r="C44" s="2015"/>
      <c r="D44" s="2015"/>
      <c r="E44" s="1973">
        <f>ImpLnks1!BA37+ImpLnks1!N40</f>
        <v>538</v>
      </c>
      <c r="F44" s="1973">
        <f>ImpLnks1!BB37+ImpLnks1!O40</f>
        <v>708.5</v>
      </c>
      <c r="G44" s="1973">
        <f>ImpLnks1!BC37+ImpLnks1!P40</f>
        <v>756.5</v>
      </c>
      <c r="H44" s="2049">
        <f>ImpLnks1!BD37+ImpLnks1!Q40</f>
        <v>773</v>
      </c>
    </row>
    <row r="45" spans="1:8" ht="13.5" customHeight="1" x14ac:dyDescent="0.25">
      <c r="A45" s="1128"/>
      <c r="B45" s="1496" t="s">
        <v>331</v>
      </c>
      <c r="C45" s="2015"/>
      <c r="D45" s="2015"/>
      <c r="E45" s="2048"/>
      <c r="F45" s="2048"/>
      <c r="G45" s="2048"/>
      <c r="H45" s="2050"/>
    </row>
    <row r="46" spans="1:8" ht="13.5" customHeight="1" x14ac:dyDescent="0.25">
      <c r="A46" s="1128"/>
      <c r="B46" s="1500" t="s">
        <v>705</v>
      </c>
      <c r="C46" s="2012"/>
      <c r="D46" s="2012"/>
      <c r="E46" s="2044">
        <f>ImpLnks1!BA38+ImpLnks1!N42</f>
        <v>629.00000000000011</v>
      </c>
      <c r="F46" s="2044">
        <f>ImpLnks1!BB38+ImpLnks1!O42</f>
        <v>829.25000000000011</v>
      </c>
      <c r="G46" s="2044">
        <f>ImpLnks1!BC38+ImpLnks1!P42</f>
        <v>886.58333333333348</v>
      </c>
      <c r="H46" s="2046">
        <f>ImpLnks1!BD38+ImpLnks1!Q42</f>
        <v>907.16666666666686</v>
      </c>
    </row>
    <row r="47" spans="1:8" ht="13.5" customHeight="1" x14ac:dyDescent="0.25">
      <c r="A47" s="1128"/>
      <c r="B47" s="1498" t="s">
        <v>436</v>
      </c>
      <c r="C47" s="2012"/>
      <c r="D47" s="2012"/>
      <c r="E47" s="2045"/>
      <c r="F47" s="2045"/>
      <c r="G47" s="2045"/>
      <c r="H47" s="2047"/>
    </row>
    <row r="48" spans="1:8" ht="13.5" thickBot="1" x14ac:dyDescent="0.25">
      <c r="A48" s="1202"/>
      <c r="B48" s="1462"/>
      <c r="C48" s="1239"/>
      <c r="D48" s="1130"/>
      <c r="E48" s="1236"/>
      <c r="F48" s="1236"/>
      <c r="G48" s="1236"/>
      <c r="H48" s="1240"/>
    </row>
    <row r="49" spans="1:8" ht="12.75" customHeight="1" x14ac:dyDescent="0.2">
      <c r="A49" s="1234" t="s">
        <v>786</v>
      </c>
      <c r="B49" s="1463"/>
      <c r="C49" s="1233"/>
      <c r="D49" s="1133"/>
      <c r="E49" s="1134"/>
      <c r="F49" s="1134"/>
      <c r="G49" s="1134"/>
      <c r="H49" s="1135"/>
    </row>
    <row r="50" spans="1:8" x14ac:dyDescent="0.2">
      <c r="A50" s="1234" t="s">
        <v>545</v>
      </c>
      <c r="B50" s="1464"/>
      <c r="C50" s="1134"/>
      <c r="D50" s="1134"/>
      <c r="E50" s="1134"/>
      <c r="F50" s="1134"/>
      <c r="G50" s="1134"/>
      <c r="H50" s="1135"/>
    </row>
    <row r="51" spans="1:8" ht="6.75" customHeight="1" thickBot="1" x14ac:dyDescent="0.25">
      <c r="A51" s="1285"/>
      <c r="B51" s="1238"/>
      <c r="C51" s="1137"/>
      <c r="D51" s="1137"/>
      <c r="E51" s="1137"/>
      <c r="F51" s="1137"/>
      <c r="G51" s="1137"/>
      <c r="H51" s="1483"/>
    </row>
  </sheetData>
  <mergeCells count="105">
    <mergeCell ref="B1:H1"/>
    <mergeCell ref="A2:A4"/>
    <mergeCell ref="B2:B4"/>
    <mergeCell ref="C2:C4"/>
    <mergeCell ref="D2:D4"/>
    <mergeCell ref="E2:E4"/>
    <mergeCell ref="F2:F4"/>
    <mergeCell ref="C7:C8"/>
    <mergeCell ref="D7:D8"/>
    <mergeCell ref="E7:E8"/>
    <mergeCell ref="F7:F8"/>
    <mergeCell ref="G7:G8"/>
    <mergeCell ref="H7:H8"/>
    <mergeCell ref="G2:G4"/>
    <mergeCell ref="H2:H4"/>
    <mergeCell ref="C5:C6"/>
    <mergeCell ref="D5:D6"/>
    <mergeCell ref="E5:E6"/>
    <mergeCell ref="F5:F6"/>
    <mergeCell ref="G5:G6"/>
    <mergeCell ref="H5:H6"/>
    <mergeCell ref="C11:C12"/>
    <mergeCell ref="D11:D12"/>
    <mergeCell ref="E11:E12"/>
    <mergeCell ref="F11:F12"/>
    <mergeCell ref="G11:G12"/>
    <mergeCell ref="H11:H12"/>
    <mergeCell ref="C9:C10"/>
    <mergeCell ref="D9:D10"/>
    <mergeCell ref="E9:E10"/>
    <mergeCell ref="F9:F10"/>
    <mergeCell ref="G9:G10"/>
    <mergeCell ref="H9:H10"/>
    <mergeCell ref="C18:C19"/>
    <mergeCell ref="D18:D19"/>
    <mergeCell ref="E18:E19"/>
    <mergeCell ref="F18:F19"/>
    <mergeCell ref="G18:G19"/>
    <mergeCell ref="H18:H19"/>
    <mergeCell ref="C16:C17"/>
    <mergeCell ref="D16:D17"/>
    <mergeCell ref="E16:E17"/>
    <mergeCell ref="F16:F17"/>
    <mergeCell ref="G16:G17"/>
    <mergeCell ref="H16:H17"/>
    <mergeCell ref="C22:C23"/>
    <mergeCell ref="D22:D23"/>
    <mergeCell ref="E22:E23"/>
    <mergeCell ref="F22:F23"/>
    <mergeCell ref="G22:G23"/>
    <mergeCell ref="H22:H23"/>
    <mergeCell ref="C20:C21"/>
    <mergeCell ref="D20:D21"/>
    <mergeCell ref="E20:E21"/>
    <mergeCell ref="F20:F21"/>
    <mergeCell ref="G20:G21"/>
    <mergeCell ref="H20:H21"/>
    <mergeCell ref="C30:C31"/>
    <mergeCell ref="D30:D31"/>
    <mergeCell ref="E30:E31"/>
    <mergeCell ref="F30:F31"/>
    <mergeCell ref="G30:G31"/>
    <mergeCell ref="H30:H31"/>
    <mergeCell ref="C28:C29"/>
    <mergeCell ref="D28:D29"/>
    <mergeCell ref="E28:E29"/>
    <mergeCell ref="F28:F29"/>
    <mergeCell ref="G28:G29"/>
    <mergeCell ref="H28:H29"/>
    <mergeCell ref="C34:C35"/>
    <mergeCell ref="D34:D35"/>
    <mergeCell ref="E34:E35"/>
    <mergeCell ref="F34:F35"/>
    <mergeCell ref="G34:G35"/>
    <mergeCell ref="H34:H35"/>
    <mergeCell ref="C32:C33"/>
    <mergeCell ref="D32:D33"/>
    <mergeCell ref="E32:E33"/>
    <mergeCell ref="F32:F33"/>
    <mergeCell ref="G32:G33"/>
    <mergeCell ref="H32:H33"/>
    <mergeCell ref="C42:C43"/>
    <mergeCell ref="D42:D43"/>
    <mergeCell ref="E42:E43"/>
    <mergeCell ref="F42:F43"/>
    <mergeCell ref="G42:G43"/>
    <mergeCell ref="H42:H43"/>
    <mergeCell ref="C40:C41"/>
    <mergeCell ref="D40:D41"/>
    <mergeCell ref="E40:E41"/>
    <mergeCell ref="F40:F41"/>
    <mergeCell ref="G40:G41"/>
    <mergeCell ref="H40:H41"/>
    <mergeCell ref="C46:C47"/>
    <mergeCell ref="D46:D47"/>
    <mergeCell ref="E46:E47"/>
    <mergeCell ref="F46:F47"/>
    <mergeCell ref="G46:G47"/>
    <mergeCell ref="H46:H47"/>
    <mergeCell ref="C44:C45"/>
    <mergeCell ref="D44:D45"/>
    <mergeCell ref="E44:E45"/>
    <mergeCell ref="F44:F45"/>
    <mergeCell ref="G44:G45"/>
    <mergeCell ref="H44:H45"/>
  </mergeCells>
  <printOptions horizontalCentered="1" verticalCentered="1"/>
  <pageMargins left="0.25" right="0.75" top="0.25" bottom="0.25" header="0.3" footer="0.3"/>
  <pageSetup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D3AEE-897F-49D8-A291-D508A896CE9C}">
  <sheetPr>
    <tabColor theme="4" tint="0.79998168889431442"/>
    <pageSetUpPr fitToPage="1"/>
  </sheetPr>
  <dimension ref="A1:I51"/>
  <sheetViews>
    <sheetView workbookViewId="0">
      <selection activeCell="U53" sqref="U53"/>
    </sheetView>
  </sheetViews>
  <sheetFormatPr defaultRowHeight="12.75" x14ac:dyDescent="0.2"/>
  <cols>
    <col min="1" max="1" width="24.7109375" style="1563" customWidth="1"/>
    <col min="2" max="2" width="15.7109375" style="1138" customWidth="1"/>
    <col min="3" max="3" width="10.7109375" style="1563" hidden="1" customWidth="1"/>
    <col min="4" max="4" width="11.7109375" style="1563" hidden="1" customWidth="1"/>
    <col min="5" max="5" width="11.7109375" style="1563" customWidth="1"/>
    <col min="6" max="6" width="13.7109375" style="1563" customWidth="1"/>
    <col min="7" max="8" width="11.7109375" style="1563" customWidth="1"/>
    <col min="9" max="16384" width="9.140625" style="1563"/>
  </cols>
  <sheetData>
    <row r="1" spans="1:9" ht="75" customHeight="1" thickBot="1" x14ac:dyDescent="0.25">
      <c r="A1" s="1478"/>
      <c r="B1" s="1963" t="s">
        <v>662</v>
      </c>
      <c r="C1" s="1964"/>
      <c r="D1" s="1964"/>
      <c r="E1" s="1964"/>
      <c r="F1" s="1964"/>
      <c r="G1" s="1964"/>
      <c r="H1" s="1965"/>
    </row>
    <row r="2" spans="1:9" ht="45" customHeight="1" x14ac:dyDescent="0.2">
      <c r="A2" s="1966" t="s">
        <v>536</v>
      </c>
      <c r="B2" s="1969" t="s">
        <v>133</v>
      </c>
      <c r="C2" s="1793" t="s">
        <v>52</v>
      </c>
      <c r="D2" s="1799" t="s">
        <v>56</v>
      </c>
      <c r="E2" s="1799" t="s">
        <v>827</v>
      </c>
      <c r="F2" s="1799" t="s">
        <v>832</v>
      </c>
      <c r="G2" s="1799" t="s">
        <v>829</v>
      </c>
      <c r="H2" s="1805" t="s">
        <v>830</v>
      </c>
    </row>
    <row r="3" spans="1:9" ht="10.5" customHeight="1" x14ac:dyDescent="0.2">
      <c r="A3" s="1967"/>
      <c r="B3" s="1970"/>
      <c r="C3" s="1794"/>
      <c r="D3" s="1800"/>
      <c r="E3" s="1800"/>
      <c r="F3" s="1800"/>
      <c r="G3" s="1800"/>
      <c r="H3" s="1806"/>
    </row>
    <row r="4" spans="1:9" ht="4.5" customHeight="1" thickBot="1" x14ac:dyDescent="0.25">
      <c r="A4" s="1968"/>
      <c r="B4" s="1971"/>
      <c r="C4" s="1795"/>
      <c r="D4" s="1801"/>
      <c r="E4" s="1801"/>
      <c r="F4" s="1801"/>
      <c r="G4" s="1801"/>
      <c r="H4" s="1807"/>
    </row>
    <row r="5" spans="1:9" ht="13.5" customHeight="1" x14ac:dyDescent="0.25">
      <c r="A5" s="1143" t="s">
        <v>806</v>
      </c>
      <c r="B5" s="1485" t="s">
        <v>687</v>
      </c>
      <c r="C5" s="1987"/>
      <c r="D5" s="1987"/>
      <c r="E5" s="1989">
        <f>ImpLnks1!BA43+ImpLnks1!N39</f>
        <v>1911</v>
      </c>
      <c r="F5" s="1974">
        <f>ImpLnks1!BB43+ImpLnks1!O39</f>
        <v>1962</v>
      </c>
      <c r="G5" s="1989">
        <f>ImpLnks1!BC43+ImpLnks1!P39</f>
        <v>2105</v>
      </c>
      <c r="H5" s="2056">
        <f>ImpLnks1!BD43+ImpLnks1!Q39</f>
        <v>2151</v>
      </c>
      <c r="I5" s="1132"/>
    </row>
    <row r="6" spans="1:9" ht="13.5" customHeight="1" x14ac:dyDescent="0.25">
      <c r="A6" s="1132"/>
      <c r="B6" s="1486" t="s">
        <v>332</v>
      </c>
      <c r="C6" s="1973"/>
      <c r="D6" s="1973"/>
      <c r="E6" s="1975"/>
      <c r="F6" s="1975"/>
      <c r="G6" s="1975"/>
      <c r="H6" s="2057"/>
      <c r="I6" s="1132"/>
    </row>
    <row r="7" spans="1:9" ht="13.5" customHeight="1" x14ac:dyDescent="0.25">
      <c r="A7" s="1128"/>
      <c r="B7" s="1617" t="s">
        <v>689</v>
      </c>
      <c r="C7" s="1981"/>
      <c r="D7" s="1981"/>
      <c r="E7" s="1983">
        <f>ImpLnks1!BA42+ImpLnks1!N40</f>
        <v>2192</v>
      </c>
      <c r="F7" s="1983">
        <f>ImpLnks1!BB42+ImpLnks1!O40</f>
        <v>2356.5</v>
      </c>
      <c r="G7" s="1983">
        <f>ImpLnks1!BC42+ImpLnks1!P40</f>
        <v>2508.5</v>
      </c>
      <c r="H7" s="2055">
        <f>ImpLnks1!BD42+ImpLnks1!Q40</f>
        <v>2574</v>
      </c>
    </row>
    <row r="8" spans="1:9" ht="13.5" customHeight="1" x14ac:dyDescent="0.25">
      <c r="A8" s="1128"/>
      <c r="B8" s="1493" t="s">
        <v>331</v>
      </c>
      <c r="C8" s="1982"/>
      <c r="D8" s="1982"/>
      <c r="E8" s="1984"/>
      <c r="F8" s="1984"/>
      <c r="G8" s="1984"/>
      <c r="H8" s="1986"/>
    </row>
    <row r="9" spans="1:9" ht="13.5" customHeight="1" x14ac:dyDescent="0.25">
      <c r="A9" s="1128"/>
      <c r="B9" s="1490"/>
      <c r="C9" s="1978"/>
      <c r="D9" s="1978"/>
      <c r="E9" s="1979"/>
      <c r="F9" s="1979"/>
      <c r="G9" s="1979"/>
      <c r="H9" s="1980"/>
    </row>
    <row r="10" spans="1:9" ht="13.5" customHeight="1" x14ac:dyDescent="0.25">
      <c r="A10" s="1128"/>
      <c r="B10" s="1486"/>
      <c r="C10" s="1973"/>
      <c r="D10" s="1973"/>
      <c r="E10" s="1975"/>
      <c r="F10" s="1975"/>
      <c r="G10" s="1975"/>
      <c r="H10" s="1977"/>
    </row>
    <row r="11" spans="1:9" ht="13.5" customHeight="1" x14ac:dyDescent="0.25">
      <c r="A11" s="1128"/>
      <c r="B11" s="1487"/>
      <c r="C11" s="1981"/>
      <c r="D11" s="1981"/>
      <c r="E11" s="1993"/>
      <c r="F11" s="1993"/>
      <c r="G11" s="1993"/>
      <c r="H11" s="1995"/>
    </row>
    <row r="12" spans="1:9" ht="18" customHeight="1" x14ac:dyDescent="0.25">
      <c r="A12" s="1128"/>
      <c r="B12" s="1488"/>
      <c r="C12" s="1982"/>
      <c r="D12" s="1982"/>
      <c r="E12" s="1994"/>
      <c r="F12" s="1994"/>
      <c r="G12" s="1994"/>
      <c r="H12" s="1996"/>
    </row>
    <row r="13" spans="1:9" ht="13.5" customHeight="1" x14ac:dyDescent="0.2">
      <c r="A13" s="1234" t="s">
        <v>821</v>
      </c>
      <c r="B13" s="1460"/>
      <c r="C13" s="1129"/>
      <c r="D13" s="1129"/>
      <c r="E13" s="1129"/>
      <c r="F13" s="1129"/>
      <c r="G13" s="1130"/>
      <c r="H13" s="1131"/>
    </row>
    <row r="14" spans="1:9" x14ac:dyDescent="0.2">
      <c r="A14" s="1234" t="s">
        <v>810</v>
      </c>
      <c r="B14" s="1460"/>
      <c r="C14" s="1129"/>
      <c r="D14" s="1129"/>
      <c r="E14" s="1129"/>
      <c r="F14" s="1129"/>
      <c r="G14" s="1130"/>
      <c r="H14" s="1131"/>
    </row>
    <row r="15" spans="1:9" ht="6" customHeight="1" thickBot="1" x14ac:dyDescent="0.25">
      <c r="A15" s="1268"/>
      <c r="B15" s="1461"/>
      <c r="C15" s="1184"/>
      <c r="D15" s="1184"/>
      <c r="E15" s="1184"/>
      <c r="F15" s="1184"/>
      <c r="G15" s="1185"/>
      <c r="H15" s="1186"/>
    </row>
    <row r="16" spans="1:9" ht="13.5" customHeight="1" x14ac:dyDescent="0.25">
      <c r="A16" s="1127" t="s">
        <v>807</v>
      </c>
      <c r="B16" s="1489" t="s">
        <v>823</v>
      </c>
      <c r="C16" s="1972"/>
      <c r="D16" s="1972"/>
      <c r="E16" s="1974">
        <f>ImpLnks1!BA48+ImpLnks1!N13</f>
        <v>2576.5</v>
      </c>
      <c r="F16" s="1974">
        <f>ImpLnks1!BB48+ImpLnks1!O13</f>
        <v>2653</v>
      </c>
      <c r="G16" s="1974">
        <f>ImpLnks1!BC48+ImpLnks1!P13</f>
        <v>2808.666666666667</v>
      </c>
      <c r="H16" s="1976">
        <f>ImpLnks1!BD48+ImpLnks1!Q13</f>
        <v>2907.5000000000005</v>
      </c>
    </row>
    <row r="17" spans="1:9" ht="13.5" customHeight="1" x14ac:dyDescent="0.25">
      <c r="A17" s="1128"/>
      <c r="B17" s="1485" t="s">
        <v>195</v>
      </c>
      <c r="C17" s="1973"/>
      <c r="D17" s="1988"/>
      <c r="E17" s="1990"/>
      <c r="F17" s="1990"/>
      <c r="G17" s="1990"/>
      <c r="H17" s="1999"/>
    </row>
    <row r="18" spans="1:9" ht="13.5" customHeight="1" x14ac:dyDescent="0.25">
      <c r="A18" s="1128"/>
      <c r="B18" s="1492" t="s">
        <v>825</v>
      </c>
      <c r="C18" s="1981"/>
      <c r="D18" s="1981"/>
      <c r="E18" s="1993">
        <f>ImpLnks1!BA47+ImpLnks1!N19</f>
        <v>3035.666666666667</v>
      </c>
      <c r="F18" s="1993">
        <f>ImpLnks1!BB47+ImpLnks1!O19</f>
        <v>3282.416666666667</v>
      </c>
      <c r="G18" s="1993">
        <f>ImpLnks1!BC47+ImpLnks1!P19</f>
        <v>3476.0833333333335</v>
      </c>
      <c r="H18" s="1995">
        <f>ImpLnks1!BD47+ImpLnks1!Q19</f>
        <v>3581.666666666667</v>
      </c>
    </row>
    <row r="19" spans="1:9" ht="13.5" customHeight="1" x14ac:dyDescent="0.25">
      <c r="A19" s="1128"/>
      <c r="B19" s="1493" t="s">
        <v>194</v>
      </c>
      <c r="C19" s="2052"/>
      <c r="D19" s="2052"/>
      <c r="E19" s="2053"/>
      <c r="F19" s="2053"/>
      <c r="G19" s="2053"/>
      <c r="H19" s="2003"/>
    </row>
    <row r="20" spans="1:9" ht="13.5" customHeight="1" x14ac:dyDescent="0.25">
      <c r="A20" s="1128"/>
      <c r="B20" s="1490"/>
      <c r="C20" s="1978"/>
      <c r="D20" s="1978"/>
      <c r="E20" s="1979"/>
      <c r="F20" s="1979"/>
      <c r="G20" s="1979"/>
      <c r="H20" s="1980"/>
    </row>
    <row r="21" spans="1:9" ht="13.5" customHeight="1" x14ac:dyDescent="0.25">
      <c r="A21" s="1128"/>
      <c r="B21" s="1486"/>
      <c r="C21" s="1997"/>
      <c r="D21" s="1997"/>
      <c r="E21" s="1998"/>
      <c r="F21" s="1998"/>
      <c r="G21" s="1998"/>
      <c r="H21" s="1999"/>
    </row>
    <row r="22" spans="1:9" ht="13.5" customHeight="1" x14ac:dyDescent="0.25">
      <c r="A22" s="1128"/>
      <c r="B22" s="1487"/>
      <c r="C22" s="1981"/>
      <c r="D22" s="1981"/>
      <c r="E22" s="1993"/>
      <c r="F22" s="1993"/>
      <c r="G22" s="1993"/>
      <c r="H22" s="1995"/>
    </row>
    <row r="23" spans="1:9" ht="13.5" customHeight="1" x14ac:dyDescent="0.25">
      <c r="A23" s="1128"/>
      <c r="B23" s="1488"/>
      <c r="C23" s="2001"/>
      <c r="D23" s="2001"/>
      <c r="E23" s="2002"/>
      <c r="F23" s="2002"/>
      <c r="G23" s="2002"/>
      <c r="H23" s="2003"/>
    </row>
    <row r="24" spans="1:9" ht="6" customHeight="1" x14ac:dyDescent="0.2">
      <c r="A24" s="1202"/>
      <c r="B24" s="1460"/>
      <c r="C24" s="1129"/>
      <c r="D24" s="1129"/>
      <c r="E24" s="1129"/>
      <c r="F24" s="1129"/>
      <c r="G24" s="1130"/>
      <c r="H24" s="1131"/>
    </row>
    <row r="25" spans="1:9" x14ac:dyDescent="0.2">
      <c r="A25" s="1234" t="s">
        <v>826</v>
      </c>
      <c r="B25" s="1460"/>
      <c r="C25" s="1129"/>
      <c r="D25" s="1129"/>
      <c r="E25" s="1129"/>
      <c r="F25" s="1129"/>
      <c r="G25" s="1130"/>
      <c r="H25" s="1131"/>
    </row>
    <row r="26" spans="1:9" ht="13.5" customHeight="1" x14ac:dyDescent="0.2">
      <c r="A26" s="1234" t="s">
        <v>810</v>
      </c>
      <c r="B26" s="1460"/>
      <c r="C26" s="1129"/>
      <c r="D26" s="1129"/>
      <c r="E26" s="1129"/>
      <c r="F26" s="1129"/>
      <c r="G26" s="1130"/>
      <c r="H26" s="1131"/>
    </row>
    <row r="27" spans="1:9" ht="6" customHeight="1" thickBot="1" x14ac:dyDescent="0.25">
      <c r="A27" s="1268"/>
      <c r="B27" s="1461"/>
      <c r="C27" s="1184"/>
      <c r="D27" s="1184"/>
      <c r="E27" s="1129"/>
      <c r="F27" s="1129"/>
      <c r="G27" s="1130"/>
      <c r="H27" s="1131"/>
    </row>
    <row r="28" spans="1:9" ht="13.5" customHeight="1" x14ac:dyDescent="0.25">
      <c r="A28" s="1127" t="s">
        <v>808</v>
      </c>
      <c r="B28" s="1489" t="s">
        <v>679</v>
      </c>
      <c r="C28" s="1972"/>
      <c r="D28" s="1972"/>
      <c r="E28" s="2004">
        <f>ImpLnks1!BA53+ImpLnks1!N12</f>
        <v>1886</v>
      </c>
      <c r="F28" s="2004">
        <f>ImpLnks1!BB53+ImpLnks1!O12</f>
        <v>1954</v>
      </c>
      <c r="G28" s="2004">
        <f>ImpLnks1!BC53+ImpLnks1!P12</f>
        <v>2238</v>
      </c>
      <c r="H28" s="2006">
        <f>ImpLnks1!BD53+ImpLnks1!Q12</f>
        <v>2348</v>
      </c>
    </row>
    <row r="29" spans="1:9" ht="13.5" customHeight="1" x14ac:dyDescent="0.25">
      <c r="A29" s="1128"/>
      <c r="B29" s="1486" t="s">
        <v>196</v>
      </c>
      <c r="C29" s="1988"/>
      <c r="D29" s="1988"/>
      <c r="E29" s="2005"/>
      <c r="F29" s="2005"/>
      <c r="G29" s="2005"/>
      <c r="H29" s="2007"/>
    </row>
    <row r="30" spans="1:9" ht="13.5" customHeight="1" x14ac:dyDescent="0.25">
      <c r="A30" s="1128"/>
      <c r="B30" s="1617" t="s">
        <v>681</v>
      </c>
      <c r="C30" s="2022"/>
      <c r="D30" s="2022"/>
      <c r="E30" s="2008">
        <f>ImpLnks1!BA52+ImpLnks1!N18</f>
        <v>2347.3333333333335</v>
      </c>
      <c r="F30" s="2008">
        <f>ImpLnks1!BB52+ImpLnks1!O18</f>
        <v>2566.666666666667</v>
      </c>
      <c r="G30" s="2008">
        <f>ImpLnks1!BC52+ImpLnks1!P18</f>
        <v>2814.666666666667</v>
      </c>
      <c r="H30" s="2008">
        <f>ImpLnks1!BD52+ImpLnks1!Q18</f>
        <v>2924.666666666667</v>
      </c>
    </row>
    <row r="31" spans="1:9" ht="13.5" customHeight="1" x14ac:dyDescent="0.25">
      <c r="A31" s="1128"/>
      <c r="B31" s="1493" t="s">
        <v>151</v>
      </c>
      <c r="C31" s="2012"/>
      <c r="D31" s="2012"/>
      <c r="E31" s="2009"/>
      <c r="F31" s="2009"/>
      <c r="G31" s="2009"/>
      <c r="H31" s="2058"/>
      <c r="I31" s="1132"/>
    </row>
    <row r="32" spans="1:9" ht="13.5" customHeight="1" x14ac:dyDescent="0.25">
      <c r="A32" s="1128"/>
      <c r="B32" s="1490"/>
      <c r="C32" s="2015"/>
      <c r="D32" s="2015"/>
      <c r="E32" s="1973"/>
      <c r="F32" s="1973"/>
      <c r="G32" s="1973"/>
      <c r="H32" s="2049"/>
    </row>
    <row r="33" spans="1:8" ht="13.5" customHeight="1" x14ac:dyDescent="0.25">
      <c r="A33" s="1128"/>
      <c r="B33" s="1486"/>
      <c r="C33" s="2015"/>
      <c r="D33" s="2015"/>
      <c r="E33" s="2048"/>
      <c r="F33" s="2048"/>
      <c r="G33" s="2048"/>
      <c r="H33" s="2050"/>
    </row>
    <row r="34" spans="1:8" ht="13.5" customHeight="1" x14ac:dyDescent="0.25">
      <c r="A34" s="1128"/>
      <c r="B34" s="1487"/>
      <c r="C34" s="2012"/>
      <c r="D34" s="2012"/>
      <c r="E34" s="2044"/>
      <c r="F34" s="2044"/>
      <c r="G34" s="2044"/>
      <c r="H34" s="2046"/>
    </row>
    <row r="35" spans="1:8" ht="13.5" customHeight="1" x14ac:dyDescent="0.25">
      <c r="A35" s="1128"/>
      <c r="B35" s="1488"/>
      <c r="C35" s="2012"/>
      <c r="D35" s="2012"/>
      <c r="E35" s="2000"/>
      <c r="F35" s="2000"/>
      <c r="G35" s="2000"/>
      <c r="H35" s="2051"/>
    </row>
    <row r="36" spans="1:8" x14ac:dyDescent="0.2">
      <c r="A36" s="1202"/>
      <c r="B36" s="1462"/>
      <c r="C36" s="1236"/>
      <c r="D36" s="1236"/>
      <c r="E36" s="1236"/>
      <c r="F36" s="1236"/>
      <c r="G36" s="1236"/>
      <c r="H36" s="1237"/>
    </row>
    <row r="37" spans="1:8" x14ac:dyDescent="0.2">
      <c r="A37" s="1202"/>
      <c r="B37" s="1463"/>
      <c r="C37" s="1286"/>
      <c r="D37" s="1286"/>
      <c r="E37" s="1286"/>
      <c r="F37" s="1286"/>
      <c r="G37" s="1286"/>
      <c r="H37" s="1240"/>
    </row>
    <row r="38" spans="1:8" ht="13.5" customHeight="1" x14ac:dyDescent="0.2">
      <c r="A38" s="1234" t="s">
        <v>545</v>
      </c>
      <c r="B38" s="1464"/>
      <c r="C38" s="1134"/>
      <c r="D38" s="1134"/>
      <c r="E38" s="1134"/>
      <c r="F38" s="1134"/>
      <c r="G38" s="1134"/>
      <c r="H38" s="1135"/>
    </row>
    <row r="39" spans="1:8" ht="4.5" customHeight="1" thickBot="1" x14ac:dyDescent="0.25">
      <c r="A39" s="1136"/>
      <c r="B39" s="1238"/>
      <c r="C39" s="1137"/>
      <c r="D39" s="1137"/>
      <c r="E39" s="1137"/>
      <c r="F39" s="1137"/>
      <c r="G39" s="1137"/>
      <c r="H39" s="1564"/>
    </row>
    <row r="40" spans="1:8" ht="13.5" customHeight="1" x14ac:dyDescent="0.25">
      <c r="A40" s="1127" t="s">
        <v>809</v>
      </c>
      <c r="B40" s="1495" t="s">
        <v>836</v>
      </c>
      <c r="C40" s="1972"/>
      <c r="D40" s="1972"/>
      <c r="E40" s="2004">
        <f>ImpLnks1!BA58+ImpLnks1!N41</f>
        <v>1817.5</v>
      </c>
      <c r="F40" s="2004">
        <f>ImpLnks1!BB58+ImpLnks1!O41</f>
        <v>1877</v>
      </c>
      <c r="G40" s="2004">
        <f>ImpLnks1!BC58+ImpLnks1!P41</f>
        <v>1993.5</v>
      </c>
      <c r="H40" s="2006">
        <f>ImpLnks1!BD58+ImpLnks1!Q41</f>
        <v>2024.5</v>
      </c>
    </row>
    <row r="41" spans="1:8" ht="13.5" customHeight="1" x14ac:dyDescent="0.25">
      <c r="A41" s="1128"/>
      <c r="B41" s="1496" t="s">
        <v>437</v>
      </c>
      <c r="C41" s="1988"/>
      <c r="D41" s="1988"/>
      <c r="E41" s="2005"/>
      <c r="F41" s="2005"/>
      <c r="G41" s="2005"/>
      <c r="H41" s="2007"/>
    </row>
    <row r="42" spans="1:8" ht="13.5" customHeight="1" x14ac:dyDescent="0.25">
      <c r="A42" s="1128"/>
      <c r="B42" s="1627" t="s">
        <v>838</v>
      </c>
      <c r="C42" s="2022"/>
      <c r="D42" s="2022"/>
      <c r="E42" s="2008">
        <f>ImpLnks1!BA57+ImpLnks1!N42</f>
        <v>2174.666666666667</v>
      </c>
      <c r="F42" s="2008">
        <f>ImpLnks1!BB57+ImpLnks1!O42</f>
        <v>2776.666666666667</v>
      </c>
      <c r="G42" s="2008">
        <f>ImpLnks1!BC57+ImpLnks1!P42</f>
        <v>2939.4166666666665</v>
      </c>
      <c r="H42" s="2010">
        <f>ImpLnks1!BD57+ImpLnks1!Q42</f>
        <v>3035.0833333333335</v>
      </c>
    </row>
    <row r="43" spans="1:8" ht="13.5" customHeight="1" x14ac:dyDescent="0.25">
      <c r="A43" s="1128"/>
      <c r="B43" s="1626" t="s">
        <v>837</v>
      </c>
      <c r="C43" s="2031"/>
      <c r="D43" s="2031"/>
      <c r="E43" s="2009"/>
      <c r="F43" s="2009"/>
      <c r="G43" s="2009"/>
      <c r="H43" s="2011"/>
    </row>
    <row r="44" spans="1:8" ht="13.5" customHeight="1" x14ac:dyDescent="0.25">
      <c r="A44" s="1128"/>
      <c r="B44" s="1499"/>
      <c r="C44" s="2015"/>
      <c r="D44" s="2015"/>
      <c r="E44" s="1973"/>
      <c r="F44" s="1973"/>
      <c r="G44" s="1973"/>
      <c r="H44" s="2049"/>
    </row>
    <row r="45" spans="1:8" ht="13.5" customHeight="1" x14ac:dyDescent="0.25">
      <c r="A45" s="1128"/>
      <c r="B45" s="1496"/>
      <c r="C45" s="2015"/>
      <c r="D45" s="2015"/>
      <c r="E45" s="2048"/>
      <c r="F45" s="2048"/>
      <c r="G45" s="2048"/>
      <c r="H45" s="2050"/>
    </row>
    <row r="46" spans="1:8" ht="13.5" customHeight="1" x14ac:dyDescent="0.25">
      <c r="A46" s="1128"/>
      <c r="B46" s="1500"/>
      <c r="C46" s="2012"/>
      <c r="D46" s="2012"/>
      <c r="E46" s="2044"/>
      <c r="F46" s="2044"/>
      <c r="G46" s="2044"/>
      <c r="H46" s="2046"/>
    </row>
    <row r="47" spans="1:8" ht="13.5" customHeight="1" x14ac:dyDescent="0.25">
      <c r="A47" s="1128"/>
      <c r="B47" s="1498"/>
      <c r="C47" s="2012"/>
      <c r="D47" s="2012"/>
      <c r="E47" s="2045"/>
      <c r="F47" s="2045"/>
      <c r="G47" s="2045"/>
      <c r="H47" s="2047"/>
    </row>
    <row r="48" spans="1:8" ht="13.5" thickBot="1" x14ac:dyDescent="0.25">
      <c r="A48" s="1202"/>
      <c r="B48" s="1462"/>
      <c r="C48" s="1239"/>
      <c r="D48" s="1130"/>
      <c r="E48" s="1236"/>
      <c r="F48" s="1236"/>
      <c r="G48" s="1236"/>
      <c r="H48" s="1240"/>
    </row>
    <row r="49" spans="1:8" ht="12.75" customHeight="1" x14ac:dyDescent="0.2">
      <c r="A49" s="1234"/>
      <c r="B49" s="1463"/>
      <c r="C49" s="1233"/>
      <c r="D49" s="1133"/>
      <c r="E49" s="1134"/>
      <c r="F49" s="1134"/>
      <c r="G49" s="1134"/>
      <c r="H49" s="1135"/>
    </row>
    <row r="50" spans="1:8" x14ac:dyDescent="0.2">
      <c r="A50" s="1234" t="s">
        <v>545</v>
      </c>
      <c r="B50" s="1464"/>
      <c r="C50" s="1134"/>
      <c r="D50" s="1134"/>
      <c r="E50" s="1134"/>
      <c r="F50" s="1134"/>
      <c r="G50" s="1134"/>
      <c r="H50" s="1135"/>
    </row>
    <row r="51" spans="1:8" ht="6.75" customHeight="1" thickBot="1" x14ac:dyDescent="0.25">
      <c r="A51" s="1285"/>
      <c r="B51" s="1238"/>
      <c r="C51" s="1137"/>
      <c r="D51" s="1137"/>
      <c r="E51" s="1137"/>
      <c r="F51" s="1137"/>
      <c r="G51" s="1137"/>
      <c r="H51" s="1564"/>
    </row>
  </sheetData>
  <mergeCells count="105">
    <mergeCell ref="C46:C47"/>
    <mergeCell ref="D46:D47"/>
    <mergeCell ref="E46:E47"/>
    <mergeCell ref="F46:F47"/>
    <mergeCell ref="G46:G47"/>
    <mergeCell ref="H46:H47"/>
    <mergeCell ref="C44:C45"/>
    <mergeCell ref="D44:D45"/>
    <mergeCell ref="E44:E45"/>
    <mergeCell ref="F44:F45"/>
    <mergeCell ref="G44:G45"/>
    <mergeCell ref="H44:H45"/>
    <mergeCell ref="C42:C43"/>
    <mergeCell ref="D42:D43"/>
    <mergeCell ref="E42:E43"/>
    <mergeCell ref="F42:F43"/>
    <mergeCell ref="G42:G43"/>
    <mergeCell ref="H42:H43"/>
    <mergeCell ref="C40:C41"/>
    <mergeCell ref="D40:D41"/>
    <mergeCell ref="E40:E41"/>
    <mergeCell ref="F40:F41"/>
    <mergeCell ref="G40:G41"/>
    <mergeCell ref="H40:H41"/>
    <mergeCell ref="C34:C35"/>
    <mergeCell ref="D34:D35"/>
    <mergeCell ref="E34:E35"/>
    <mergeCell ref="F34:F35"/>
    <mergeCell ref="G34:G35"/>
    <mergeCell ref="H34:H35"/>
    <mergeCell ref="C32:C33"/>
    <mergeCell ref="D32:D33"/>
    <mergeCell ref="E32:E33"/>
    <mergeCell ref="F32:F33"/>
    <mergeCell ref="G32:G33"/>
    <mergeCell ref="H32:H33"/>
    <mergeCell ref="C30:C31"/>
    <mergeCell ref="D30:D31"/>
    <mergeCell ref="E30:E31"/>
    <mergeCell ref="F30:F31"/>
    <mergeCell ref="G30:G31"/>
    <mergeCell ref="H30:H31"/>
    <mergeCell ref="C28:C29"/>
    <mergeCell ref="D28:D29"/>
    <mergeCell ref="E28:E29"/>
    <mergeCell ref="F28:F29"/>
    <mergeCell ref="G28:G29"/>
    <mergeCell ref="H28:H29"/>
    <mergeCell ref="C22:C23"/>
    <mergeCell ref="D22:D23"/>
    <mergeCell ref="E22:E23"/>
    <mergeCell ref="F22:F23"/>
    <mergeCell ref="G22:G23"/>
    <mergeCell ref="H22:H23"/>
    <mergeCell ref="C20:C21"/>
    <mergeCell ref="D20:D21"/>
    <mergeCell ref="E20:E21"/>
    <mergeCell ref="F20:F21"/>
    <mergeCell ref="G20:G21"/>
    <mergeCell ref="H20:H21"/>
    <mergeCell ref="C18:C19"/>
    <mergeCell ref="D18:D19"/>
    <mergeCell ref="E18:E19"/>
    <mergeCell ref="F18:F19"/>
    <mergeCell ref="G18:G19"/>
    <mergeCell ref="H18:H19"/>
    <mergeCell ref="C16:C17"/>
    <mergeCell ref="D16:D17"/>
    <mergeCell ref="E16:E17"/>
    <mergeCell ref="F16:F17"/>
    <mergeCell ref="G16:G17"/>
    <mergeCell ref="H16:H17"/>
    <mergeCell ref="C11:C12"/>
    <mergeCell ref="D11:D12"/>
    <mergeCell ref="E11:E12"/>
    <mergeCell ref="F11:F12"/>
    <mergeCell ref="G11:G12"/>
    <mergeCell ref="H11:H12"/>
    <mergeCell ref="C9:C10"/>
    <mergeCell ref="D9:D10"/>
    <mergeCell ref="E9:E10"/>
    <mergeCell ref="F9:F10"/>
    <mergeCell ref="G9:G10"/>
    <mergeCell ref="H9:H10"/>
    <mergeCell ref="C7:C8"/>
    <mergeCell ref="D7:D8"/>
    <mergeCell ref="E7:E8"/>
    <mergeCell ref="F7:F8"/>
    <mergeCell ref="G7:G8"/>
    <mergeCell ref="H7:H8"/>
    <mergeCell ref="C5:C6"/>
    <mergeCell ref="D5:D6"/>
    <mergeCell ref="E5:E6"/>
    <mergeCell ref="F5:F6"/>
    <mergeCell ref="G5:G6"/>
    <mergeCell ref="H5:H6"/>
    <mergeCell ref="B1:H1"/>
    <mergeCell ref="A2:A4"/>
    <mergeCell ref="B2:B4"/>
    <mergeCell ref="C2:C4"/>
    <mergeCell ref="D2:D4"/>
    <mergeCell ref="E2:E4"/>
    <mergeCell ref="F2:F4"/>
    <mergeCell ref="G2:G4"/>
    <mergeCell ref="H2:H4"/>
  </mergeCells>
  <printOptions horizontalCentered="1" verticalCentered="1"/>
  <pageMargins left="0.25" right="0.75" top="0.25" bottom="0.25" header="0.3" footer="0.3"/>
  <pageSetup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C90C9-01FB-4805-B846-8ECF15B334E4}">
  <sheetPr>
    <tabColor theme="4" tint="0.79998168889431442"/>
  </sheetPr>
  <dimension ref="A1:H56"/>
  <sheetViews>
    <sheetView workbookViewId="0">
      <selection activeCell="U53" sqref="U53"/>
    </sheetView>
  </sheetViews>
  <sheetFormatPr defaultRowHeight="12.75" x14ac:dyDescent="0.2"/>
  <cols>
    <col min="1" max="1" width="24.85546875" style="1126" customWidth="1"/>
    <col min="2" max="2" width="15.7109375" style="1126" customWidth="1"/>
    <col min="3" max="3" width="11" style="1126" customWidth="1"/>
    <col min="4" max="4" width="13.7109375" style="1126" customWidth="1"/>
    <col min="5" max="6" width="11.7109375" style="1126" customWidth="1"/>
    <col min="7" max="16384" width="9.140625" style="1126"/>
  </cols>
  <sheetData>
    <row r="1" spans="1:8" ht="76.5" customHeight="1" thickBot="1" x14ac:dyDescent="0.25">
      <c r="B1" s="1963" t="s">
        <v>668</v>
      </c>
      <c r="C1" s="1964"/>
      <c r="D1" s="1964"/>
      <c r="E1" s="1964"/>
      <c r="F1" s="1965"/>
      <c r="G1" s="1365"/>
      <c r="H1" s="1365"/>
    </row>
    <row r="2" spans="1:8" ht="39" customHeight="1" x14ac:dyDescent="0.2">
      <c r="A2" s="1966" t="s">
        <v>632</v>
      </c>
      <c r="B2" s="1969" t="s">
        <v>133</v>
      </c>
      <c r="C2" s="1799" t="s">
        <v>827</v>
      </c>
      <c r="D2" s="1799" t="s">
        <v>832</v>
      </c>
      <c r="E2" s="1799" t="s">
        <v>829</v>
      </c>
      <c r="F2" s="1805" t="s">
        <v>830</v>
      </c>
    </row>
    <row r="3" spans="1:8" ht="12.75" customHeight="1" x14ac:dyDescent="0.2">
      <c r="A3" s="1967"/>
      <c r="B3" s="1970"/>
      <c r="C3" s="1800"/>
      <c r="D3" s="1800"/>
      <c r="E3" s="1800"/>
      <c r="F3" s="1806"/>
    </row>
    <row r="4" spans="1:8" ht="9" customHeight="1" thickBot="1" x14ac:dyDescent="0.25">
      <c r="A4" s="1968"/>
      <c r="B4" s="1971"/>
      <c r="C4" s="1801"/>
      <c r="D4" s="1801"/>
      <c r="E4" s="1801"/>
      <c r="F4" s="1807"/>
    </row>
    <row r="5" spans="1:8" ht="13.5" customHeight="1" x14ac:dyDescent="0.2">
      <c r="A5" s="1127" t="s">
        <v>631</v>
      </c>
      <c r="B5" s="1129"/>
      <c r="C5" s="1129"/>
      <c r="D5" s="1129"/>
      <c r="E5" s="1129"/>
      <c r="F5" s="1131"/>
    </row>
    <row r="6" spans="1:8" ht="13.5" customHeight="1" x14ac:dyDescent="0.2">
      <c r="A6" s="1132"/>
      <c r="B6" s="1129"/>
      <c r="C6" s="1129"/>
      <c r="D6" s="1129"/>
      <c r="E6" s="1129"/>
      <c r="F6" s="1131"/>
    </row>
    <row r="7" spans="1:8" ht="13.5" customHeight="1" x14ac:dyDescent="0.2">
      <c r="A7" s="1366"/>
      <c r="B7" s="1129"/>
      <c r="C7" s="1129"/>
      <c r="D7" s="1129"/>
      <c r="E7" s="1129"/>
      <c r="F7" s="1131"/>
    </row>
    <row r="8" spans="1:8" ht="13.5" customHeight="1" x14ac:dyDescent="0.2">
      <c r="A8" s="1366"/>
      <c r="B8" s="1129"/>
      <c r="C8" s="1129"/>
      <c r="D8" s="1129"/>
      <c r="E8" s="1129"/>
      <c r="F8" s="1131"/>
    </row>
    <row r="9" spans="1:8" x14ac:dyDescent="0.2">
      <c r="A9" s="1366"/>
      <c r="B9" s="1129"/>
      <c r="C9" s="1129"/>
      <c r="D9" s="1129"/>
      <c r="E9" s="1129"/>
      <c r="F9" s="1131"/>
    </row>
    <row r="10" spans="1:8" x14ac:dyDescent="0.2">
      <c r="A10" s="1366"/>
      <c r="B10" s="1129"/>
      <c r="C10" s="1129"/>
      <c r="D10" s="1129"/>
      <c r="E10" s="1129"/>
      <c r="F10" s="1131"/>
    </row>
    <row r="11" spans="1:8" ht="13.5" customHeight="1" x14ac:dyDescent="0.2">
      <c r="A11" s="1367"/>
      <c r="B11" s="1368"/>
      <c r="C11" s="1368"/>
      <c r="D11" s="1368"/>
      <c r="E11" s="1368"/>
      <c r="F11" s="1131"/>
    </row>
    <row r="12" spans="1:8" ht="6.75" hidden="1" customHeight="1" x14ac:dyDescent="0.2">
      <c r="A12" s="1369"/>
      <c r="B12" s="1384"/>
      <c r="C12" s="1370"/>
      <c r="D12" s="1370"/>
      <c r="E12" s="1370"/>
      <c r="F12" s="1371"/>
    </row>
    <row r="13" spans="1:8" ht="6.75" customHeight="1" x14ac:dyDescent="0.2">
      <c r="A13" s="2059" t="s">
        <v>629</v>
      </c>
      <c r="B13" s="2063" t="s">
        <v>633</v>
      </c>
      <c r="C13" s="1993">
        <f>(ImpLnks1!AK69*2)+ImpLnks1!AK64</f>
        <v>975.33333333333348</v>
      </c>
      <c r="D13" s="1993">
        <f>(ImpLnks1!AL69*2)+ImpLnks1!AL64</f>
        <v>800.33333333333348</v>
      </c>
      <c r="E13" s="1993">
        <f>(ImpLnks1!AM69*2)+ImpLnks1!AM64</f>
        <v>841.55555555555566</v>
      </c>
      <c r="F13" s="1995">
        <f>(ImpLnks1!AN69*2)+ImpLnks1!AN64</f>
        <v>886.66666666666674</v>
      </c>
    </row>
    <row r="14" spans="1:8" ht="12.75" customHeight="1" x14ac:dyDescent="0.2">
      <c r="A14" s="2062"/>
      <c r="B14" s="2064"/>
      <c r="C14" s="2025"/>
      <c r="D14" s="2025"/>
      <c r="E14" s="2025"/>
      <c r="F14" s="2026"/>
    </row>
    <row r="15" spans="1:8" ht="13.5" customHeight="1" x14ac:dyDescent="0.2">
      <c r="A15" s="2061"/>
      <c r="B15" s="2065"/>
      <c r="C15" s="1994"/>
      <c r="D15" s="1994"/>
      <c r="E15" s="1994"/>
      <c r="F15" s="1996"/>
    </row>
    <row r="16" spans="1:8" ht="9" customHeight="1" thickBot="1" x14ac:dyDescent="0.25">
      <c r="A16" s="1372"/>
      <c r="B16" s="1373"/>
      <c r="C16" s="1374"/>
      <c r="D16" s="1375"/>
      <c r="E16" s="1375"/>
      <c r="F16" s="1376"/>
    </row>
    <row r="17" spans="1:6" x14ac:dyDescent="0.2">
      <c r="A17" s="1127" t="s">
        <v>630</v>
      </c>
      <c r="B17" s="1377"/>
      <c r="C17" s="1378"/>
      <c r="D17" s="1378"/>
      <c r="E17" s="1378"/>
      <c r="F17" s="1131"/>
    </row>
    <row r="18" spans="1:6" x14ac:dyDescent="0.2">
      <c r="A18" s="1366"/>
      <c r="B18" s="1379"/>
      <c r="C18" s="1129"/>
      <c r="D18" s="1129"/>
      <c r="E18" s="1129"/>
      <c r="F18" s="1131"/>
    </row>
    <row r="19" spans="1:6" x14ac:dyDescent="0.2">
      <c r="A19" s="1366"/>
      <c r="B19" s="1379"/>
      <c r="C19" s="1129"/>
      <c r="D19" s="1129"/>
      <c r="E19" s="1129"/>
      <c r="F19" s="1131"/>
    </row>
    <row r="20" spans="1:6" x14ac:dyDescent="0.2">
      <c r="A20" s="1366"/>
      <c r="B20" s="1379"/>
      <c r="C20" s="1129"/>
      <c r="D20" s="1129"/>
      <c r="E20" s="1129"/>
      <c r="F20" s="1131"/>
    </row>
    <row r="21" spans="1:6" x14ac:dyDescent="0.2">
      <c r="A21" s="1366"/>
      <c r="B21" s="1379"/>
      <c r="C21" s="1129"/>
      <c r="D21" s="1129"/>
      <c r="E21" s="1129"/>
      <c r="F21" s="1131"/>
    </row>
    <row r="22" spans="1:6" x14ac:dyDescent="0.2">
      <c r="A22" s="1366"/>
      <c r="B22" s="1379"/>
      <c r="C22" s="1129"/>
      <c r="D22" s="1129"/>
      <c r="E22" s="1129"/>
      <c r="F22" s="1131"/>
    </row>
    <row r="23" spans="1:6" x14ac:dyDescent="0.2">
      <c r="A23" s="1366"/>
      <c r="B23" s="1379"/>
      <c r="C23" s="1129"/>
      <c r="D23" s="1129"/>
      <c r="E23" s="1129"/>
      <c r="F23" s="1131"/>
    </row>
    <row r="24" spans="1:6" x14ac:dyDescent="0.2">
      <c r="A24" s="1366"/>
      <c r="B24" s="1379"/>
      <c r="C24" s="1129"/>
      <c r="D24" s="1129"/>
      <c r="E24" s="1129"/>
      <c r="F24" s="1131"/>
    </row>
    <row r="25" spans="1:6" x14ac:dyDescent="0.2">
      <c r="A25" s="1367"/>
      <c r="B25" s="1380"/>
      <c r="C25" s="1368"/>
      <c r="D25" s="1368"/>
      <c r="E25" s="1368"/>
      <c r="F25" s="1131"/>
    </row>
    <row r="26" spans="1:6" ht="12.75" customHeight="1" x14ac:dyDescent="0.2">
      <c r="A26" s="2059" t="s">
        <v>629</v>
      </c>
      <c r="B26" s="2063" t="s">
        <v>633</v>
      </c>
      <c r="C26" s="1993">
        <f>(ImpLnks1!AK75*2)+ImpLnks1!AK64</f>
        <v>784.77777777777783</v>
      </c>
      <c r="D26" s="1993">
        <f>(ImpLnks1!AL75*2)+ImpLnks1!AL64</f>
        <v>740.44444444444457</v>
      </c>
      <c r="E26" s="1993">
        <f>(ImpLnks1!AM75*2)+ImpLnks1!AM64</f>
        <v>768.05555555555566</v>
      </c>
      <c r="F26" s="1995">
        <f>(ImpLnks1!AN75*2)+ImpLnks1!AN64</f>
        <v>807.72222222222229</v>
      </c>
    </row>
    <row r="27" spans="1:6" x14ac:dyDescent="0.2">
      <c r="A27" s="2060"/>
      <c r="B27" s="2064"/>
      <c r="C27" s="2025"/>
      <c r="D27" s="2025"/>
      <c r="E27" s="2025"/>
      <c r="F27" s="2026"/>
    </row>
    <row r="28" spans="1:6" ht="6" customHeight="1" x14ac:dyDescent="0.2">
      <c r="A28" s="2061"/>
      <c r="B28" s="2065"/>
      <c r="C28" s="1994"/>
      <c r="D28" s="1994"/>
      <c r="E28" s="1994"/>
      <c r="F28" s="1996"/>
    </row>
    <row r="29" spans="1:6" ht="9" customHeight="1" thickBot="1" x14ac:dyDescent="0.25">
      <c r="A29" s="1372"/>
      <c r="B29" s="1373"/>
      <c r="C29" s="1374"/>
      <c r="D29" s="1375"/>
      <c r="E29" s="1375"/>
      <c r="F29" s="1376"/>
    </row>
    <row r="30" spans="1:6" x14ac:dyDescent="0.2">
      <c r="A30" s="1127" t="s">
        <v>663</v>
      </c>
      <c r="B30" s="1377"/>
      <c r="C30" s="1378"/>
      <c r="D30" s="1378"/>
      <c r="E30" s="1378"/>
      <c r="F30" s="1131"/>
    </row>
    <row r="31" spans="1:6" x14ac:dyDescent="0.2">
      <c r="A31" s="1366"/>
      <c r="B31" s="1379"/>
      <c r="C31" s="1129"/>
      <c r="D31" s="1129"/>
      <c r="E31" s="1129"/>
      <c r="F31" s="1131"/>
    </row>
    <row r="32" spans="1:6" x14ac:dyDescent="0.2">
      <c r="A32" s="1366"/>
      <c r="B32" s="1379"/>
      <c r="C32" s="1129"/>
      <c r="D32" s="1129"/>
      <c r="E32" s="1129"/>
      <c r="F32" s="1131"/>
    </row>
    <row r="33" spans="1:6" x14ac:dyDescent="0.2">
      <c r="A33" s="1366"/>
      <c r="B33" s="1379"/>
      <c r="C33" s="1129"/>
      <c r="D33" s="1129"/>
      <c r="E33" s="1129"/>
      <c r="F33" s="1131"/>
    </row>
    <row r="34" spans="1:6" x14ac:dyDescent="0.2">
      <c r="A34" s="1366"/>
      <c r="B34" s="1379"/>
      <c r="C34" s="1129"/>
      <c r="D34" s="1129"/>
      <c r="E34" s="1129"/>
      <c r="F34" s="1131"/>
    </row>
    <row r="35" spans="1:6" x14ac:dyDescent="0.2">
      <c r="A35" s="1366"/>
      <c r="B35" s="1379"/>
      <c r="C35" s="1129"/>
      <c r="D35" s="1129"/>
      <c r="E35" s="1129"/>
      <c r="F35" s="1131"/>
    </row>
    <row r="36" spans="1:6" x14ac:dyDescent="0.2">
      <c r="A36" s="2059" t="s">
        <v>635</v>
      </c>
      <c r="B36" s="2063" t="s">
        <v>634</v>
      </c>
      <c r="C36" s="1993">
        <f>ImpLnks1!AK81+ImpLnks1!AK64</f>
        <v>1332.3333333333335</v>
      </c>
      <c r="D36" s="1993">
        <f>ImpLnks1!AL81+ImpLnks1!AL64</f>
        <v>1270.1111111111111</v>
      </c>
      <c r="E36" s="1993">
        <f>ImpLnks1!AM81+ImpLnks1!AM64</f>
        <v>1339.7222222222222</v>
      </c>
      <c r="F36" s="1995">
        <f>ImpLnks1!AN81+ImpLnks1!AN64</f>
        <v>1422.9444444444443</v>
      </c>
    </row>
    <row r="37" spans="1:6" x14ac:dyDescent="0.2">
      <c r="A37" s="2060"/>
      <c r="B37" s="2064"/>
      <c r="C37" s="2025"/>
      <c r="D37" s="2025"/>
      <c r="E37" s="2025"/>
      <c r="F37" s="2026"/>
    </row>
    <row r="38" spans="1:6" x14ac:dyDescent="0.2">
      <c r="A38" s="2061"/>
      <c r="B38" s="2065"/>
      <c r="C38" s="1994"/>
      <c r="D38" s="1994"/>
      <c r="E38" s="1994"/>
      <c r="F38" s="1996"/>
    </row>
    <row r="39" spans="1:6" ht="12.75" customHeight="1" x14ac:dyDescent="0.2">
      <c r="A39" s="2059" t="s">
        <v>636</v>
      </c>
      <c r="B39" s="2063" t="s">
        <v>634</v>
      </c>
      <c r="C39" s="1993">
        <f>ImpLnks1!AK84+ImpLnks1!AK64</f>
        <v>1417.8888888888889</v>
      </c>
      <c r="D39" s="1993">
        <f>ImpLnks1!AL84+ImpLnks1!AL64</f>
        <v>1291.5</v>
      </c>
      <c r="E39" s="1993">
        <f>ImpLnks1!AM84+ImpLnks1!AM64</f>
        <v>1361.1111111111111</v>
      </c>
      <c r="F39" s="1995">
        <f>ImpLnks1!AN84+ImpLnks1!AN64</f>
        <v>1444.3333333333333</v>
      </c>
    </row>
    <row r="40" spans="1:6" x14ac:dyDescent="0.2">
      <c r="A40" s="2060"/>
      <c r="B40" s="2064"/>
      <c r="C40" s="2025"/>
      <c r="D40" s="2025"/>
      <c r="E40" s="2025"/>
      <c r="F40" s="2026"/>
    </row>
    <row r="41" spans="1:6" ht="6.75" customHeight="1" x14ac:dyDescent="0.2">
      <c r="A41" s="2061"/>
      <c r="B41" s="2065"/>
      <c r="C41" s="1994"/>
      <c r="D41" s="1994"/>
      <c r="E41" s="1994"/>
      <c r="F41" s="1996"/>
    </row>
    <row r="42" spans="1:6" ht="9" customHeight="1" thickBot="1" x14ac:dyDescent="0.25">
      <c r="A42" s="1372"/>
      <c r="B42" s="1373"/>
      <c r="C42" s="1374"/>
      <c r="D42" s="1375"/>
      <c r="E42" s="1375"/>
      <c r="F42" s="1376"/>
    </row>
    <row r="43" spans="1:6" x14ac:dyDescent="0.2">
      <c r="A43" s="1127" t="s">
        <v>628</v>
      </c>
      <c r="B43" s="1431"/>
      <c r="C43" s="1432"/>
      <c r="D43" s="1432"/>
      <c r="E43" s="1432"/>
      <c r="F43" s="1297"/>
    </row>
    <row r="44" spans="1:6" ht="13.5" thickBot="1" x14ac:dyDescent="0.25">
      <c r="A44" s="1366"/>
      <c r="B44" s="1427"/>
      <c r="C44" s="1286"/>
      <c r="D44" s="1286"/>
      <c r="E44" s="1286"/>
      <c r="F44" s="1240"/>
    </row>
    <row r="45" spans="1:6" ht="15" customHeight="1" x14ac:dyDescent="0.2">
      <c r="A45" s="1132"/>
      <c r="B45" s="2069" t="s">
        <v>643</v>
      </c>
      <c r="C45" s="2070"/>
      <c r="D45" s="1286"/>
      <c r="E45" s="2072" t="s">
        <v>644</v>
      </c>
      <c r="F45" s="2073"/>
    </row>
    <row r="46" spans="1:6" x14ac:dyDescent="0.2">
      <c r="A46" s="1132"/>
      <c r="B46" s="1907"/>
      <c r="C46" s="2071"/>
      <c r="D46" s="1429" t="s">
        <v>2</v>
      </c>
      <c r="E46" s="2074"/>
      <c r="F46" s="2075"/>
    </row>
    <row r="47" spans="1:6" ht="12.75" customHeight="1" x14ac:dyDescent="0.2">
      <c r="A47" s="1132"/>
      <c r="B47" s="2076">
        <f>ImpLnks1!AL89</f>
        <v>2000</v>
      </c>
      <c r="C47" s="2077"/>
      <c r="D47" s="1429" t="s">
        <v>2</v>
      </c>
      <c r="E47" s="2080">
        <f>ImpLnks1!AM89</f>
        <v>2700</v>
      </c>
      <c r="F47" s="2081"/>
    </row>
    <row r="48" spans="1:6" ht="13.5" customHeight="1" thickBot="1" x14ac:dyDescent="0.25">
      <c r="A48" s="1132"/>
      <c r="B48" s="2078"/>
      <c r="C48" s="2079"/>
      <c r="D48" s="1286"/>
      <c r="E48" s="2082"/>
      <c r="F48" s="2083"/>
    </row>
    <row r="49" spans="1:6" x14ac:dyDescent="0.2">
      <c r="A49" s="1366"/>
      <c r="B49" s="1427"/>
      <c r="C49" s="1429"/>
      <c r="D49" s="1429" t="s">
        <v>2</v>
      </c>
      <c r="E49" s="1429" t="s">
        <v>2</v>
      </c>
      <c r="F49" s="1240"/>
    </row>
    <row r="50" spans="1:6" x14ac:dyDescent="0.2">
      <c r="A50" s="1366"/>
      <c r="B50" s="1427"/>
      <c r="C50" s="1430"/>
      <c r="D50" s="1430"/>
      <c r="E50" s="1430"/>
      <c r="F50" s="1240"/>
    </row>
    <row r="51" spans="1:6" x14ac:dyDescent="0.2">
      <c r="A51" s="1367"/>
      <c r="B51" s="1428"/>
      <c r="C51" s="1286"/>
      <c r="D51" s="1286"/>
      <c r="E51" s="1286"/>
      <c r="F51" s="1240"/>
    </row>
    <row r="52" spans="1:6" ht="15" customHeight="1" x14ac:dyDescent="0.2">
      <c r="A52" s="2059" t="s">
        <v>627</v>
      </c>
      <c r="B52" s="2063" t="s">
        <v>626</v>
      </c>
      <c r="C52" s="1381"/>
      <c r="D52" s="1381"/>
      <c r="E52" s="1381"/>
      <c r="F52" s="1385"/>
    </row>
    <row r="53" spans="1:6" ht="15" customHeight="1" x14ac:dyDescent="0.2">
      <c r="A53" s="2060"/>
      <c r="B53" s="2064"/>
      <c r="C53" s="1381"/>
      <c r="D53" s="1381"/>
      <c r="E53" s="1381"/>
      <c r="F53" s="1385"/>
    </row>
    <row r="54" spans="1:6" ht="15" customHeight="1" x14ac:dyDescent="0.2">
      <c r="A54" s="2061"/>
      <c r="B54" s="2065"/>
      <c r="C54" s="1381"/>
      <c r="D54" s="1381"/>
      <c r="E54" s="1381"/>
      <c r="F54" s="1385"/>
    </row>
    <row r="55" spans="1:6" ht="9" customHeight="1" thickBot="1" x14ac:dyDescent="0.25">
      <c r="A55" s="2068"/>
      <c r="B55" s="2066"/>
      <c r="C55" s="2066"/>
      <c r="D55" s="2066"/>
      <c r="E55" s="2066"/>
      <c r="F55" s="2067"/>
    </row>
    <row r="56" spans="1:6" x14ac:dyDescent="0.2">
      <c r="A56" s="1382"/>
      <c r="E56" s="1383"/>
      <c r="F56" s="1340"/>
    </row>
  </sheetData>
  <mergeCells count="39">
    <mergeCell ref="D26:D28"/>
    <mergeCell ref="F26:F28"/>
    <mergeCell ref="B26:B28"/>
    <mergeCell ref="F36:F38"/>
    <mergeCell ref="A52:A54"/>
    <mergeCell ref="B52:B54"/>
    <mergeCell ref="A36:A38"/>
    <mergeCell ref="B36:B38"/>
    <mergeCell ref="C36:C38"/>
    <mergeCell ref="D36:D38"/>
    <mergeCell ref="E36:E38"/>
    <mergeCell ref="D55:F55"/>
    <mergeCell ref="A55:C55"/>
    <mergeCell ref="A39:A41"/>
    <mergeCell ref="B39:B41"/>
    <mergeCell ref="D39:D41"/>
    <mergeCell ref="C39:C41"/>
    <mergeCell ref="F39:F41"/>
    <mergeCell ref="B45:C46"/>
    <mergeCell ref="E45:F46"/>
    <mergeCell ref="B47:C48"/>
    <mergeCell ref="E47:F48"/>
    <mergeCell ref="E39:E41"/>
    <mergeCell ref="B1:F1"/>
    <mergeCell ref="D13:D15"/>
    <mergeCell ref="E26:E28"/>
    <mergeCell ref="A26:A28"/>
    <mergeCell ref="C26:C28"/>
    <mergeCell ref="A13:A15"/>
    <mergeCell ref="B13:B15"/>
    <mergeCell ref="C13:C15"/>
    <mergeCell ref="F13:F15"/>
    <mergeCell ref="E13:E15"/>
    <mergeCell ref="A2:A4"/>
    <mergeCell ref="B2:B4"/>
    <mergeCell ref="C2:C4"/>
    <mergeCell ref="D2:D4"/>
    <mergeCell ref="E2:E4"/>
    <mergeCell ref="F2:F4"/>
  </mergeCells>
  <phoneticPr fontId="46" type="noConversion"/>
  <printOptions horizontalCentered="1" verticalCentered="1"/>
  <pageMargins left="1" right="0.25" top="0.25" bottom="0.25" header="0.5" footer="0.5"/>
  <pageSetup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A4195-23B9-4CB0-9C6E-49B9E5F6EA0B}">
  <dimension ref="A1:AM56"/>
  <sheetViews>
    <sheetView workbookViewId="0">
      <selection activeCell="U53" sqref="U53"/>
    </sheetView>
  </sheetViews>
  <sheetFormatPr defaultRowHeight="15" x14ac:dyDescent="0.25"/>
  <cols>
    <col min="1" max="1" width="1.7109375" style="8" customWidth="1"/>
    <col min="2" max="2" width="1" style="8" customWidth="1"/>
    <col min="3" max="3" width="2.7109375" style="66" customWidth="1"/>
    <col min="4" max="4" width="1.140625" style="109" customWidth="1"/>
    <col min="5" max="5" width="1.7109375" style="65" customWidth="1"/>
    <col min="6" max="6" width="1" style="8" customWidth="1"/>
    <col min="7" max="7" width="1.7109375" style="66" customWidth="1"/>
    <col min="8" max="8" width="1.140625" style="8" customWidth="1"/>
    <col min="9" max="9" width="1.7109375" style="65" customWidth="1"/>
    <col min="10" max="10" width="0.85546875" style="8" customWidth="1"/>
    <col min="11" max="11" width="1.7109375" style="66" customWidth="1"/>
    <col min="12" max="14" width="11.7109375" style="1" customWidth="1"/>
    <col min="15" max="15" width="13.7109375" style="19" customWidth="1"/>
    <col min="16" max="17" width="10.28515625" style="1" customWidth="1"/>
    <col min="18" max="18" width="13.7109375" style="1" customWidth="1"/>
    <col min="19" max="19" width="4.5703125" style="1" customWidth="1"/>
    <col min="20" max="20" width="4.28515625" style="1" customWidth="1"/>
    <col min="21" max="21" width="9.140625" style="1"/>
    <col min="22" max="22" width="7" style="1" customWidth="1"/>
    <col min="23" max="23" width="8" style="1" customWidth="1"/>
    <col min="24" max="24" width="8.5703125" style="1" customWidth="1"/>
    <col min="25" max="25" width="9.140625" style="1"/>
    <col min="26" max="32" width="4.7109375" style="1" customWidth="1"/>
    <col min="33" max="16384" width="9.140625" style="1"/>
  </cols>
  <sheetData>
    <row r="1" spans="1:39" ht="56.25" customHeight="1" thickBot="1" x14ac:dyDescent="0.25">
      <c r="A1" s="1860" t="s">
        <v>2</v>
      </c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49"/>
      <c r="M1" s="1850"/>
      <c r="N1" s="1852"/>
      <c r="O1" s="1852"/>
      <c r="P1" s="1852"/>
      <c r="Q1" s="1852"/>
      <c r="R1" s="1852"/>
      <c r="S1" s="11"/>
      <c r="T1" s="11"/>
      <c r="U1" s="11"/>
    </row>
    <row r="2" spans="1:39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73" t="s">
        <v>20</v>
      </c>
      <c r="M2" s="1874"/>
      <c r="N2" s="1874"/>
      <c r="O2" s="1874"/>
      <c r="P2" s="1874"/>
      <c r="Q2" s="1874"/>
      <c r="R2" s="1875"/>
      <c r="S2" s="9"/>
      <c r="T2" s="9"/>
    </row>
    <row r="3" spans="1:39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876" t="s">
        <v>70</v>
      </c>
      <c r="M3" s="1864" t="s">
        <v>21</v>
      </c>
      <c r="N3" s="1864" t="s">
        <v>22</v>
      </c>
      <c r="O3" s="1864" t="s">
        <v>23</v>
      </c>
      <c r="P3" s="1864" t="s">
        <v>24</v>
      </c>
      <c r="Q3" s="1864" t="s">
        <v>25</v>
      </c>
      <c r="R3" s="1867" t="s">
        <v>26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  <c r="AJ3" s="42"/>
      <c r="AK3" s="42"/>
    </row>
    <row r="4" spans="1:39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877"/>
      <c r="M4" s="1865"/>
      <c r="N4" s="1865"/>
      <c r="O4" s="1865"/>
      <c r="P4" s="1865"/>
      <c r="Q4" s="1865"/>
      <c r="R4" s="1868"/>
      <c r="U4" s="4" t="s">
        <v>11</v>
      </c>
      <c r="V4" s="4" t="s">
        <v>9</v>
      </c>
      <c r="W4" s="4" t="s">
        <v>40</v>
      </c>
      <c r="X4" s="4" t="s">
        <v>38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13</v>
      </c>
      <c r="AJ4" s="4" t="s">
        <v>38</v>
      </c>
      <c r="AK4" s="4" t="s">
        <v>39</v>
      </c>
      <c r="AL4" s="4" t="s">
        <v>661</v>
      </c>
    </row>
    <row r="5" spans="1:39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878"/>
      <c r="M5" s="1866"/>
      <c r="N5" s="1866"/>
      <c r="O5" s="1866"/>
      <c r="P5" s="1866"/>
      <c r="Q5" s="1866"/>
      <c r="R5" s="1869"/>
    </row>
    <row r="6" spans="1:39" ht="11.25" hidden="1" customHeight="1" x14ac:dyDescent="0.25">
      <c r="A6" s="8">
        <v>2</v>
      </c>
      <c r="B6" s="8" t="s">
        <v>0</v>
      </c>
      <c r="C6" s="66">
        <v>0</v>
      </c>
      <c r="D6" s="109" t="s">
        <v>1</v>
      </c>
      <c r="E6" s="65">
        <v>0</v>
      </c>
      <c r="F6" s="8" t="s">
        <v>0</v>
      </c>
      <c r="G6" s="66">
        <v>4</v>
      </c>
      <c r="H6" s="8" t="s">
        <v>1</v>
      </c>
      <c r="I6" s="65">
        <v>1</v>
      </c>
      <c r="J6" s="8" t="s">
        <v>0</v>
      </c>
      <c r="K6" s="66">
        <v>6</v>
      </c>
      <c r="U6" s="2">
        <f t="shared" ref="U6:U56" si="0">((A6+(C6/12))*(E6+G6/12))*(I6+K6/12)</f>
        <v>1</v>
      </c>
      <c r="V6" s="2">
        <f t="shared" ref="V6" si="1">((I6+(K6/12))*(A6+C6/12))</f>
        <v>3</v>
      </c>
      <c r="W6" s="3">
        <f t="shared" ref="W6" si="2">I6+(K6/12)</f>
        <v>1.5</v>
      </c>
      <c r="X6" s="1">
        <f t="shared" ref="X6:X56" si="3">A6+C6/12</f>
        <v>2</v>
      </c>
      <c r="AG6" s="1">
        <f>(V6*Price!C15)*2</f>
        <v>194.67000000000002</v>
      </c>
      <c r="AH6" s="1">
        <f>(W6*Price!C6)*2</f>
        <v>9.7334999999999994</v>
      </c>
      <c r="AJ6" s="1">
        <f>X6*Price!C6</f>
        <v>6.4889999999999999</v>
      </c>
      <c r="AK6" s="1">
        <f>X6*Price!F6</f>
        <v>23.1</v>
      </c>
      <c r="AL6" s="1">
        <f>Price!E15</f>
        <v>40.015500000000003</v>
      </c>
      <c r="AM6" s="1">
        <f>SUM(AG6:AL6)</f>
        <v>274.00800000000004</v>
      </c>
    </row>
    <row r="7" spans="1:39" ht="13.5" customHeight="1" x14ac:dyDescent="0.25">
      <c r="A7" s="1870" t="s">
        <v>37</v>
      </c>
      <c r="B7" s="1871"/>
      <c r="C7" s="1871"/>
      <c r="D7" s="1871"/>
      <c r="E7" s="1871"/>
      <c r="F7" s="1871"/>
      <c r="G7" s="1871"/>
      <c r="H7" s="1871"/>
      <c r="I7" s="1871"/>
      <c r="J7" s="1871"/>
      <c r="K7" s="1872"/>
      <c r="L7" s="13"/>
      <c r="M7" s="14"/>
      <c r="N7" s="14"/>
      <c r="O7" s="20"/>
      <c r="P7" s="14"/>
      <c r="Q7" s="14"/>
      <c r="R7" s="15"/>
      <c r="U7" s="2"/>
      <c r="V7" s="2"/>
      <c r="W7" s="3"/>
    </row>
    <row r="8" spans="1:39" ht="15" customHeight="1" x14ac:dyDescent="0.25">
      <c r="A8" s="220">
        <v>2</v>
      </c>
      <c r="B8" s="214" t="s">
        <v>0</v>
      </c>
      <c r="C8" s="215">
        <v>6</v>
      </c>
      <c r="D8" s="216" t="s">
        <v>1</v>
      </c>
      <c r="E8" s="217">
        <v>1</v>
      </c>
      <c r="F8" s="214" t="s">
        <v>0</v>
      </c>
      <c r="G8" s="215">
        <v>0</v>
      </c>
      <c r="H8" s="221" t="s">
        <v>1</v>
      </c>
      <c r="I8" s="217">
        <v>0</v>
      </c>
      <c r="J8" s="214" t="s">
        <v>0</v>
      </c>
      <c r="K8" s="222">
        <v>4</v>
      </c>
      <c r="L8" s="219">
        <f>Z8+AM8</f>
        <v>209.3175</v>
      </c>
      <c r="M8" s="219">
        <f>AA8+AM8</f>
        <v>219.3175</v>
      </c>
      <c r="N8" s="219">
        <f>AB8+AM8</f>
        <v>245.98416666666665</v>
      </c>
      <c r="O8" s="219">
        <f>AC8+AM8</f>
        <v>254.3175</v>
      </c>
      <c r="P8" s="219">
        <f>AD8+AM8</f>
        <v>286.8175</v>
      </c>
      <c r="Q8" s="219">
        <f>AE8+AM8</f>
        <v>352.65083333333331</v>
      </c>
      <c r="R8" s="219">
        <f>AF8+AM8</f>
        <v>404.3175</v>
      </c>
      <c r="U8" s="2">
        <f t="shared" si="0"/>
        <v>0.83333333333333326</v>
      </c>
      <c r="V8" s="2">
        <f>((E8+(G8/12))*(A8+C8/12))</f>
        <v>2.5</v>
      </c>
      <c r="W8" s="3">
        <f>E8+(G8/12)</f>
        <v>1</v>
      </c>
      <c r="X8" s="2">
        <f>A8+C8/12</f>
        <v>2.5</v>
      </c>
      <c r="Z8" s="45">
        <f>U8*Price!$L$7</f>
        <v>52.499999999999993</v>
      </c>
      <c r="AA8" s="47">
        <f>U8*Price!$M$7</f>
        <v>62.499999999999993</v>
      </c>
      <c r="AB8" s="49">
        <f>U8*Price!$N$7</f>
        <v>89.166666666666657</v>
      </c>
      <c r="AC8" s="51">
        <f>U8*Price!$O$7</f>
        <v>97.499999999999986</v>
      </c>
      <c r="AD8" s="53">
        <f>U8*Price!$P$7</f>
        <v>130</v>
      </c>
      <c r="AE8" s="55">
        <f>U8*Price!$Q$7</f>
        <v>195.83333333333331</v>
      </c>
      <c r="AF8" s="57">
        <f>U8*Price!$R$7</f>
        <v>247.49999999999997</v>
      </c>
      <c r="AG8" s="2">
        <f>(V8*Price!$C$15)</f>
        <v>81.112499999999997</v>
      </c>
      <c r="AH8" s="1">
        <f>(W8*Price!$C$20)*2</f>
        <v>10.815000000000001</v>
      </c>
      <c r="AJ8" s="1">
        <f>(X8*Price!$C$20)*2</f>
        <v>27.037500000000001</v>
      </c>
      <c r="AK8" s="2">
        <f>V8*Price!$H$15</f>
        <v>37.852499999999999</v>
      </c>
      <c r="AL8" s="1">
        <v>0</v>
      </c>
      <c r="AM8" s="2">
        <f>SUM(AG8:AL8)</f>
        <v>156.8175</v>
      </c>
    </row>
    <row r="9" spans="1:39" ht="15" customHeight="1" x14ac:dyDescent="0.25">
      <c r="A9" s="220">
        <v>2</v>
      </c>
      <c r="B9" s="214" t="s">
        <v>0</v>
      </c>
      <c r="C9" s="215">
        <v>6</v>
      </c>
      <c r="D9" s="216" t="s">
        <v>1</v>
      </c>
      <c r="E9" s="217">
        <v>1</v>
      </c>
      <c r="F9" s="214" t="s">
        <v>0</v>
      </c>
      <c r="G9" s="215">
        <v>2</v>
      </c>
      <c r="H9" s="221" t="s">
        <v>1</v>
      </c>
      <c r="I9" s="217">
        <v>0</v>
      </c>
      <c r="J9" s="214" t="s">
        <v>0</v>
      </c>
      <c r="K9" s="222">
        <v>4</v>
      </c>
      <c r="L9" s="219">
        <f t="shared" ref="L9:L11" si="4">Z9+AM9</f>
        <v>239.69750000000002</v>
      </c>
      <c r="M9" s="219">
        <f t="shared" ref="M9:M11" si="5">AA9+AM9</f>
        <v>251.36416666666668</v>
      </c>
      <c r="N9" s="219">
        <f t="shared" ref="N9:N11" si="6">AB9+AM9</f>
        <v>282.47527777777782</v>
      </c>
      <c r="O9" s="219">
        <f t="shared" ref="O9:O11" si="7">AC9+AM9</f>
        <v>292.19750000000005</v>
      </c>
      <c r="P9" s="219">
        <f t="shared" ref="P9:P11" si="8">AD9+AM9</f>
        <v>330.11416666666673</v>
      </c>
      <c r="Q9" s="219">
        <f t="shared" ref="Q9:Q11" si="9">AE9+AM9</f>
        <v>406.91972222222228</v>
      </c>
      <c r="R9" s="219">
        <f t="shared" ref="R9:R11" si="10">AF9+AM9</f>
        <v>467.1975000000001</v>
      </c>
      <c r="S9" s="1455">
        <v>1170</v>
      </c>
      <c r="U9" s="2">
        <f t="shared" si="0"/>
        <v>0.97222222222222232</v>
      </c>
      <c r="V9" s="2">
        <f t="shared" ref="V9:V10" si="11">((E9+(G9/12))*(A9+C9/12))</f>
        <v>2.916666666666667</v>
      </c>
      <c r="W9" s="3">
        <f t="shared" ref="W9" si="12">E9+(G9/12)</f>
        <v>1.1666666666666667</v>
      </c>
      <c r="X9" s="1">
        <f>A9+C9/12</f>
        <v>2.5</v>
      </c>
      <c r="Z9" s="45">
        <f>U9*Price!$L$7</f>
        <v>61.250000000000007</v>
      </c>
      <c r="AA9" s="47">
        <f>U9*Price!$M$7</f>
        <v>72.916666666666671</v>
      </c>
      <c r="AB9" s="49">
        <f>U9*Price!$N$7</f>
        <v>104.02777777777779</v>
      </c>
      <c r="AC9" s="51">
        <f>U9*Price!$O$7</f>
        <v>113.75000000000001</v>
      </c>
      <c r="AD9" s="53">
        <f>U9*Price!$P$7</f>
        <v>151.66666666666669</v>
      </c>
      <c r="AE9" s="55">
        <f>U9*Price!$Q$7</f>
        <v>228.47222222222226</v>
      </c>
      <c r="AF9" s="57">
        <f>U9*Price!$R$7</f>
        <v>288.75000000000006</v>
      </c>
      <c r="AG9" s="2">
        <f>(V9*Price!$C$15)</f>
        <v>94.631250000000009</v>
      </c>
      <c r="AH9" s="22">
        <f>(W9*Price!$C$20)*2</f>
        <v>12.617500000000001</v>
      </c>
      <c r="AJ9" s="1">
        <f>(X9*Price!$C$20)*2</f>
        <v>27.037500000000001</v>
      </c>
      <c r="AK9" s="2">
        <f>V9*Price!$H$15</f>
        <v>44.161250000000003</v>
      </c>
      <c r="AL9" s="1">
        <v>0</v>
      </c>
      <c r="AM9" s="1">
        <f>SUM(AG9:AL9)</f>
        <v>178.44750000000002</v>
      </c>
    </row>
    <row r="10" spans="1:39" ht="15" customHeight="1" x14ac:dyDescent="0.25">
      <c r="A10" s="220">
        <v>2</v>
      </c>
      <c r="B10" s="214" t="s">
        <v>0</v>
      </c>
      <c r="C10" s="215">
        <v>8</v>
      </c>
      <c r="D10" s="216" t="s">
        <v>1</v>
      </c>
      <c r="E10" s="217">
        <v>1</v>
      </c>
      <c r="F10" s="214" t="s">
        <v>0</v>
      </c>
      <c r="G10" s="215">
        <v>2</v>
      </c>
      <c r="H10" s="221" t="s">
        <v>1</v>
      </c>
      <c r="I10" s="217">
        <v>0</v>
      </c>
      <c r="J10" s="214" t="s">
        <v>0</v>
      </c>
      <c r="K10" s="222">
        <v>4</v>
      </c>
      <c r="L10" s="219">
        <f t="shared" si="4"/>
        <v>272.14016666666669</v>
      </c>
      <c r="M10" s="219">
        <f t="shared" si="5"/>
        <v>284.58461111111114</v>
      </c>
      <c r="N10" s="219">
        <f t="shared" si="6"/>
        <v>317.76979629629631</v>
      </c>
      <c r="O10" s="219">
        <f t="shared" si="7"/>
        <v>328.14016666666669</v>
      </c>
      <c r="P10" s="219">
        <f t="shared" si="8"/>
        <v>368.58461111111114</v>
      </c>
      <c r="Q10" s="219">
        <f t="shared" si="9"/>
        <v>450.51053703703701</v>
      </c>
      <c r="R10" s="219">
        <f t="shared" si="10"/>
        <v>514.80683333333332</v>
      </c>
      <c r="U10" s="2">
        <f t="shared" si="0"/>
        <v>1.037037037037037</v>
      </c>
      <c r="V10" s="2">
        <f t="shared" si="11"/>
        <v>3.1111111111111112</v>
      </c>
      <c r="W10" s="3">
        <f>E10+(G10/12)</f>
        <v>1.1666666666666667</v>
      </c>
      <c r="X10" s="1">
        <f>A10+C10/12</f>
        <v>2.6666666666666665</v>
      </c>
      <c r="Z10" s="45">
        <f>U10*Price!$L$7</f>
        <v>65.333333333333329</v>
      </c>
      <c r="AA10" s="47">
        <f>U10*Price!$M$7</f>
        <v>77.777777777777771</v>
      </c>
      <c r="AB10" s="49">
        <f>U10*Price!$N$7</f>
        <v>110.96296296296296</v>
      </c>
      <c r="AC10" s="51">
        <f>U10*Price!$O$7</f>
        <v>121.33333333333333</v>
      </c>
      <c r="AD10" s="53">
        <f>U10*Price!$P$7</f>
        <v>161.77777777777777</v>
      </c>
      <c r="AE10" s="55">
        <f>U10*Price!$Q$7</f>
        <v>243.7037037037037</v>
      </c>
      <c r="AF10" s="57">
        <f>U10*Price!$R$7</f>
        <v>308</v>
      </c>
      <c r="AG10" s="2">
        <f>(V10*Price!$C$15)</f>
        <v>100.94</v>
      </c>
      <c r="AH10" s="22">
        <f>(W10*Price!$C$20)*2</f>
        <v>12.617500000000001</v>
      </c>
      <c r="AJ10" s="1">
        <f>(X10*Price!$C$20)*2</f>
        <v>28.840000000000003</v>
      </c>
      <c r="AK10" s="2">
        <f>V10*Price!$H$15</f>
        <v>47.105333333333334</v>
      </c>
      <c r="AL10" s="1">
        <f>Price!$H$20</f>
        <v>17.304000000000002</v>
      </c>
      <c r="AM10" s="7">
        <f t="shared" ref="AM10:AM56" si="13">SUM(AG10:AL10)</f>
        <v>206.80683333333334</v>
      </c>
    </row>
    <row r="11" spans="1:39" ht="15" customHeight="1" x14ac:dyDescent="0.25">
      <c r="A11" s="220">
        <v>4</v>
      </c>
      <c r="B11" s="214" t="s">
        <v>0</v>
      </c>
      <c r="C11" s="215">
        <v>0</v>
      </c>
      <c r="D11" s="216" t="s">
        <v>1</v>
      </c>
      <c r="E11" s="217">
        <v>1</v>
      </c>
      <c r="F11" s="214" t="s">
        <v>0</v>
      </c>
      <c r="G11" s="215">
        <v>2</v>
      </c>
      <c r="H11" s="221" t="s">
        <v>1</v>
      </c>
      <c r="I11" s="217">
        <v>0</v>
      </c>
      <c r="J11" s="214" t="s">
        <v>0</v>
      </c>
      <c r="K11" s="222">
        <v>4</v>
      </c>
      <c r="L11" s="254">
        <f t="shared" si="4"/>
        <v>393.24950000000001</v>
      </c>
      <c r="M11" s="254">
        <f t="shared" si="5"/>
        <v>411.9161666666667</v>
      </c>
      <c r="N11" s="254">
        <f t="shared" si="6"/>
        <v>461.69394444444447</v>
      </c>
      <c r="O11" s="254">
        <f t="shared" si="7"/>
        <v>477.24950000000001</v>
      </c>
      <c r="P11" s="254">
        <f t="shared" si="8"/>
        <v>537.91616666666664</v>
      </c>
      <c r="Q11" s="254">
        <f t="shared" si="9"/>
        <v>660.80505555555555</v>
      </c>
      <c r="R11" s="254">
        <f t="shared" si="10"/>
        <v>757.24950000000001</v>
      </c>
      <c r="U11" s="2">
        <f t="shared" si="0"/>
        <v>1.5555555555555556</v>
      </c>
      <c r="V11" s="2">
        <f>((E11+(G11/12))*(A11+C11/12))</f>
        <v>4.666666666666667</v>
      </c>
      <c r="W11" s="3">
        <f>E11+(G11/12)</f>
        <v>1.1666666666666667</v>
      </c>
      <c r="X11" s="1">
        <f>A11+C11/12</f>
        <v>4</v>
      </c>
      <c r="Z11" s="45">
        <f>U11*Price!$L$7</f>
        <v>98</v>
      </c>
      <c r="AA11" s="47">
        <f>U11*Price!$M$7</f>
        <v>116.66666666666667</v>
      </c>
      <c r="AB11" s="49">
        <f>U11*Price!$N$7</f>
        <v>166.44444444444446</v>
      </c>
      <c r="AC11" s="51">
        <f>U11*Price!$O$7</f>
        <v>182</v>
      </c>
      <c r="AD11" s="53">
        <f>U11*Price!$P$7</f>
        <v>242.66666666666666</v>
      </c>
      <c r="AE11" s="55">
        <f>U11*Price!$Q$7</f>
        <v>365.55555555555554</v>
      </c>
      <c r="AF11" s="57">
        <f>U11*Price!$R$7</f>
        <v>462</v>
      </c>
      <c r="AG11" s="2">
        <f>(V11*Price!$C$15)</f>
        <v>151.41000000000003</v>
      </c>
      <c r="AH11" s="22">
        <f>(W11*Price!$C$20)*2</f>
        <v>12.617500000000001</v>
      </c>
      <c r="AJ11" s="1">
        <f>(X11*Price!$C$20)*2</f>
        <v>43.260000000000005</v>
      </c>
      <c r="AK11" s="2">
        <f>V11*Price!$H$15</f>
        <v>70.658000000000001</v>
      </c>
      <c r="AL11" s="1">
        <f>Price!$H$20</f>
        <v>17.304000000000002</v>
      </c>
      <c r="AM11" s="2">
        <f t="shared" si="13"/>
        <v>295.24950000000001</v>
      </c>
    </row>
    <row r="12" spans="1:39" ht="10.5" customHeight="1" x14ac:dyDescent="0.25">
      <c r="A12" s="1870" t="s">
        <v>28</v>
      </c>
      <c r="B12" s="1871"/>
      <c r="C12" s="1871"/>
      <c r="D12" s="1871"/>
      <c r="E12" s="1871"/>
      <c r="F12" s="1871"/>
      <c r="G12" s="1871"/>
      <c r="H12" s="1871"/>
      <c r="I12" s="1871"/>
      <c r="J12" s="1871"/>
      <c r="K12" s="1872"/>
      <c r="L12" s="60"/>
      <c r="M12" s="23"/>
      <c r="N12" s="23"/>
      <c r="O12" s="23"/>
      <c r="P12" s="23"/>
      <c r="Q12" s="23"/>
      <c r="R12" s="61"/>
      <c r="U12" s="2"/>
      <c r="V12" s="2"/>
      <c r="W12" s="3"/>
      <c r="Z12" s="45"/>
      <c r="AA12" s="47"/>
      <c r="AB12" s="49"/>
      <c r="AC12" s="51"/>
      <c r="AD12" s="53"/>
      <c r="AE12" s="55"/>
      <c r="AF12" s="57"/>
      <c r="AG12" s="2"/>
      <c r="AH12" s="22"/>
      <c r="AK12" s="2"/>
    </row>
    <row r="13" spans="1:39" ht="15" customHeight="1" x14ac:dyDescent="0.25">
      <c r="A13" s="220">
        <v>4</v>
      </c>
      <c r="B13" s="214" t="s">
        <v>0</v>
      </c>
      <c r="C13" s="215">
        <v>0</v>
      </c>
      <c r="D13" s="216" t="s">
        <v>1</v>
      </c>
      <c r="E13" s="217">
        <v>1</v>
      </c>
      <c r="F13" s="214" t="s">
        <v>0</v>
      </c>
      <c r="G13" s="215">
        <v>2</v>
      </c>
      <c r="H13" s="221" t="s">
        <v>1</v>
      </c>
      <c r="I13" s="217">
        <v>0</v>
      </c>
      <c r="J13" s="214" t="s">
        <v>0</v>
      </c>
      <c r="K13" s="222">
        <v>4</v>
      </c>
      <c r="L13" s="227">
        <f t="shared" ref="L13:L56" si="14">Z13+AM13</f>
        <v>744.73700000000008</v>
      </c>
      <c r="M13" s="227">
        <f t="shared" ref="M13:M56" si="15">AA13+AM13</f>
        <v>763.40366666666671</v>
      </c>
      <c r="N13" s="227">
        <f t="shared" ref="N13:N56" si="16">AB13+AM13</f>
        <v>813.18144444444454</v>
      </c>
      <c r="O13" s="227">
        <f t="shared" ref="O13:O56" si="17">AC13+AM13</f>
        <v>828.73700000000008</v>
      </c>
      <c r="P13" s="227">
        <f t="shared" ref="P13:P56" si="18">AD13+AM13</f>
        <v>889.40366666666671</v>
      </c>
      <c r="Q13" s="227">
        <f t="shared" ref="Q13:Q56" si="19">AE13+AM13</f>
        <v>1012.2925555555556</v>
      </c>
      <c r="R13" s="227">
        <f t="shared" ref="R13:R56" si="20">AF13+AM13</f>
        <v>1108.7370000000001</v>
      </c>
      <c r="S13" s="255" t="s">
        <v>103</v>
      </c>
      <c r="U13" s="2">
        <f t="shared" ref="U13:U16" si="21">((A13+(C13/12))*(E13+G13/12))*(I13+K13/12)</f>
        <v>1.5555555555555556</v>
      </c>
      <c r="V13" s="2">
        <f>((E13+(G13/12))*(A13+C13/12))</f>
        <v>4.666666666666667</v>
      </c>
      <c r="W13" s="3">
        <f t="shared" ref="W13:W56" si="22">E13+(G13/12)</f>
        <v>1.1666666666666667</v>
      </c>
      <c r="X13" s="2">
        <f>A13+C13/12</f>
        <v>4</v>
      </c>
      <c r="Z13" s="45">
        <f>U13*Price!$L$7</f>
        <v>98</v>
      </c>
      <c r="AA13" s="47">
        <f>U13*Price!$M$7</f>
        <v>116.66666666666667</v>
      </c>
      <c r="AB13" s="49">
        <f>U13*Price!$N$7</f>
        <v>166.44444444444446</v>
      </c>
      <c r="AC13" s="51">
        <f>U13*Price!$O$7</f>
        <v>182</v>
      </c>
      <c r="AD13" s="53">
        <f>U13*Price!$P$7</f>
        <v>242.66666666666666</v>
      </c>
      <c r="AE13" s="55">
        <f>U13*Price!$Q$7</f>
        <v>365.55555555555554</v>
      </c>
      <c r="AF13" s="57">
        <f>U13*Price!$R$7</f>
        <v>462</v>
      </c>
      <c r="AG13" s="2">
        <f>(V13*Price!$C$15)</f>
        <v>151.41000000000003</v>
      </c>
      <c r="AH13" s="22">
        <f>(W13*Price!$D$20)*2</f>
        <v>95.893000000000015</v>
      </c>
      <c r="AJ13" s="1">
        <f>(X13*Price!$D$20)*2</f>
        <v>328.77600000000001</v>
      </c>
      <c r="AK13" s="2">
        <f>V13*Price!$H$15</f>
        <v>70.658000000000001</v>
      </c>
      <c r="AM13" s="1">
        <f>SUM(AG13:AL13)</f>
        <v>646.73700000000008</v>
      </c>
    </row>
    <row r="14" spans="1:39" ht="15" customHeight="1" x14ac:dyDescent="0.25">
      <c r="A14" s="220">
        <v>2</v>
      </c>
      <c r="B14" s="214" t="s">
        <v>0</v>
      </c>
      <c r="C14" s="215">
        <v>0</v>
      </c>
      <c r="D14" s="216" t="s">
        <v>1</v>
      </c>
      <c r="E14" s="217">
        <v>1</v>
      </c>
      <c r="F14" s="214" t="s">
        <v>0</v>
      </c>
      <c r="G14" s="215">
        <v>2</v>
      </c>
      <c r="H14" s="221" t="s">
        <v>1</v>
      </c>
      <c r="I14" s="217">
        <v>0</v>
      </c>
      <c r="J14" s="214" t="s">
        <v>0</v>
      </c>
      <c r="K14" s="222">
        <v>4</v>
      </c>
      <c r="L14" s="227">
        <f t="shared" ref="L14" si="23">Z14+AM14</f>
        <v>420.315</v>
      </c>
      <c r="M14" s="227">
        <f t="shared" ref="M14" si="24">AA14+AM14</f>
        <v>429.64833333333331</v>
      </c>
      <c r="N14" s="227">
        <f t="shared" ref="N14" si="25">AB14+AM14</f>
        <v>454.53722222222223</v>
      </c>
      <c r="O14" s="227">
        <f t="shared" ref="O14" si="26">AC14+AM14</f>
        <v>462.315</v>
      </c>
      <c r="P14" s="227">
        <f t="shared" ref="P14" si="27">AD14+AM14</f>
        <v>492.64833333333331</v>
      </c>
      <c r="Q14" s="227">
        <f t="shared" ref="Q14" si="28">AE14+AM14</f>
        <v>554.09277777777777</v>
      </c>
      <c r="R14" s="227">
        <f t="shared" ref="R14" si="29">AF14+AM14</f>
        <v>602.31500000000005</v>
      </c>
      <c r="S14" s="255"/>
      <c r="U14" s="2">
        <f t="shared" ref="U14" si="30">((A14+(C14/12))*(E14+G14/12))*(I14+K14/12)</f>
        <v>0.77777777777777779</v>
      </c>
      <c r="V14" s="2">
        <f>((E14+(G14/12))*(A14+C14/12))</f>
        <v>2.3333333333333335</v>
      </c>
      <c r="W14" s="3">
        <f t="shared" ref="W14" si="31">E14+(G14/12)</f>
        <v>1.1666666666666667</v>
      </c>
      <c r="X14" s="2">
        <f>A14+C14/12</f>
        <v>2</v>
      </c>
      <c r="Z14" s="45">
        <f>U14*Price!$L$7</f>
        <v>49</v>
      </c>
      <c r="AA14" s="47">
        <f>U14*Price!$M$7</f>
        <v>58.333333333333336</v>
      </c>
      <c r="AB14" s="49">
        <f>U14*Price!$N$7</f>
        <v>83.222222222222229</v>
      </c>
      <c r="AC14" s="51">
        <f>U14*Price!$O$7</f>
        <v>91</v>
      </c>
      <c r="AD14" s="53">
        <f>U14*Price!$P$7</f>
        <v>121.33333333333333</v>
      </c>
      <c r="AE14" s="55">
        <f>U14*Price!$Q$7</f>
        <v>182.77777777777777</v>
      </c>
      <c r="AF14" s="57">
        <f>U14*Price!$R$7</f>
        <v>231</v>
      </c>
      <c r="AG14" s="2">
        <f>(V14*Price!$C$15)</f>
        <v>75.705000000000013</v>
      </c>
      <c r="AH14" s="22">
        <f>(W14*Price!$D$20)*2</f>
        <v>95.893000000000015</v>
      </c>
      <c r="AJ14" s="1">
        <f>(X14*Price!$D$20)*2</f>
        <v>164.38800000000001</v>
      </c>
      <c r="AK14" s="2">
        <f>V14*Price!$H$15</f>
        <v>35.329000000000001</v>
      </c>
      <c r="AM14" s="1">
        <f>SUM(AG14:AL14)</f>
        <v>371.315</v>
      </c>
    </row>
    <row r="15" spans="1:39" ht="15" customHeight="1" x14ac:dyDescent="0.25">
      <c r="A15" s="220">
        <v>2</v>
      </c>
      <c r="B15" s="214" t="s">
        <v>0</v>
      </c>
      <c r="C15" s="215">
        <v>6</v>
      </c>
      <c r="D15" s="216" t="s">
        <v>1</v>
      </c>
      <c r="E15" s="217">
        <v>1</v>
      </c>
      <c r="F15" s="214" t="s">
        <v>0</v>
      </c>
      <c r="G15" s="215">
        <v>0</v>
      </c>
      <c r="H15" s="221" t="s">
        <v>1</v>
      </c>
      <c r="I15" s="217">
        <v>0</v>
      </c>
      <c r="J15" s="214" t="s">
        <v>0</v>
      </c>
      <c r="K15" s="222">
        <v>4</v>
      </c>
      <c r="L15" s="219">
        <f t="shared" si="14"/>
        <v>459.14400000000006</v>
      </c>
      <c r="M15" s="219">
        <f t="shared" si="15"/>
        <v>469.14400000000006</v>
      </c>
      <c r="N15" s="219">
        <f t="shared" si="16"/>
        <v>495.81066666666675</v>
      </c>
      <c r="O15" s="219">
        <f t="shared" si="17"/>
        <v>504.14400000000006</v>
      </c>
      <c r="P15" s="219">
        <f t="shared" si="18"/>
        <v>536.64400000000001</v>
      </c>
      <c r="Q15" s="219">
        <f t="shared" si="19"/>
        <v>602.47733333333338</v>
      </c>
      <c r="R15" s="219">
        <f t="shared" si="20"/>
        <v>654.14400000000001</v>
      </c>
      <c r="S15" s="255" t="s">
        <v>103</v>
      </c>
      <c r="U15" s="2">
        <f t="shared" si="21"/>
        <v>0.83333333333333326</v>
      </c>
      <c r="V15" s="2">
        <f>((E15+(G15/12))*(A15+C15/12))</f>
        <v>2.5</v>
      </c>
      <c r="W15" s="3">
        <f t="shared" si="22"/>
        <v>1</v>
      </c>
      <c r="X15" s="1">
        <f t="shared" ref="X15" si="32">A15+C15/12</f>
        <v>2.5</v>
      </c>
      <c r="Z15" s="45">
        <f>U15*Price!$L$7</f>
        <v>52.499999999999993</v>
      </c>
      <c r="AA15" s="47">
        <f>U15*Price!$M$7</f>
        <v>62.499999999999993</v>
      </c>
      <c r="AB15" s="49">
        <f>U15*Price!$N$7</f>
        <v>89.166666666666657</v>
      </c>
      <c r="AC15" s="51">
        <f>U15*Price!$O$7</f>
        <v>97.499999999999986</v>
      </c>
      <c r="AD15" s="53">
        <f>U15*Price!$P$7</f>
        <v>130</v>
      </c>
      <c r="AE15" s="55">
        <f>U15*Price!$Q$7</f>
        <v>195.83333333333331</v>
      </c>
      <c r="AF15" s="57">
        <f>U15*Price!$R$7</f>
        <v>247.49999999999997</v>
      </c>
      <c r="AG15" s="2">
        <f>(V15*Price!$C$15)</f>
        <v>81.112499999999997</v>
      </c>
      <c r="AH15" s="1">
        <f>(W15*Price!$D$20)*2</f>
        <v>82.194000000000003</v>
      </c>
      <c r="AJ15" s="1">
        <f>(X15*Price!$D$20)*2</f>
        <v>205.48500000000001</v>
      </c>
      <c r="AK15" s="2">
        <f>V15*Price!$H$15</f>
        <v>37.852499999999999</v>
      </c>
      <c r="AM15" s="7">
        <f t="shared" ref="AM15:AM16" si="33">SUM(AG15:AL15)</f>
        <v>406.64400000000006</v>
      </c>
    </row>
    <row r="16" spans="1:39" ht="10.5" customHeight="1" x14ac:dyDescent="0.25">
      <c r="A16" s="197">
        <v>2</v>
      </c>
      <c r="B16" s="150" t="s">
        <v>0</v>
      </c>
      <c r="C16" s="151">
        <v>6</v>
      </c>
      <c r="D16" s="152" t="s">
        <v>1</v>
      </c>
      <c r="E16" s="153">
        <v>1</v>
      </c>
      <c r="F16" s="150" t="s">
        <v>0</v>
      </c>
      <c r="G16" s="151">
        <v>2</v>
      </c>
      <c r="H16" s="198" t="s">
        <v>1</v>
      </c>
      <c r="I16" s="153">
        <v>0</v>
      </c>
      <c r="J16" s="150" t="s">
        <v>0</v>
      </c>
      <c r="K16" s="199">
        <v>6</v>
      </c>
      <c r="L16" s="155">
        <f t="shared" si="14"/>
        <v>271.7645</v>
      </c>
      <c r="M16" s="155">
        <f t="shared" si="15"/>
        <v>289.2645</v>
      </c>
      <c r="N16" s="155">
        <f t="shared" si="16"/>
        <v>335.93116666666668</v>
      </c>
      <c r="O16" s="155">
        <f t="shared" si="17"/>
        <v>350.5145</v>
      </c>
      <c r="P16" s="155">
        <f t="shared" si="18"/>
        <v>407.3895</v>
      </c>
      <c r="Q16" s="155">
        <f t="shared" si="19"/>
        <v>522.59783333333337</v>
      </c>
      <c r="R16" s="155">
        <f t="shared" si="20"/>
        <v>613.0145</v>
      </c>
      <c r="U16" s="2">
        <f t="shared" si="21"/>
        <v>1.4583333333333335</v>
      </c>
      <c r="V16" s="2">
        <f t="shared" ref="V16:V35" si="34">((E16+(G16/12))*(A16+C16/12))</f>
        <v>2.916666666666667</v>
      </c>
      <c r="W16" s="3">
        <f t="shared" si="22"/>
        <v>1.1666666666666667</v>
      </c>
      <c r="X16" s="1">
        <f>A16+C16/12</f>
        <v>2.5</v>
      </c>
      <c r="Z16" s="45">
        <f>U16*Price!$L$7</f>
        <v>91.875000000000014</v>
      </c>
      <c r="AA16" s="47">
        <f>U16*Price!$M$7</f>
        <v>109.37500000000001</v>
      </c>
      <c r="AB16" s="49">
        <f>U16*Price!$N$7</f>
        <v>156.04166666666669</v>
      </c>
      <c r="AC16" s="51">
        <f>U16*Price!$O$7</f>
        <v>170.62500000000003</v>
      </c>
      <c r="AD16" s="53">
        <f>U16*Price!$P$7</f>
        <v>227.50000000000003</v>
      </c>
      <c r="AE16" s="55">
        <f>U16*Price!$Q$7</f>
        <v>342.70833333333337</v>
      </c>
      <c r="AF16" s="57">
        <f>U16*Price!$R$7</f>
        <v>433.12500000000006</v>
      </c>
      <c r="AG16" s="2">
        <f>(V16*Price!$C$15)</f>
        <v>94.631250000000009</v>
      </c>
      <c r="AH16" s="1">
        <f>(W16*Price!$C$21)*2</f>
        <v>7.5705</v>
      </c>
      <c r="AJ16" s="1">
        <f>(X16*Price!$C$21)*2</f>
        <v>16.2225</v>
      </c>
      <c r="AK16" s="2">
        <f>V16*Price!$H$15</f>
        <v>44.161250000000003</v>
      </c>
      <c r="AL16" s="1">
        <f>Price!$H$21</f>
        <v>17.304000000000002</v>
      </c>
      <c r="AM16" s="1">
        <f t="shared" si="33"/>
        <v>179.8895</v>
      </c>
    </row>
    <row r="17" spans="1:39" ht="15" customHeight="1" x14ac:dyDescent="0.25">
      <c r="A17" s="220">
        <v>3</v>
      </c>
      <c r="B17" s="214" t="s">
        <v>0</v>
      </c>
      <c r="C17" s="215">
        <v>4</v>
      </c>
      <c r="D17" s="216" t="s">
        <v>1</v>
      </c>
      <c r="E17" s="217">
        <v>1</v>
      </c>
      <c r="F17" s="214" t="s">
        <v>0</v>
      </c>
      <c r="G17" s="215">
        <v>0</v>
      </c>
      <c r="H17" s="221" t="s">
        <v>1</v>
      </c>
      <c r="I17" s="217">
        <v>0</v>
      </c>
      <c r="J17" s="214" t="s">
        <v>0</v>
      </c>
      <c r="K17" s="222">
        <v>6</v>
      </c>
      <c r="L17" s="219">
        <f t="shared" si="14"/>
        <v>309.04300000000001</v>
      </c>
      <c r="M17" s="219">
        <f t="shared" si="15"/>
        <v>329.04300000000001</v>
      </c>
      <c r="N17" s="219">
        <f t="shared" si="16"/>
        <v>382.37633333333338</v>
      </c>
      <c r="O17" s="219">
        <f t="shared" si="17"/>
        <v>399.04300000000001</v>
      </c>
      <c r="P17" s="219">
        <f t="shared" si="18"/>
        <v>464.04300000000001</v>
      </c>
      <c r="Q17" s="219">
        <f t="shared" si="19"/>
        <v>595.70966666666664</v>
      </c>
      <c r="R17" s="219">
        <f t="shared" si="20"/>
        <v>699.04300000000001</v>
      </c>
      <c r="U17" s="2">
        <f t="shared" si="0"/>
        <v>1.6666666666666667</v>
      </c>
      <c r="V17" s="2">
        <f t="shared" si="34"/>
        <v>3.3333333333333335</v>
      </c>
      <c r="W17" s="3">
        <f t="shared" si="22"/>
        <v>1</v>
      </c>
      <c r="X17" s="2">
        <f t="shared" si="3"/>
        <v>3.3333333333333335</v>
      </c>
      <c r="Z17" s="45">
        <f>U17*Price!$L$7</f>
        <v>105</v>
      </c>
      <c r="AA17" s="47">
        <f>U17*Price!$M$7</f>
        <v>125</v>
      </c>
      <c r="AB17" s="49">
        <f>U17*Price!$N$7</f>
        <v>178.33333333333334</v>
      </c>
      <c r="AC17" s="51">
        <f>U17*Price!$O$7</f>
        <v>195</v>
      </c>
      <c r="AD17" s="53">
        <f>U17*Price!$P$7</f>
        <v>260</v>
      </c>
      <c r="AE17" s="55">
        <f>U17*Price!$Q$7</f>
        <v>391.66666666666669</v>
      </c>
      <c r="AF17" s="57">
        <f>U17*Price!$R$7</f>
        <v>495</v>
      </c>
      <c r="AG17" s="2">
        <f>(V17*Price!$C$15)</f>
        <v>108.15</v>
      </c>
      <c r="AH17" s="1">
        <f>(W17*Price!$C$21)*2</f>
        <v>6.4889999999999999</v>
      </c>
      <c r="AJ17" s="1">
        <f>(X17*Price!$C$21)*2</f>
        <v>21.63</v>
      </c>
      <c r="AK17" s="2">
        <f>V17*Price!$H$15</f>
        <v>50.47</v>
      </c>
      <c r="AL17" s="1">
        <f>Price!$H$21</f>
        <v>17.304000000000002</v>
      </c>
      <c r="AM17" s="1">
        <f t="shared" si="13"/>
        <v>204.04300000000001</v>
      </c>
    </row>
    <row r="18" spans="1:39" x14ac:dyDescent="0.25">
      <c r="A18" s="16">
        <v>2</v>
      </c>
      <c r="B18" s="64" t="s">
        <v>0</v>
      </c>
      <c r="C18" s="194">
        <v>10</v>
      </c>
      <c r="D18" s="70" t="s">
        <v>1</v>
      </c>
      <c r="E18" s="69">
        <v>1</v>
      </c>
      <c r="F18" s="64" t="s">
        <v>0</v>
      </c>
      <c r="G18" s="67">
        <v>0</v>
      </c>
      <c r="H18" s="63" t="s">
        <v>1</v>
      </c>
      <c r="I18" s="69">
        <v>0</v>
      </c>
      <c r="J18" s="64" t="s">
        <v>0</v>
      </c>
      <c r="K18" s="68">
        <v>6</v>
      </c>
      <c r="L18" s="21">
        <f t="shared" si="14"/>
        <v>394.95400000000006</v>
      </c>
      <c r="M18" s="21">
        <f t="shared" si="15"/>
        <v>411.95400000000006</v>
      </c>
      <c r="N18" s="21">
        <f t="shared" si="16"/>
        <v>457.28733333333344</v>
      </c>
      <c r="O18" s="21">
        <f t="shared" si="17"/>
        <v>471.45400000000006</v>
      </c>
      <c r="P18" s="21">
        <f t="shared" si="18"/>
        <v>526.70400000000006</v>
      </c>
      <c r="Q18" s="21">
        <f t="shared" si="19"/>
        <v>638.62066666666669</v>
      </c>
      <c r="R18" s="21">
        <f t="shared" si="20"/>
        <v>726.45400000000006</v>
      </c>
      <c r="S18" s="223" t="s">
        <v>89</v>
      </c>
      <c r="U18" s="2">
        <f t="shared" si="0"/>
        <v>1.4166666666666667</v>
      </c>
      <c r="V18" s="2">
        <f t="shared" si="34"/>
        <v>2.8333333333333335</v>
      </c>
      <c r="W18" s="3">
        <f t="shared" si="22"/>
        <v>1</v>
      </c>
      <c r="X18" s="2">
        <f t="shared" si="3"/>
        <v>2.8333333333333335</v>
      </c>
      <c r="Z18" s="45">
        <f>U18*Price!$L$7</f>
        <v>89.25</v>
      </c>
      <c r="AA18" s="47">
        <f>U18*Price!$M$7</f>
        <v>106.25</v>
      </c>
      <c r="AB18" s="49">
        <f>U18*Price!$N$7</f>
        <v>151.58333333333334</v>
      </c>
      <c r="AC18" s="51">
        <f>U18*Price!$O$7</f>
        <v>165.75</v>
      </c>
      <c r="AD18" s="53">
        <f>U18*Price!$P$7</f>
        <v>221</v>
      </c>
      <c r="AE18" s="55">
        <f>U18*Price!$Q$7</f>
        <v>332.91666666666669</v>
      </c>
      <c r="AF18" s="57">
        <f>U18*Price!$R$7</f>
        <v>420.75</v>
      </c>
      <c r="AG18" s="2">
        <f>(V18*Price!$C$15)</f>
        <v>91.927500000000009</v>
      </c>
      <c r="AH18" s="1">
        <f>(W18*Price!$C$21)*2</f>
        <v>6.4889999999999999</v>
      </c>
      <c r="AI18" s="2">
        <f>(X18*Price!$D$21)</f>
        <v>128.69850000000002</v>
      </c>
      <c r="AJ18" s="1">
        <f>(X18*Price!$C$21)*2</f>
        <v>18.3855</v>
      </c>
      <c r="AK18" s="2">
        <f>V18*Price!$H$15</f>
        <v>42.899500000000003</v>
      </c>
      <c r="AL18" s="1">
        <f>Price!$H$21</f>
        <v>17.304000000000002</v>
      </c>
      <c r="AM18" s="1">
        <f t="shared" si="13"/>
        <v>305.70400000000006</v>
      </c>
    </row>
    <row r="19" spans="1:39" x14ac:dyDescent="0.25">
      <c r="A19" s="16">
        <v>3</v>
      </c>
      <c r="B19" s="64" t="s">
        <v>0</v>
      </c>
      <c r="C19" s="67">
        <v>0</v>
      </c>
      <c r="D19" s="70" t="s">
        <v>1</v>
      </c>
      <c r="E19" s="69">
        <v>1</v>
      </c>
      <c r="F19" s="64" t="s">
        <v>0</v>
      </c>
      <c r="G19" s="67">
        <v>0</v>
      </c>
      <c r="H19" s="63" t="s">
        <v>1</v>
      </c>
      <c r="I19" s="69">
        <v>0</v>
      </c>
      <c r="J19" s="64" t="s">
        <v>0</v>
      </c>
      <c r="K19" s="68">
        <v>6</v>
      </c>
      <c r="L19" s="21">
        <f t="shared" si="14"/>
        <v>416.78700000000003</v>
      </c>
      <c r="M19" s="21">
        <f t="shared" si="15"/>
        <v>434.78700000000003</v>
      </c>
      <c r="N19" s="21">
        <f t="shared" si="16"/>
        <v>482.78700000000003</v>
      </c>
      <c r="O19" s="21">
        <f t="shared" si="17"/>
        <v>497.78700000000003</v>
      </c>
      <c r="P19" s="21">
        <f t="shared" si="18"/>
        <v>556.28700000000003</v>
      </c>
      <c r="Q19" s="21">
        <f t="shared" si="19"/>
        <v>674.78700000000003</v>
      </c>
      <c r="R19" s="21">
        <f t="shared" si="20"/>
        <v>767.78700000000003</v>
      </c>
      <c r="S19" s="223" t="s">
        <v>90</v>
      </c>
      <c r="U19" s="2">
        <f t="shared" si="0"/>
        <v>1.5</v>
      </c>
      <c r="V19" s="2">
        <f t="shared" si="34"/>
        <v>3</v>
      </c>
      <c r="W19" s="3">
        <f t="shared" si="22"/>
        <v>1</v>
      </c>
      <c r="X19" s="1">
        <f t="shared" si="3"/>
        <v>3</v>
      </c>
      <c r="Z19" s="45">
        <f>U19*Price!$L$7</f>
        <v>94.5</v>
      </c>
      <c r="AA19" s="47">
        <f>U19*Price!$M$7</f>
        <v>112.5</v>
      </c>
      <c r="AB19" s="49">
        <f>U19*Price!$N$7</f>
        <v>160.5</v>
      </c>
      <c r="AC19" s="51">
        <f>U19*Price!$O$7</f>
        <v>175.5</v>
      </c>
      <c r="AD19" s="53">
        <f>U19*Price!$P$7</f>
        <v>234</v>
      </c>
      <c r="AE19" s="55">
        <f>U19*Price!$Q$7</f>
        <v>352.5</v>
      </c>
      <c r="AF19" s="57">
        <f>U19*Price!$R$7</f>
        <v>445.5</v>
      </c>
      <c r="AG19" s="2">
        <f>(V19*Price!$C$15)</f>
        <v>97.335000000000008</v>
      </c>
      <c r="AH19" s="1">
        <f>(W19*Price!$C$21)*2</f>
        <v>6.4889999999999999</v>
      </c>
      <c r="AI19" s="2">
        <f>(X19*Price!$D$21)</f>
        <v>136.26900000000001</v>
      </c>
      <c r="AJ19" s="1">
        <f>(X19*Price!$C$21)*2</f>
        <v>19.466999999999999</v>
      </c>
      <c r="AK19" s="2">
        <f>V19*Price!$H$15</f>
        <v>45.423000000000002</v>
      </c>
      <c r="AL19" s="1">
        <f>Price!$H$21</f>
        <v>17.304000000000002</v>
      </c>
      <c r="AM19" s="7">
        <f t="shared" si="13"/>
        <v>322.28700000000003</v>
      </c>
    </row>
    <row r="20" spans="1:39" x14ac:dyDescent="0.25">
      <c r="A20" s="16">
        <v>3</v>
      </c>
      <c r="B20" s="64" t="s">
        <v>0</v>
      </c>
      <c r="C20" s="67">
        <v>2</v>
      </c>
      <c r="D20" s="70" t="s">
        <v>1</v>
      </c>
      <c r="E20" s="69">
        <v>1</v>
      </c>
      <c r="F20" s="64" t="s">
        <v>0</v>
      </c>
      <c r="G20" s="67">
        <v>0</v>
      </c>
      <c r="H20" s="63" t="s">
        <v>1</v>
      </c>
      <c r="I20" s="69">
        <v>0</v>
      </c>
      <c r="J20" s="64" t="s">
        <v>0</v>
      </c>
      <c r="K20" s="68">
        <v>6</v>
      </c>
      <c r="L20" s="21">
        <f t="shared" si="14"/>
        <v>294.78049999999996</v>
      </c>
      <c r="M20" s="21">
        <f t="shared" si="15"/>
        <v>313.78049999999996</v>
      </c>
      <c r="N20" s="21">
        <f t="shared" si="16"/>
        <v>364.44716666666665</v>
      </c>
      <c r="O20" s="21">
        <f t="shared" si="17"/>
        <v>380.28049999999996</v>
      </c>
      <c r="P20" s="21">
        <f t="shared" si="18"/>
        <v>442.03049999999996</v>
      </c>
      <c r="Q20" s="21">
        <f t="shared" si="19"/>
        <v>567.11383333333333</v>
      </c>
      <c r="R20" s="21">
        <f t="shared" si="20"/>
        <v>665.28049999999996</v>
      </c>
      <c r="U20" s="2">
        <f t="shared" si="0"/>
        <v>1.5833333333333333</v>
      </c>
      <c r="V20" s="2">
        <f t="shared" si="34"/>
        <v>3.1666666666666665</v>
      </c>
      <c r="W20" s="3">
        <f t="shared" si="22"/>
        <v>1</v>
      </c>
      <c r="X20" s="1">
        <f t="shared" si="3"/>
        <v>3.1666666666666665</v>
      </c>
      <c r="Z20" s="45">
        <f>U20*Price!$L$7</f>
        <v>99.75</v>
      </c>
      <c r="AA20" s="47">
        <f>U20*Price!$M$7</f>
        <v>118.75</v>
      </c>
      <c r="AB20" s="49">
        <f>U20*Price!$N$7</f>
        <v>169.41666666666666</v>
      </c>
      <c r="AC20" s="51">
        <f>U20*Price!$O$7</f>
        <v>185.25</v>
      </c>
      <c r="AD20" s="53">
        <f>U20*Price!$P$7</f>
        <v>247</v>
      </c>
      <c r="AE20" s="55">
        <f>U20*Price!$Q$7</f>
        <v>372.08333333333331</v>
      </c>
      <c r="AF20" s="57">
        <f>U20*Price!$R$7</f>
        <v>470.25</v>
      </c>
      <c r="AG20" s="2">
        <f>(V20*Price!$C$15)</f>
        <v>102.74249999999999</v>
      </c>
      <c r="AH20" s="1">
        <f>(W20*Price!$C$21)*2</f>
        <v>6.4889999999999999</v>
      </c>
      <c r="AJ20" s="1">
        <f>(X20*Price!$C$21)*2</f>
        <v>20.548499999999997</v>
      </c>
      <c r="AK20" s="2">
        <f>V20*Price!$H$15</f>
        <v>47.9465</v>
      </c>
      <c r="AL20" s="1">
        <f>Price!$H$21</f>
        <v>17.304000000000002</v>
      </c>
      <c r="AM20" s="7">
        <f t="shared" si="13"/>
        <v>195.03049999999999</v>
      </c>
    </row>
    <row r="21" spans="1:39" x14ac:dyDescent="0.25">
      <c r="A21" s="16">
        <v>4</v>
      </c>
      <c r="B21" s="64" t="s">
        <v>0</v>
      </c>
      <c r="C21" s="67">
        <v>2</v>
      </c>
      <c r="D21" s="70" t="s">
        <v>1</v>
      </c>
      <c r="E21" s="69">
        <v>1</v>
      </c>
      <c r="F21" s="64" t="s">
        <v>0</v>
      </c>
      <c r="G21" s="67">
        <v>0</v>
      </c>
      <c r="H21" s="63" t="s">
        <v>1</v>
      </c>
      <c r="I21" s="69">
        <v>0</v>
      </c>
      <c r="J21" s="64" t="s">
        <v>0</v>
      </c>
      <c r="K21" s="68">
        <v>6</v>
      </c>
      <c r="L21" s="21">
        <f t="shared" si="14"/>
        <v>380.35550000000001</v>
      </c>
      <c r="M21" s="21">
        <f t="shared" si="15"/>
        <v>405.35550000000001</v>
      </c>
      <c r="N21" s="21">
        <f t="shared" si="16"/>
        <v>472.02216666666669</v>
      </c>
      <c r="O21" s="21">
        <f t="shared" si="17"/>
        <v>492.85550000000001</v>
      </c>
      <c r="P21" s="21">
        <f t="shared" si="18"/>
        <v>574.10550000000001</v>
      </c>
      <c r="Q21" s="21">
        <f t="shared" si="19"/>
        <v>738.68883333333338</v>
      </c>
      <c r="R21" s="21">
        <f t="shared" si="20"/>
        <v>867.85550000000001</v>
      </c>
      <c r="U21" s="2">
        <f t="shared" si="0"/>
        <v>2.0833333333333335</v>
      </c>
      <c r="V21" s="2">
        <f t="shared" si="34"/>
        <v>4.166666666666667</v>
      </c>
      <c r="W21" s="3">
        <f t="shared" si="22"/>
        <v>1</v>
      </c>
      <c r="X21" s="2">
        <f t="shared" si="3"/>
        <v>4.166666666666667</v>
      </c>
      <c r="Z21" s="45">
        <f>U21*Price!$L$7</f>
        <v>131.25</v>
      </c>
      <c r="AA21" s="47">
        <f>U21*Price!$M$7</f>
        <v>156.25</v>
      </c>
      <c r="AB21" s="49">
        <f>U21*Price!$N$7</f>
        <v>222.91666666666669</v>
      </c>
      <c r="AC21" s="51">
        <f>U21*Price!$O$7</f>
        <v>243.75000000000003</v>
      </c>
      <c r="AD21" s="53">
        <f>U21*Price!$P$7</f>
        <v>325</v>
      </c>
      <c r="AE21" s="55">
        <f>U21*Price!$Q$7</f>
        <v>489.58333333333337</v>
      </c>
      <c r="AF21" s="57">
        <f>U21*Price!$R$7</f>
        <v>618.75</v>
      </c>
      <c r="AG21" s="2">
        <f>(V21*Price!$C$15)</f>
        <v>135.1875</v>
      </c>
      <c r="AH21" s="1">
        <f>(W21*Price!$C$21)*2</f>
        <v>6.4889999999999999</v>
      </c>
      <c r="AJ21" s="1">
        <f>(X21*Price!$C$21)*2</f>
        <v>27.037500000000001</v>
      </c>
      <c r="AK21" s="2">
        <f>V21*Price!$H$15</f>
        <v>63.087500000000006</v>
      </c>
      <c r="AL21" s="1">
        <f>Price!$H$21</f>
        <v>17.304000000000002</v>
      </c>
      <c r="AM21" s="7">
        <f t="shared" si="13"/>
        <v>249.10550000000001</v>
      </c>
    </row>
    <row r="22" spans="1:39" x14ac:dyDescent="0.25">
      <c r="A22" s="16">
        <v>4</v>
      </c>
      <c r="B22" s="64" t="s">
        <v>0</v>
      </c>
      <c r="C22" s="67">
        <v>8</v>
      </c>
      <c r="D22" s="70" t="s">
        <v>1</v>
      </c>
      <c r="E22" s="69">
        <v>1</v>
      </c>
      <c r="F22" s="64" t="s">
        <v>0</v>
      </c>
      <c r="G22" s="67">
        <v>2</v>
      </c>
      <c r="H22" s="63" t="s">
        <v>1</v>
      </c>
      <c r="I22" s="69">
        <v>0</v>
      </c>
      <c r="J22" s="64" t="s">
        <v>0</v>
      </c>
      <c r="K22" s="68">
        <v>6</v>
      </c>
      <c r="L22" s="21">
        <f t="shared" si="14"/>
        <v>485.7358333333334</v>
      </c>
      <c r="M22" s="21">
        <f t="shared" si="15"/>
        <v>518.40250000000015</v>
      </c>
      <c r="N22" s="21">
        <f t="shared" si="16"/>
        <v>605.51361111111123</v>
      </c>
      <c r="O22" s="21">
        <f t="shared" si="17"/>
        <v>632.7358333333334</v>
      </c>
      <c r="P22" s="21">
        <f t="shared" si="18"/>
        <v>738.90250000000015</v>
      </c>
      <c r="Q22" s="21">
        <f t="shared" si="19"/>
        <v>953.9580555555558</v>
      </c>
      <c r="R22" s="21">
        <f t="shared" si="20"/>
        <v>1122.7358333333336</v>
      </c>
      <c r="U22" s="2">
        <f t="shared" si="0"/>
        <v>2.7222222222222228</v>
      </c>
      <c r="V22" s="2">
        <f t="shared" si="34"/>
        <v>5.4444444444444455</v>
      </c>
      <c r="W22" s="3">
        <f t="shared" si="22"/>
        <v>1.1666666666666667</v>
      </c>
      <c r="X22" s="1">
        <f t="shared" si="3"/>
        <v>4.666666666666667</v>
      </c>
      <c r="Z22" s="45">
        <f>U22*Price!$L$7</f>
        <v>171.50000000000003</v>
      </c>
      <c r="AA22" s="47">
        <f>U22*Price!$M$7</f>
        <v>204.16666666666671</v>
      </c>
      <c r="AB22" s="49">
        <f>U22*Price!$N$7</f>
        <v>291.27777777777783</v>
      </c>
      <c r="AC22" s="51">
        <f>U22*Price!$O$7</f>
        <v>318.50000000000006</v>
      </c>
      <c r="AD22" s="53">
        <f>U22*Price!$P$7</f>
        <v>424.66666666666674</v>
      </c>
      <c r="AE22" s="55">
        <f>U22*Price!$Q$7</f>
        <v>639.7222222222224</v>
      </c>
      <c r="AF22" s="57">
        <f>U22*Price!$R$7</f>
        <v>808.50000000000011</v>
      </c>
      <c r="AG22" s="2">
        <f>(V22*Price!$C$15)</f>
        <v>176.64500000000004</v>
      </c>
      <c r="AH22" s="1">
        <f>(W22*Price!$C$21)*2</f>
        <v>7.5705</v>
      </c>
      <c r="AJ22" s="1">
        <f>(X22*Price!$C$21)*2</f>
        <v>30.282</v>
      </c>
      <c r="AK22" s="2">
        <f>V22*Price!$H$15</f>
        <v>82.434333333333356</v>
      </c>
      <c r="AL22" s="1">
        <f>Price!$H$21</f>
        <v>17.304000000000002</v>
      </c>
      <c r="AM22" s="7">
        <f t="shared" si="13"/>
        <v>314.2358333333334</v>
      </c>
    </row>
    <row r="23" spans="1:39" x14ac:dyDescent="0.25">
      <c r="A23" s="16">
        <v>5</v>
      </c>
      <c r="B23" s="64" t="s">
        <v>0</v>
      </c>
      <c r="C23" s="67">
        <v>4</v>
      </c>
      <c r="D23" s="70" t="s">
        <v>1</v>
      </c>
      <c r="E23" s="69">
        <v>1</v>
      </c>
      <c r="F23" s="64" t="s">
        <v>0</v>
      </c>
      <c r="G23" s="67">
        <v>2</v>
      </c>
      <c r="H23" s="63" t="s">
        <v>1</v>
      </c>
      <c r="I23" s="69">
        <v>0</v>
      </c>
      <c r="J23" s="64" t="s">
        <v>0</v>
      </c>
      <c r="K23" s="68">
        <v>6</v>
      </c>
      <c r="L23" s="21">
        <f t="shared" si="14"/>
        <v>551.57316666666668</v>
      </c>
      <c r="M23" s="21">
        <f t="shared" si="15"/>
        <v>588.90650000000005</v>
      </c>
      <c r="N23" s="21">
        <f t="shared" si="16"/>
        <v>688.46205555555559</v>
      </c>
      <c r="O23" s="21">
        <f t="shared" si="17"/>
        <v>719.57316666666668</v>
      </c>
      <c r="P23" s="21">
        <f t="shared" si="18"/>
        <v>840.90650000000005</v>
      </c>
      <c r="Q23" s="21">
        <f t="shared" si="19"/>
        <v>1086.6842777777779</v>
      </c>
      <c r="R23" s="21">
        <f t="shared" si="20"/>
        <v>1279.5731666666666</v>
      </c>
      <c r="U23" s="2">
        <f t="shared" si="0"/>
        <v>3.1111111111111112</v>
      </c>
      <c r="V23" s="2">
        <f t="shared" si="34"/>
        <v>6.2222222222222223</v>
      </c>
      <c r="W23" s="3">
        <f t="shared" si="22"/>
        <v>1.1666666666666667</v>
      </c>
      <c r="X23" s="1">
        <f t="shared" si="3"/>
        <v>5.333333333333333</v>
      </c>
      <c r="Z23" s="45">
        <f>U23*Price!$L$7</f>
        <v>196</v>
      </c>
      <c r="AA23" s="47">
        <f>U23*Price!$M$7</f>
        <v>233.33333333333334</v>
      </c>
      <c r="AB23" s="49">
        <f>U23*Price!$N$7</f>
        <v>332.88888888888891</v>
      </c>
      <c r="AC23" s="51">
        <f>U23*Price!$O$7</f>
        <v>364</v>
      </c>
      <c r="AD23" s="53">
        <f>U23*Price!$P$7</f>
        <v>485.33333333333331</v>
      </c>
      <c r="AE23" s="55">
        <f>U23*Price!$Q$7</f>
        <v>731.11111111111109</v>
      </c>
      <c r="AF23" s="57">
        <f>U23*Price!$R$7</f>
        <v>924</v>
      </c>
      <c r="AG23" s="2">
        <f>(V23*Price!$C$15)</f>
        <v>201.88</v>
      </c>
      <c r="AH23" s="1">
        <f>(W23*Price!$C$21)*2</f>
        <v>7.5705</v>
      </c>
      <c r="AJ23" s="1">
        <f>(X23*Price!$C$21)*2</f>
        <v>34.607999999999997</v>
      </c>
      <c r="AK23" s="2">
        <f>V23*Price!$H$15</f>
        <v>94.210666666666668</v>
      </c>
      <c r="AL23" s="1">
        <f>Price!$H$21</f>
        <v>17.304000000000002</v>
      </c>
      <c r="AM23" s="7">
        <f t="shared" si="13"/>
        <v>355.57316666666668</v>
      </c>
    </row>
    <row r="24" spans="1:39" x14ac:dyDescent="0.25">
      <c r="A24" s="16">
        <v>3</v>
      </c>
      <c r="B24" s="64" t="s">
        <v>0</v>
      </c>
      <c r="C24" s="67">
        <v>10</v>
      </c>
      <c r="D24" s="70" t="s">
        <v>1</v>
      </c>
      <c r="E24" s="69">
        <v>1</v>
      </c>
      <c r="F24" s="64" t="s">
        <v>0</v>
      </c>
      <c r="G24" s="67">
        <v>0</v>
      </c>
      <c r="H24" s="63" t="s">
        <v>1</v>
      </c>
      <c r="I24" s="69">
        <v>0</v>
      </c>
      <c r="J24" s="64" t="s">
        <v>0</v>
      </c>
      <c r="K24" s="68">
        <v>6</v>
      </c>
      <c r="L24" s="21">
        <f t="shared" ref="L24" si="35">Z24+AM24</f>
        <v>351.83050000000003</v>
      </c>
      <c r="M24" s="21">
        <f>AA24+AM24</f>
        <v>374.83050000000003</v>
      </c>
      <c r="N24" s="21">
        <f t="shared" ref="N24" si="36">AB24+AM24</f>
        <v>436.1638333333334</v>
      </c>
      <c r="O24" s="21">
        <f t="shared" ref="O24" si="37">AC24+AM24</f>
        <v>455.33050000000003</v>
      </c>
      <c r="P24" s="21">
        <f t="shared" ref="P24" si="38">AD24+AM24</f>
        <v>530.08050000000003</v>
      </c>
      <c r="Q24" s="21">
        <f t="shared" ref="Q24" si="39">AE24+AM24</f>
        <v>681.49716666666677</v>
      </c>
      <c r="R24" s="21">
        <f t="shared" ref="R24" si="40">AF24+AM24</f>
        <v>800.33050000000003</v>
      </c>
      <c r="U24" s="2">
        <f t="shared" ref="U24" si="41">((A24+(C24/12))*(E24+G24/12))*(I24+K24/12)</f>
        <v>1.9166666666666667</v>
      </c>
      <c r="V24" s="2">
        <f t="shared" ref="V24" si="42">((E24+(G24/12))*(A24+C24/12))</f>
        <v>3.8333333333333335</v>
      </c>
      <c r="W24" s="3">
        <f t="shared" ref="W24" si="43">E24+(G24/12)</f>
        <v>1</v>
      </c>
      <c r="X24" s="1">
        <f t="shared" ref="X24" si="44">A24+C24/12</f>
        <v>3.8333333333333335</v>
      </c>
      <c r="Z24" s="45">
        <f>U24*Price!$L$7</f>
        <v>120.75</v>
      </c>
      <c r="AA24" s="47">
        <f>U24*Price!$M$7</f>
        <v>143.75</v>
      </c>
      <c r="AB24" s="49">
        <f>U24*Price!$N$7</f>
        <v>205.08333333333334</v>
      </c>
      <c r="AC24" s="51">
        <f>U24*Price!$O$7</f>
        <v>224.25</v>
      </c>
      <c r="AD24" s="53">
        <f>U24*Price!$P$7</f>
        <v>299</v>
      </c>
      <c r="AE24" s="55">
        <f>U24*Price!$Q$7</f>
        <v>450.41666666666669</v>
      </c>
      <c r="AF24" s="57">
        <f>U24*Price!$R$7</f>
        <v>569.25</v>
      </c>
      <c r="AG24" s="2">
        <f>(V24*Price!$C$15)</f>
        <v>124.3725</v>
      </c>
      <c r="AH24" s="1">
        <f>(W24*Price!$C$21)*2</f>
        <v>6.4889999999999999</v>
      </c>
      <c r="AJ24" s="1">
        <f>(X24*Price!$C$21)*2</f>
        <v>24.874500000000001</v>
      </c>
      <c r="AK24" s="2">
        <f>V24*Price!$H$15</f>
        <v>58.040500000000002</v>
      </c>
      <c r="AL24" s="1">
        <f>Price!$H$21</f>
        <v>17.304000000000002</v>
      </c>
      <c r="AM24" s="7">
        <f t="shared" ref="AM24" si="45">SUM(AG24:AL24)</f>
        <v>231.08050000000003</v>
      </c>
    </row>
    <row r="25" spans="1:39" ht="10.5" customHeight="1" x14ac:dyDescent="0.25">
      <c r="A25" s="197">
        <v>4</v>
      </c>
      <c r="B25" s="150" t="s">
        <v>0</v>
      </c>
      <c r="C25" s="151">
        <v>0</v>
      </c>
      <c r="D25" s="152" t="s">
        <v>1</v>
      </c>
      <c r="E25" s="153">
        <v>1</v>
      </c>
      <c r="F25" s="150" t="s">
        <v>0</v>
      </c>
      <c r="G25" s="151">
        <v>2</v>
      </c>
      <c r="H25" s="198" t="s">
        <v>1</v>
      </c>
      <c r="I25" s="153">
        <v>0</v>
      </c>
      <c r="J25" s="150" t="s">
        <v>0</v>
      </c>
      <c r="K25" s="199">
        <v>6</v>
      </c>
      <c r="L25" s="155">
        <f t="shared" si="14"/>
        <v>419.89850000000001</v>
      </c>
      <c r="M25" s="155">
        <f t="shared" si="15"/>
        <v>447.89850000000001</v>
      </c>
      <c r="N25" s="155">
        <f t="shared" si="16"/>
        <v>522.56516666666676</v>
      </c>
      <c r="O25" s="155">
        <f t="shared" si="17"/>
        <v>545.89850000000001</v>
      </c>
      <c r="P25" s="155">
        <f t="shared" si="18"/>
        <v>636.89850000000001</v>
      </c>
      <c r="Q25" s="155">
        <f t="shared" si="19"/>
        <v>821.23183333333338</v>
      </c>
      <c r="R25" s="155">
        <f t="shared" si="20"/>
        <v>965.89850000000001</v>
      </c>
      <c r="U25" s="2">
        <f t="shared" si="0"/>
        <v>2.3333333333333335</v>
      </c>
      <c r="V25" s="2">
        <f t="shared" si="34"/>
        <v>4.666666666666667</v>
      </c>
      <c r="W25" s="3">
        <f t="shared" si="22"/>
        <v>1.1666666666666667</v>
      </c>
      <c r="X25" s="2">
        <f t="shared" si="3"/>
        <v>4</v>
      </c>
      <c r="Z25" s="45">
        <f>U25*Price!$L$7</f>
        <v>147</v>
      </c>
      <c r="AA25" s="47">
        <f>U25*Price!$M$7</f>
        <v>175</v>
      </c>
      <c r="AB25" s="49">
        <f>U25*Price!$N$7</f>
        <v>249.66666666666669</v>
      </c>
      <c r="AC25" s="51">
        <f>U25*Price!$O$7</f>
        <v>273</v>
      </c>
      <c r="AD25" s="53">
        <f>U25*Price!$P$7</f>
        <v>364</v>
      </c>
      <c r="AE25" s="55">
        <f>U25*Price!$Q$7</f>
        <v>548.33333333333337</v>
      </c>
      <c r="AF25" s="57">
        <f>U25*Price!$R$7</f>
        <v>693</v>
      </c>
      <c r="AG25" s="2">
        <f>(V25*Price!$C$15)</f>
        <v>151.41000000000003</v>
      </c>
      <c r="AH25" s="1">
        <f>(W25*Price!$C$21)*2</f>
        <v>7.5705</v>
      </c>
      <c r="AJ25" s="1">
        <f>(X25*Price!$C$21)*2</f>
        <v>25.956</v>
      </c>
      <c r="AK25" s="2">
        <f>V25*Price!$H$15</f>
        <v>70.658000000000001</v>
      </c>
      <c r="AL25" s="1">
        <f>Price!$H$21</f>
        <v>17.304000000000002</v>
      </c>
      <c r="AM25" s="7">
        <f t="shared" si="13"/>
        <v>272.89850000000001</v>
      </c>
    </row>
    <row r="26" spans="1:39" ht="10.5" customHeight="1" x14ac:dyDescent="0.25">
      <c r="A26" s="197">
        <v>4</v>
      </c>
      <c r="B26" s="150" t="s">
        <v>0</v>
      </c>
      <c r="C26" s="151">
        <v>0</v>
      </c>
      <c r="D26" s="152" t="s">
        <v>1</v>
      </c>
      <c r="E26" s="153">
        <v>1</v>
      </c>
      <c r="F26" s="150" t="s">
        <v>0</v>
      </c>
      <c r="G26" s="151">
        <v>4</v>
      </c>
      <c r="H26" s="198" t="s">
        <v>1</v>
      </c>
      <c r="I26" s="153">
        <v>0</v>
      </c>
      <c r="J26" s="150" t="s">
        <v>0</v>
      </c>
      <c r="K26" s="199">
        <v>6</v>
      </c>
      <c r="L26" s="155">
        <f t="shared" si="14"/>
        <v>473.70399999999995</v>
      </c>
      <c r="M26" s="155">
        <f t="shared" si="15"/>
        <v>505.70399999999995</v>
      </c>
      <c r="N26" s="155">
        <f t="shared" si="16"/>
        <v>591.03733333333321</v>
      </c>
      <c r="O26" s="155">
        <f t="shared" si="17"/>
        <v>617.70399999999995</v>
      </c>
      <c r="P26" s="155">
        <f t="shared" si="18"/>
        <v>721.70399999999995</v>
      </c>
      <c r="Q26" s="155">
        <f t="shared" si="19"/>
        <v>932.37066666666658</v>
      </c>
      <c r="R26" s="155">
        <f t="shared" si="20"/>
        <v>1097.704</v>
      </c>
      <c r="U26" s="2">
        <f t="shared" si="0"/>
        <v>2.6666666666666665</v>
      </c>
      <c r="V26" s="2">
        <f t="shared" si="34"/>
        <v>5.333333333333333</v>
      </c>
      <c r="W26" s="3">
        <f t="shared" si="22"/>
        <v>1.3333333333333333</v>
      </c>
      <c r="X26" s="2">
        <f t="shared" si="3"/>
        <v>4</v>
      </c>
      <c r="Z26" s="45">
        <f>U26*Price!$L$7</f>
        <v>168</v>
      </c>
      <c r="AA26" s="47">
        <f>U26*Price!$M$7</f>
        <v>200</v>
      </c>
      <c r="AB26" s="49">
        <f>U26*Price!$N$7</f>
        <v>285.33333333333331</v>
      </c>
      <c r="AC26" s="51">
        <f>U26*Price!$O$7</f>
        <v>312</v>
      </c>
      <c r="AD26" s="53">
        <f>U26*Price!$P$7</f>
        <v>416</v>
      </c>
      <c r="AE26" s="55">
        <f>U26*Price!$Q$7</f>
        <v>626.66666666666663</v>
      </c>
      <c r="AF26" s="57">
        <f>U26*Price!$R$7</f>
        <v>792</v>
      </c>
      <c r="AG26" s="2">
        <f>(V26*Price!$C$15)</f>
        <v>173.04</v>
      </c>
      <c r="AH26" s="1">
        <f>(W26*Price!$C$21)*2</f>
        <v>8.6519999999999992</v>
      </c>
      <c r="AJ26" s="1">
        <f>(X26*Price!$C$21)*2</f>
        <v>25.956</v>
      </c>
      <c r="AK26" s="2">
        <f>V26*Price!$H$15</f>
        <v>80.751999999999995</v>
      </c>
      <c r="AL26" s="1">
        <f>Price!$H$21</f>
        <v>17.304000000000002</v>
      </c>
      <c r="AM26" s="7">
        <f t="shared" si="13"/>
        <v>305.70399999999995</v>
      </c>
    </row>
    <row r="27" spans="1:39" ht="10.5" customHeight="1" x14ac:dyDescent="0.25">
      <c r="A27" s="197">
        <v>4</v>
      </c>
      <c r="B27" s="150" t="s">
        <v>0</v>
      </c>
      <c r="C27" s="151">
        <v>6</v>
      </c>
      <c r="D27" s="152" t="s">
        <v>1</v>
      </c>
      <c r="E27" s="153">
        <v>1</v>
      </c>
      <c r="F27" s="150" t="s">
        <v>0</v>
      </c>
      <c r="G27" s="151">
        <v>0</v>
      </c>
      <c r="H27" s="198" t="s">
        <v>1</v>
      </c>
      <c r="I27" s="153">
        <v>0</v>
      </c>
      <c r="J27" s="150" t="s">
        <v>0</v>
      </c>
      <c r="K27" s="199">
        <v>6</v>
      </c>
      <c r="L27" s="155">
        <f t="shared" si="14"/>
        <v>408.88049999999998</v>
      </c>
      <c r="M27" s="155">
        <f t="shared" si="15"/>
        <v>435.88049999999998</v>
      </c>
      <c r="N27" s="155">
        <f t="shared" si="16"/>
        <v>507.88049999999998</v>
      </c>
      <c r="O27" s="155">
        <f t="shared" si="17"/>
        <v>530.38049999999998</v>
      </c>
      <c r="P27" s="155">
        <f t="shared" si="18"/>
        <v>618.13049999999998</v>
      </c>
      <c r="Q27" s="155">
        <f t="shared" si="19"/>
        <v>795.88049999999998</v>
      </c>
      <c r="R27" s="155">
        <f t="shared" si="20"/>
        <v>935.38049999999998</v>
      </c>
      <c r="U27" s="2">
        <f t="shared" si="0"/>
        <v>2.25</v>
      </c>
      <c r="V27" s="2">
        <f t="shared" si="34"/>
        <v>4.5</v>
      </c>
      <c r="W27" s="3">
        <f t="shared" si="22"/>
        <v>1</v>
      </c>
      <c r="X27" s="2">
        <f t="shared" si="3"/>
        <v>4.5</v>
      </c>
      <c r="Z27" s="45">
        <f>U27*Price!$L$7</f>
        <v>141.75</v>
      </c>
      <c r="AA27" s="47">
        <f>U27*Price!$M$7</f>
        <v>168.75</v>
      </c>
      <c r="AB27" s="49">
        <f>U27*Price!$N$7</f>
        <v>240.75</v>
      </c>
      <c r="AC27" s="51">
        <f>U27*Price!$O$7</f>
        <v>263.25</v>
      </c>
      <c r="AD27" s="53">
        <f>U27*Price!$P$7</f>
        <v>351</v>
      </c>
      <c r="AE27" s="55">
        <f>U27*Price!$Q$7</f>
        <v>528.75</v>
      </c>
      <c r="AF27" s="57">
        <f>U27*Price!$R$7</f>
        <v>668.25</v>
      </c>
      <c r="AG27" s="2">
        <f>(V27*Price!$C$15)</f>
        <v>146.0025</v>
      </c>
      <c r="AH27" s="1">
        <f>(W27*Price!$C$21)*2</f>
        <v>6.4889999999999999</v>
      </c>
      <c r="AJ27" s="1">
        <f>(X27*Price!$C$21)*2</f>
        <v>29.200499999999998</v>
      </c>
      <c r="AK27" s="2">
        <f>V27*Price!$H$15</f>
        <v>68.134500000000003</v>
      </c>
      <c r="AL27" s="1">
        <f>Price!$H$21</f>
        <v>17.304000000000002</v>
      </c>
      <c r="AM27" s="7">
        <f t="shared" si="13"/>
        <v>267.13049999999998</v>
      </c>
    </row>
    <row r="28" spans="1:39" ht="10.5" customHeight="1" x14ac:dyDescent="0.25">
      <c r="A28" s="197">
        <v>4</v>
      </c>
      <c r="B28" s="150" t="s">
        <v>0</v>
      </c>
      <c r="C28" s="151">
        <v>6</v>
      </c>
      <c r="D28" s="152" t="s">
        <v>1</v>
      </c>
      <c r="E28" s="153">
        <v>1</v>
      </c>
      <c r="F28" s="150" t="s">
        <v>0</v>
      </c>
      <c r="G28" s="151">
        <v>2</v>
      </c>
      <c r="H28" s="198" t="s">
        <v>1</v>
      </c>
      <c r="I28" s="153">
        <v>0</v>
      </c>
      <c r="J28" s="150" t="s">
        <v>0</v>
      </c>
      <c r="K28" s="199">
        <v>6</v>
      </c>
      <c r="L28" s="155">
        <f t="shared" si="14"/>
        <v>469.27650000000006</v>
      </c>
      <c r="M28" s="155">
        <f t="shared" si="15"/>
        <v>500.77650000000006</v>
      </c>
      <c r="N28" s="155">
        <f t="shared" si="16"/>
        <v>584.77650000000006</v>
      </c>
      <c r="O28" s="155">
        <f t="shared" si="17"/>
        <v>611.02650000000006</v>
      </c>
      <c r="P28" s="155">
        <f t="shared" si="18"/>
        <v>713.40150000000006</v>
      </c>
      <c r="Q28" s="155">
        <f t="shared" si="19"/>
        <v>920.77650000000006</v>
      </c>
      <c r="R28" s="155">
        <f t="shared" si="20"/>
        <v>1083.5264999999999</v>
      </c>
      <c r="U28" s="2">
        <f t="shared" si="0"/>
        <v>2.625</v>
      </c>
      <c r="V28" s="2">
        <f t="shared" si="34"/>
        <v>5.25</v>
      </c>
      <c r="W28" s="3">
        <f t="shared" si="22"/>
        <v>1.1666666666666667</v>
      </c>
      <c r="X28" s="2">
        <f t="shared" si="3"/>
        <v>4.5</v>
      </c>
      <c r="Z28" s="45">
        <f>U28*Price!$L$7</f>
        <v>165.375</v>
      </c>
      <c r="AA28" s="47">
        <f>U28*Price!$M$7</f>
        <v>196.875</v>
      </c>
      <c r="AB28" s="49">
        <f>U28*Price!$N$7</f>
        <v>280.875</v>
      </c>
      <c r="AC28" s="51">
        <f>U28*Price!$O$7</f>
        <v>307.125</v>
      </c>
      <c r="AD28" s="53">
        <f>U28*Price!$P$7</f>
        <v>409.5</v>
      </c>
      <c r="AE28" s="55">
        <f>U28*Price!$Q$7</f>
        <v>616.875</v>
      </c>
      <c r="AF28" s="57">
        <f>U28*Price!$R$7</f>
        <v>779.625</v>
      </c>
      <c r="AG28" s="2">
        <f>(V28*Price!$C$15)</f>
        <v>170.33625000000001</v>
      </c>
      <c r="AH28" s="1">
        <f>(W28*Price!$C$21)*2</f>
        <v>7.5705</v>
      </c>
      <c r="AJ28" s="1">
        <f>(X28*Price!$C$21)*2</f>
        <v>29.200499999999998</v>
      </c>
      <c r="AK28" s="2">
        <f>V28*Price!$H$15</f>
        <v>79.490250000000003</v>
      </c>
      <c r="AL28" s="1">
        <f>Price!$H$21</f>
        <v>17.304000000000002</v>
      </c>
      <c r="AM28" s="7">
        <f t="shared" si="13"/>
        <v>303.90150000000006</v>
      </c>
    </row>
    <row r="29" spans="1:39" ht="10.5" customHeight="1" x14ac:dyDescent="0.25">
      <c r="A29" s="197">
        <v>4</v>
      </c>
      <c r="B29" s="150" t="s">
        <v>0</v>
      </c>
      <c r="C29" s="151">
        <v>6</v>
      </c>
      <c r="D29" s="152" t="s">
        <v>1</v>
      </c>
      <c r="E29" s="153">
        <v>1</v>
      </c>
      <c r="F29" s="150" t="s">
        <v>0</v>
      </c>
      <c r="G29" s="151">
        <v>4</v>
      </c>
      <c r="H29" s="198" t="s">
        <v>1</v>
      </c>
      <c r="I29" s="153">
        <v>0</v>
      </c>
      <c r="J29" s="150" t="s">
        <v>0</v>
      </c>
      <c r="K29" s="199">
        <v>6</v>
      </c>
      <c r="L29" s="155">
        <f t="shared" si="14"/>
        <v>529.67250000000001</v>
      </c>
      <c r="M29" s="155">
        <f t="shared" si="15"/>
        <v>565.67250000000001</v>
      </c>
      <c r="N29" s="155">
        <f t="shared" si="16"/>
        <v>661.67250000000001</v>
      </c>
      <c r="O29" s="155">
        <f t="shared" si="17"/>
        <v>691.67250000000001</v>
      </c>
      <c r="P29" s="155">
        <f t="shared" si="18"/>
        <v>808.67250000000001</v>
      </c>
      <c r="Q29" s="155">
        <f t="shared" si="19"/>
        <v>1045.6725000000001</v>
      </c>
      <c r="R29" s="155">
        <f t="shared" si="20"/>
        <v>1231.6725000000001</v>
      </c>
      <c r="U29" s="2">
        <f t="shared" si="0"/>
        <v>3</v>
      </c>
      <c r="V29" s="2">
        <f t="shared" si="34"/>
        <v>6</v>
      </c>
      <c r="W29" s="3">
        <f t="shared" si="22"/>
        <v>1.3333333333333333</v>
      </c>
      <c r="X29" s="2">
        <f t="shared" si="3"/>
        <v>4.5</v>
      </c>
      <c r="Z29" s="45">
        <f>U29*Price!$L$7</f>
        <v>189</v>
      </c>
      <c r="AA29" s="47">
        <f>U29*Price!$M$7</f>
        <v>225</v>
      </c>
      <c r="AB29" s="49">
        <f>U29*Price!$N$7</f>
        <v>321</v>
      </c>
      <c r="AC29" s="51">
        <f>U29*Price!$O$7</f>
        <v>351</v>
      </c>
      <c r="AD29" s="53">
        <f>U29*Price!$P$7</f>
        <v>468</v>
      </c>
      <c r="AE29" s="55">
        <f>U29*Price!$Q$7</f>
        <v>705</v>
      </c>
      <c r="AF29" s="57">
        <f>U29*Price!$R$7</f>
        <v>891</v>
      </c>
      <c r="AG29" s="2">
        <f>(V29*Price!$C$15)</f>
        <v>194.67000000000002</v>
      </c>
      <c r="AH29" s="1">
        <f>(W29*Price!$C$21)*2</f>
        <v>8.6519999999999992</v>
      </c>
      <c r="AJ29" s="1">
        <f>(X29*Price!$C$21)*2</f>
        <v>29.200499999999998</v>
      </c>
      <c r="AK29" s="2">
        <f>V29*Price!$H$15</f>
        <v>90.846000000000004</v>
      </c>
      <c r="AL29" s="1">
        <f>Price!$H$21</f>
        <v>17.304000000000002</v>
      </c>
      <c r="AM29" s="7">
        <f t="shared" si="13"/>
        <v>340.67250000000001</v>
      </c>
    </row>
    <row r="30" spans="1:39" ht="10.5" customHeight="1" x14ac:dyDescent="0.25">
      <c r="A30" s="197">
        <v>5</v>
      </c>
      <c r="B30" s="150" t="s">
        <v>0</v>
      </c>
      <c r="C30" s="151">
        <v>0</v>
      </c>
      <c r="D30" s="152" t="s">
        <v>1</v>
      </c>
      <c r="E30" s="153">
        <v>1</v>
      </c>
      <c r="F30" s="150" t="s">
        <v>0</v>
      </c>
      <c r="G30" s="151">
        <v>0</v>
      </c>
      <c r="H30" s="198" t="s">
        <v>1</v>
      </c>
      <c r="I30" s="153">
        <v>0</v>
      </c>
      <c r="J30" s="150" t="s">
        <v>0</v>
      </c>
      <c r="K30" s="199">
        <v>6</v>
      </c>
      <c r="L30" s="155">
        <f t="shared" si="14"/>
        <v>451.66800000000001</v>
      </c>
      <c r="M30" s="155">
        <f t="shared" si="15"/>
        <v>481.66800000000001</v>
      </c>
      <c r="N30" s="155">
        <f t="shared" si="16"/>
        <v>561.66800000000001</v>
      </c>
      <c r="O30" s="155">
        <f t="shared" si="17"/>
        <v>586.66800000000001</v>
      </c>
      <c r="P30" s="155">
        <f t="shared" si="18"/>
        <v>684.16800000000001</v>
      </c>
      <c r="Q30" s="155">
        <f t="shared" si="19"/>
        <v>881.66800000000001</v>
      </c>
      <c r="R30" s="155">
        <f t="shared" si="20"/>
        <v>1036.6680000000001</v>
      </c>
      <c r="U30" s="2">
        <f t="shared" si="0"/>
        <v>2.5</v>
      </c>
      <c r="V30" s="2">
        <f t="shared" si="34"/>
        <v>5</v>
      </c>
      <c r="W30" s="3">
        <f t="shared" si="22"/>
        <v>1</v>
      </c>
      <c r="X30" s="2">
        <f t="shared" si="3"/>
        <v>5</v>
      </c>
      <c r="Z30" s="45">
        <f>U30*Price!$L$7</f>
        <v>157.5</v>
      </c>
      <c r="AA30" s="47">
        <f>U30*Price!$M$7</f>
        <v>187.5</v>
      </c>
      <c r="AB30" s="49">
        <f>U30*Price!$N$7</f>
        <v>267.5</v>
      </c>
      <c r="AC30" s="51">
        <f>U30*Price!$O$7</f>
        <v>292.5</v>
      </c>
      <c r="AD30" s="53">
        <f>U30*Price!$P$7</f>
        <v>390</v>
      </c>
      <c r="AE30" s="55">
        <f>U30*Price!$Q$7</f>
        <v>587.5</v>
      </c>
      <c r="AF30" s="57">
        <f>U30*Price!$R$7</f>
        <v>742.5</v>
      </c>
      <c r="AG30" s="2">
        <f>(V30*Price!$C$15)</f>
        <v>162.22499999999999</v>
      </c>
      <c r="AH30" s="1">
        <f>(W30*Price!$C$21)*2</f>
        <v>6.4889999999999999</v>
      </c>
      <c r="AJ30" s="1">
        <f>(X30*Price!$C$21)*2</f>
        <v>32.445</v>
      </c>
      <c r="AK30" s="2">
        <f>V30*Price!$H$15</f>
        <v>75.704999999999998</v>
      </c>
      <c r="AL30" s="1">
        <f>Price!$H$21</f>
        <v>17.304000000000002</v>
      </c>
      <c r="AM30" s="7">
        <f t="shared" si="13"/>
        <v>294.16800000000001</v>
      </c>
    </row>
    <row r="31" spans="1:39" ht="10.5" customHeight="1" x14ac:dyDescent="0.25">
      <c r="A31" s="197">
        <v>5</v>
      </c>
      <c r="B31" s="150" t="s">
        <v>0</v>
      </c>
      <c r="C31" s="151">
        <v>0</v>
      </c>
      <c r="D31" s="152" t="s">
        <v>1</v>
      </c>
      <c r="E31" s="153">
        <v>1</v>
      </c>
      <c r="F31" s="150" t="s">
        <v>0</v>
      </c>
      <c r="G31" s="151">
        <v>2</v>
      </c>
      <c r="H31" s="198" t="s">
        <v>1</v>
      </c>
      <c r="I31" s="153">
        <v>0</v>
      </c>
      <c r="J31" s="150" t="s">
        <v>0</v>
      </c>
      <c r="K31" s="199">
        <v>6</v>
      </c>
      <c r="L31" s="155">
        <f t="shared" si="14"/>
        <v>518.65449999999998</v>
      </c>
      <c r="M31" s="155">
        <f t="shared" si="15"/>
        <v>553.65449999999998</v>
      </c>
      <c r="N31" s="155">
        <f t="shared" si="16"/>
        <v>646.98783333333336</v>
      </c>
      <c r="O31" s="155">
        <f t="shared" si="17"/>
        <v>676.1545000000001</v>
      </c>
      <c r="P31" s="155">
        <f t="shared" si="18"/>
        <v>789.9045000000001</v>
      </c>
      <c r="Q31" s="155">
        <f t="shared" si="19"/>
        <v>1020.3211666666667</v>
      </c>
      <c r="R31" s="155">
        <f t="shared" si="20"/>
        <v>1201.1545000000001</v>
      </c>
      <c r="U31" s="2">
        <f t="shared" si="0"/>
        <v>2.916666666666667</v>
      </c>
      <c r="V31" s="2">
        <f t="shared" si="34"/>
        <v>5.8333333333333339</v>
      </c>
      <c r="W31" s="3">
        <f t="shared" si="22"/>
        <v>1.1666666666666667</v>
      </c>
      <c r="X31" s="2">
        <f t="shared" si="3"/>
        <v>5</v>
      </c>
      <c r="Z31" s="45">
        <f>U31*Price!$L$7</f>
        <v>183.75000000000003</v>
      </c>
      <c r="AA31" s="47">
        <f>U31*Price!$M$7</f>
        <v>218.75000000000003</v>
      </c>
      <c r="AB31" s="49">
        <f>U31*Price!$N$7</f>
        <v>312.08333333333337</v>
      </c>
      <c r="AC31" s="51">
        <f>U31*Price!$O$7</f>
        <v>341.25000000000006</v>
      </c>
      <c r="AD31" s="53">
        <f>U31*Price!$P$7</f>
        <v>455.00000000000006</v>
      </c>
      <c r="AE31" s="55">
        <f>U31*Price!$Q$7</f>
        <v>685.41666666666674</v>
      </c>
      <c r="AF31" s="57">
        <f>U31*Price!$R$7</f>
        <v>866.25000000000011</v>
      </c>
      <c r="AG31" s="2">
        <f>(V31*Price!$C$15)</f>
        <v>189.26250000000002</v>
      </c>
      <c r="AH31" s="1">
        <f>(W31*Price!$C$21)*2</f>
        <v>7.5705</v>
      </c>
      <c r="AJ31" s="1">
        <f>(X31*Price!$C$21)*2</f>
        <v>32.445</v>
      </c>
      <c r="AK31" s="2">
        <f>V31*Price!$H$15</f>
        <v>88.322500000000005</v>
      </c>
      <c r="AL31" s="1">
        <f>Price!$H$21</f>
        <v>17.304000000000002</v>
      </c>
      <c r="AM31" s="7">
        <f t="shared" si="13"/>
        <v>334.90449999999998</v>
      </c>
    </row>
    <row r="32" spans="1:39" ht="10.5" customHeight="1" x14ac:dyDescent="0.25">
      <c r="A32" s="197">
        <v>5</v>
      </c>
      <c r="B32" s="150" t="s">
        <v>0</v>
      </c>
      <c r="C32" s="151">
        <v>0</v>
      </c>
      <c r="D32" s="152" t="s">
        <v>1</v>
      </c>
      <c r="E32" s="153">
        <v>1</v>
      </c>
      <c r="F32" s="150" t="s">
        <v>0</v>
      </c>
      <c r="G32" s="151">
        <v>4</v>
      </c>
      <c r="H32" s="198" t="s">
        <v>1</v>
      </c>
      <c r="I32" s="153">
        <v>0</v>
      </c>
      <c r="J32" s="150" t="s">
        <v>0</v>
      </c>
      <c r="K32" s="199">
        <v>6</v>
      </c>
      <c r="L32" s="155">
        <f t="shared" si="14"/>
        <v>585.64099999999996</v>
      </c>
      <c r="M32" s="155">
        <f t="shared" si="15"/>
        <v>625.64099999999996</v>
      </c>
      <c r="N32" s="155">
        <f t="shared" si="16"/>
        <v>732.30766666666659</v>
      </c>
      <c r="O32" s="155">
        <f t="shared" si="17"/>
        <v>765.64099999999985</v>
      </c>
      <c r="P32" s="155">
        <f t="shared" si="18"/>
        <v>895.64099999999996</v>
      </c>
      <c r="Q32" s="155">
        <f t="shared" si="19"/>
        <v>1158.9743333333331</v>
      </c>
      <c r="R32" s="155">
        <f t="shared" si="20"/>
        <v>1365.6409999999998</v>
      </c>
      <c r="U32" s="2">
        <f t="shared" si="0"/>
        <v>3.333333333333333</v>
      </c>
      <c r="V32" s="2">
        <f t="shared" si="34"/>
        <v>6.6666666666666661</v>
      </c>
      <c r="W32" s="3">
        <f t="shared" si="22"/>
        <v>1.3333333333333333</v>
      </c>
      <c r="X32" s="2">
        <f t="shared" si="3"/>
        <v>5</v>
      </c>
      <c r="Z32" s="45">
        <f>U32*Price!$L$7</f>
        <v>209.99999999999997</v>
      </c>
      <c r="AA32" s="47">
        <f>U32*Price!$M$7</f>
        <v>249.99999999999997</v>
      </c>
      <c r="AB32" s="49">
        <f>U32*Price!$N$7</f>
        <v>356.66666666666663</v>
      </c>
      <c r="AC32" s="51">
        <f>U32*Price!$O$7</f>
        <v>389.99999999999994</v>
      </c>
      <c r="AD32" s="53">
        <f>U32*Price!$P$7</f>
        <v>520</v>
      </c>
      <c r="AE32" s="55">
        <f>U32*Price!$Q$7</f>
        <v>783.33333333333326</v>
      </c>
      <c r="AF32" s="57">
        <f>U32*Price!$R$7</f>
        <v>989.99999999999989</v>
      </c>
      <c r="AG32" s="2">
        <f>(V32*Price!$C$15)</f>
        <v>216.29999999999998</v>
      </c>
      <c r="AH32" s="1">
        <f>(W32*Price!$C$21)*2</f>
        <v>8.6519999999999992</v>
      </c>
      <c r="AJ32" s="1">
        <f>(X32*Price!$C$21)*2</f>
        <v>32.445</v>
      </c>
      <c r="AK32" s="2">
        <f>V32*Price!$H$15</f>
        <v>100.94</v>
      </c>
      <c r="AL32" s="1">
        <f>Price!$H$21</f>
        <v>17.304000000000002</v>
      </c>
      <c r="AM32" s="7">
        <f t="shared" si="13"/>
        <v>375.64099999999996</v>
      </c>
    </row>
    <row r="33" spans="1:39" ht="10.5" customHeight="1" x14ac:dyDescent="0.25">
      <c r="A33" s="197">
        <v>5</v>
      </c>
      <c r="B33" s="150" t="s">
        <v>0</v>
      </c>
      <c r="C33" s="151">
        <v>6</v>
      </c>
      <c r="D33" s="152" t="s">
        <v>1</v>
      </c>
      <c r="E33" s="153">
        <v>1</v>
      </c>
      <c r="F33" s="150" t="s">
        <v>0</v>
      </c>
      <c r="G33" s="151">
        <v>0</v>
      </c>
      <c r="H33" s="198" t="s">
        <v>1</v>
      </c>
      <c r="I33" s="153">
        <v>0</v>
      </c>
      <c r="J33" s="150" t="s">
        <v>0</v>
      </c>
      <c r="K33" s="199">
        <v>6</v>
      </c>
      <c r="L33" s="155">
        <f t="shared" si="14"/>
        <v>494.45550000000003</v>
      </c>
      <c r="M33" s="155">
        <f t="shared" si="15"/>
        <v>527.45550000000003</v>
      </c>
      <c r="N33" s="155">
        <f t="shared" si="16"/>
        <v>615.45550000000003</v>
      </c>
      <c r="O33" s="155">
        <f t="shared" si="17"/>
        <v>642.95550000000003</v>
      </c>
      <c r="P33" s="155">
        <f t="shared" si="18"/>
        <v>750.20550000000003</v>
      </c>
      <c r="Q33" s="155">
        <f t="shared" si="19"/>
        <v>967.45550000000003</v>
      </c>
      <c r="R33" s="155">
        <f t="shared" si="20"/>
        <v>1137.9555</v>
      </c>
      <c r="U33" s="2">
        <f t="shared" si="0"/>
        <v>2.75</v>
      </c>
      <c r="V33" s="2">
        <f t="shared" si="34"/>
        <v>5.5</v>
      </c>
      <c r="W33" s="3">
        <f t="shared" si="22"/>
        <v>1</v>
      </c>
      <c r="X33" s="2">
        <f t="shared" si="3"/>
        <v>5.5</v>
      </c>
      <c r="Z33" s="45">
        <f>U33*Price!$L$7</f>
        <v>173.25</v>
      </c>
      <c r="AA33" s="47">
        <f>U33*Price!$M$7</f>
        <v>206.25</v>
      </c>
      <c r="AB33" s="49">
        <f>U33*Price!$N$7</f>
        <v>294.25</v>
      </c>
      <c r="AC33" s="51">
        <f>U33*Price!$O$7</f>
        <v>321.75</v>
      </c>
      <c r="AD33" s="53">
        <f>U33*Price!$P$7</f>
        <v>429</v>
      </c>
      <c r="AE33" s="55">
        <f>U33*Price!$Q$7</f>
        <v>646.25</v>
      </c>
      <c r="AF33" s="57">
        <f>U33*Price!$R$7</f>
        <v>816.75</v>
      </c>
      <c r="AG33" s="2">
        <f>(V33*Price!$C$15)</f>
        <v>178.44749999999999</v>
      </c>
      <c r="AH33" s="1">
        <f>(W33*Price!$C$21)*2</f>
        <v>6.4889999999999999</v>
      </c>
      <c r="AJ33" s="1">
        <f>(X33*Price!$C$21)*2</f>
        <v>35.689500000000002</v>
      </c>
      <c r="AK33" s="2">
        <f>V33*Price!$H$15</f>
        <v>83.275499999999994</v>
      </c>
      <c r="AL33" s="1">
        <f>Price!$H$21</f>
        <v>17.304000000000002</v>
      </c>
      <c r="AM33" s="7">
        <f t="shared" si="13"/>
        <v>321.20550000000003</v>
      </c>
    </row>
    <row r="34" spans="1:39" ht="10.5" customHeight="1" x14ac:dyDescent="0.25">
      <c r="A34" s="197">
        <v>5</v>
      </c>
      <c r="B34" s="150" t="s">
        <v>0</v>
      </c>
      <c r="C34" s="151">
        <v>6</v>
      </c>
      <c r="D34" s="152" t="s">
        <v>1</v>
      </c>
      <c r="E34" s="153">
        <v>1</v>
      </c>
      <c r="F34" s="150" t="s">
        <v>0</v>
      </c>
      <c r="G34" s="151">
        <v>2</v>
      </c>
      <c r="H34" s="198" t="s">
        <v>1</v>
      </c>
      <c r="I34" s="153">
        <v>0</v>
      </c>
      <c r="J34" s="150" t="s">
        <v>0</v>
      </c>
      <c r="K34" s="199">
        <v>6</v>
      </c>
      <c r="L34" s="155">
        <f t="shared" si="14"/>
        <v>568.03250000000003</v>
      </c>
      <c r="M34" s="155">
        <f t="shared" si="15"/>
        <v>606.53250000000003</v>
      </c>
      <c r="N34" s="155">
        <f t="shared" si="16"/>
        <v>709.19916666666677</v>
      </c>
      <c r="O34" s="155">
        <f t="shared" si="17"/>
        <v>741.28250000000003</v>
      </c>
      <c r="P34" s="155">
        <f t="shared" si="18"/>
        <v>866.40750000000003</v>
      </c>
      <c r="Q34" s="155">
        <f t="shared" si="19"/>
        <v>1119.8658333333333</v>
      </c>
      <c r="R34" s="155">
        <f t="shared" si="20"/>
        <v>1318.7825</v>
      </c>
      <c r="U34" s="2">
        <f t="shared" si="0"/>
        <v>3.2083333333333335</v>
      </c>
      <c r="V34" s="2">
        <f t="shared" si="34"/>
        <v>6.416666666666667</v>
      </c>
      <c r="W34" s="3">
        <f t="shared" si="22"/>
        <v>1.1666666666666667</v>
      </c>
      <c r="X34" s="2">
        <f t="shared" si="3"/>
        <v>5.5</v>
      </c>
      <c r="Z34" s="45">
        <f>U34*Price!$L$7</f>
        <v>202.125</v>
      </c>
      <c r="AA34" s="47">
        <f>U34*Price!$M$7</f>
        <v>240.625</v>
      </c>
      <c r="AB34" s="49">
        <f>U34*Price!$N$7</f>
        <v>343.29166666666669</v>
      </c>
      <c r="AC34" s="51">
        <f>U34*Price!$O$7</f>
        <v>375.375</v>
      </c>
      <c r="AD34" s="53">
        <f>U34*Price!$P$7</f>
        <v>500.5</v>
      </c>
      <c r="AE34" s="55">
        <f>U34*Price!$Q$7</f>
        <v>753.95833333333337</v>
      </c>
      <c r="AF34" s="57">
        <f>U34*Price!$R$7</f>
        <v>952.875</v>
      </c>
      <c r="AG34" s="2">
        <f>(V34*Price!$C$15)</f>
        <v>208.18875</v>
      </c>
      <c r="AH34" s="1">
        <f>(W34*Price!$C$21)*2</f>
        <v>7.5705</v>
      </c>
      <c r="AJ34" s="1">
        <f>(X34*Price!$C$21)*2</f>
        <v>35.689500000000002</v>
      </c>
      <c r="AK34" s="2">
        <f>V34*Price!$H$15</f>
        <v>97.154750000000007</v>
      </c>
      <c r="AL34" s="1">
        <f>Price!$H$21</f>
        <v>17.304000000000002</v>
      </c>
      <c r="AM34" s="7">
        <f t="shared" si="13"/>
        <v>365.90750000000003</v>
      </c>
    </row>
    <row r="35" spans="1:39" ht="10.5" customHeight="1" x14ac:dyDescent="0.25">
      <c r="A35" s="197">
        <v>6</v>
      </c>
      <c r="B35" s="150" t="s">
        <v>0</v>
      </c>
      <c r="C35" s="151">
        <v>0</v>
      </c>
      <c r="D35" s="152" t="s">
        <v>1</v>
      </c>
      <c r="E35" s="153">
        <v>1</v>
      </c>
      <c r="F35" s="150" t="s">
        <v>0</v>
      </c>
      <c r="G35" s="151">
        <v>0</v>
      </c>
      <c r="H35" s="198" t="s">
        <v>1</v>
      </c>
      <c r="I35" s="153">
        <v>0</v>
      </c>
      <c r="J35" s="150" t="s">
        <v>0</v>
      </c>
      <c r="K35" s="199">
        <v>6</v>
      </c>
      <c r="L35" s="155">
        <f t="shared" si="14"/>
        <v>537.24300000000005</v>
      </c>
      <c r="M35" s="155">
        <f t="shared" si="15"/>
        <v>573.24300000000005</v>
      </c>
      <c r="N35" s="155">
        <f t="shared" si="16"/>
        <v>669.24300000000005</v>
      </c>
      <c r="O35" s="155">
        <f t="shared" si="17"/>
        <v>699.24300000000005</v>
      </c>
      <c r="P35" s="155">
        <f t="shared" si="18"/>
        <v>816.24300000000005</v>
      </c>
      <c r="Q35" s="155">
        <f t="shared" si="19"/>
        <v>1053.2429999999999</v>
      </c>
      <c r="R35" s="155">
        <f t="shared" si="20"/>
        <v>1239.2429999999999</v>
      </c>
      <c r="U35" s="2">
        <f t="shared" si="0"/>
        <v>3</v>
      </c>
      <c r="V35" s="2">
        <f t="shared" si="34"/>
        <v>6</v>
      </c>
      <c r="W35" s="3">
        <f t="shared" si="22"/>
        <v>1</v>
      </c>
      <c r="X35" s="2">
        <f t="shared" si="3"/>
        <v>6</v>
      </c>
      <c r="Z35" s="45">
        <f>U35*Price!$L$7</f>
        <v>189</v>
      </c>
      <c r="AA35" s="47">
        <f>U35*Price!$M$7</f>
        <v>225</v>
      </c>
      <c r="AB35" s="49">
        <f>U35*Price!$N$7</f>
        <v>321</v>
      </c>
      <c r="AC35" s="51">
        <f>U35*Price!$O$7</f>
        <v>351</v>
      </c>
      <c r="AD35" s="53">
        <f>U35*Price!$P$7</f>
        <v>468</v>
      </c>
      <c r="AE35" s="55">
        <f>U35*Price!$Q$7</f>
        <v>705</v>
      </c>
      <c r="AF35" s="57">
        <f>U35*Price!$R$7</f>
        <v>891</v>
      </c>
      <c r="AG35" s="2">
        <f>(V35*Price!$C$15)</f>
        <v>194.67000000000002</v>
      </c>
      <c r="AH35" s="1">
        <f>(W35*Price!$C$21)*2</f>
        <v>6.4889999999999999</v>
      </c>
      <c r="AJ35" s="1">
        <f>(X35*Price!$C$21)*2</f>
        <v>38.933999999999997</v>
      </c>
      <c r="AK35" s="2">
        <f>V35*Price!$H$15</f>
        <v>90.846000000000004</v>
      </c>
      <c r="AL35" s="1">
        <f>Price!$H$21</f>
        <v>17.304000000000002</v>
      </c>
      <c r="AM35" s="7">
        <f t="shared" si="13"/>
        <v>348.24300000000005</v>
      </c>
    </row>
    <row r="36" spans="1:39" ht="10.5" customHeight="1" x14ac:dyDescent="0.25">
      <c r="A36" s="197">
        <v>6</v>
      </c>
      <c r="B36" s="150" t="s">
        <v>0</v>
      </c>
      <c r="C36" s="151">
        <v>0</v>
      </c>
      <c r="D36" s="152" t="s">
        <v>1</v>
      </c>
      <c r="E36" s="153">
        <v>1</v>
      </c>
      <c r="F36" s="150" t="s">
        <v>0</v>
      </c>
      <c r="G36" s="151">
        <v>2</v>
      </c>
      <c r="H36" s="198" t="s">
        <v>1</v>
      </c>
      <c r="I36" s="153">
        <v>0</v>
      </c>
      <c r="J36" s="150" t="s">
        <v>0</v>
      </c>
      <c r="K36" s="199">
        <v>6</v>
      </c>
      <c r="L36" s="155">
        <f t="shared" si="14"/>
        <v>617.41049999999996</v>
      </c>
      <c r="M36" s="155">
        <f t="shared" si="15"/>
        <v>659.41049999999996</v>
      </c>
      <c r="N36" s="155">
        <f t="shared" si="16"/>
        <v>771.41049999999996</v>
      </c>
      <c r="O36" s="155">
        <f t="shared" si="17"/>
        <v>806.41049999999996</v>
      </c>
      <c r="P36" s="155">
        <f t="shared" si="18"/>
        <v>942.91049999999996</v>
      </c>
      <c r="Q36" s="155">
        <f t="shared" si="19"/>
        <v>1219.4105</v>
      </c>
      <c r="R36" s="155">
        <f t="shared" si="20"/>
        <v>1436.4105</v>
      </c>
      <c r="U36" s="2">
        <f t="shared" si="0"/>
        <v>3.5</v>
      </c>
      <c r="V36" s="2">
        <f>((E36+(G36/12))*(A36+C36/12))</f>
        <v>7</v>
      </c>
      <c r="W36" s="3">
        <f t="shared" si="22"/>
        <v>1.1666666666666667</v>
      </c>
      <c r="X36" s="2">
        <f t="shared" si="3"/>
        <v>6</v>
      </c>
      <c r="Z36" s="45">
        <f>U36*Price!$L$7</f>
        <v>220.5</v>
      </c>
      <c r="AA36" s="47">
        <f>U36*Price!$M$7</f>
        <v>262.5</v>
      </c>
      <c r="AB36" s="49">
        <f>U36*Price!$N$7</f>
        <v>374.5</v>
      </c>
      <c r="AC36" s="51">
        <f>U36*Price!$O$7</f>
        <v>409.5</v>
      </c>
      <c r="AD36" s="53">
        <f>U36*Price!$P$7</f>
        <v>546</v>
      </c>
      <c r="AE36" s="55">
        <f>U36*Price!$Q$7</f>
        <v>822.5</v>
      </c>
      <c r="AF36" s="57">
        <f>U36*Price!$R$7</f>
        <v>1039.5</v>
      </c>
      <c r="AG36" s="2">
        <f>(V36*Price!$C$15)</f>
        <v>227.11500000000001</v>
      </c>
      <c r="AH36" s="1">
        <f>(W36*Price!$C$21)*2</f>
        <v>7.5705</v>
      </c>
      <c r="AJ36" s="1">
        <f>(X36*Price!$C$21)*2</f>
        <v>38.933999999999997</v>
      </c>
      <c r="AK36" s="2">
        <f>V36*Price!$H$15</f>
        <v>105.98699999999999</v>
      </c>
      <c r="AL36" s="1">
        <f>Price!$H$21</f>
        <v>17.304000000000002</v>
      </c>
      <c r="AM36" s="7">
        <f t="shared" si="13"/>
        <v>396.91049999999996</v>
      </c>
    </row>
    <row r="37" spans="1:39" hidden="1" x14ac:dyDescent="0.25">
      <c r="A37" s="41">
        <v>4</v>
      </c>
      <c r="B37" s="41" t="s">
        <v>0</v>
      </c>
      <c r="C37" s="73">
        <v>0</v>
      </c>
      <c r="D37" s="72" t="s">
        <v>1</v>
      </c>
      <c r="E37" s="74">
        <v>1</v>
      </c>
      <c r="F37" s="41" t="s">
        <v>0</v>
      </c>
      <c r="G37" s="73">
        <v>0</v>
      </c>
      <c r="H37" s="41" t="s">
        <v>1</v>
      </c>
      <c r="I37" s="74">
        <v>0</v>
      </c>
      <c r="J37" s="41" t="s">
        <v>0</v>
      </c>
      <c r="K37" s="73">
        <v>6</v>
      </c>
      <c r="L37" s="21">
        <f t="shared" si="14"/>
        <v>495.87300000000005</v>
      </c>
      <c r="M37" s="21">
        <f t="shared" si="15"/>
        <v>519.87300000000005</v>
      </c>
      <c r="N37" s="21">
        <f t="shared" si="16"/>
        <v>583.87300000000005</v>
      </c>
      <c r="O37" s="21">
        <f t="shared" si="17"/>
        <v>603.87300000000005</v>
      </c>
      <c r="P37" s="21">
        <f t="shared" si="18"/>
        <v>681.87300000000005</v>
      </c>
      <c r="Q37" s="21">
        <f t="shared" si="19"/>
        <v>839.87300000000005</v>
      </c>
      <c r="R37" s="21">
        <f t="shared" si="20"/>
        <v>963.87300000000005</v>
      </c>
      <c r="U37" s="2">
        <f t="shared" si="0"/>
        <v>2</v>
      </c>
      <c r="V37" s="2">
        <f t="shared" ref="V37:V56" si="46">((E37+(G37/12))*(A37+C37/12))</f>
        <v>4</v>
      </c>
      <c r="W37" s="3">
        <f t="shared" si="22"/>
        <v>1</v>
      </c>
      <c r="X37" s="2">
        <f t="shared" si="3"/>
        <v>4</v>
      </c>
      <c r="Z37" s="45">
        <f>U37*Price!$L$7</f>
        <v>126</v>
      </c>
      <c r="AA37" s="47">
        <f>U37*Price!$M$7</f>
        <v>150</v>
      </c>
      <c r="AB37" s="49">
        <f>U37*Price!$N$7</f>
        <v>214</v>
      </c>
      <c r="AC37" s="51">
        <f>U37*Price!$O$7</f>
        <v>234</v>
      </c>
      <c r="AD37" s="53">
        <f>U37*Price!$P$7</f>
        <v>312</v>
      </c>
      <c r="AE37" s="55">
        <f>U37*Price!$Q$7</f>
        <v>470</v>
      </c>
      <c r="AF37" s="57">
        <f>U37*Price!$R$7</f>
        <v>594</v>
      </c>
      <c r="AG37" s="2">
        <f>(V37*Price!$C$15)*2</f>
        <v>259.56</v>
      </c>
      <c r="AH37" s="1">
        <f>(W37*Price!$C$21)*2</f>
        <v>6.4889999999999999</v>
      </c>
      <c r="AJ37" s="1">
        <f>(X37*Price!$C$21)*2</f>
        <v>25.956</v>
      </c>
      <c r="AK37" s="2">
        <f>V37*Price!$H$15</f>
        <v>60.564</v>
      </c>
      <c r="AL37" s="1">
        <f>Price!$H$21</f>
        <v>17.304000000000002</v>
      </c>
      <c r="AM37" s="7">
        <f t="shared" si="13"/>
        <v>369.87300000000005</v>
      </c>
    </row>
    <row r="38" spans="1:39" hidden="1" x14ac:dyDescent="0.25">
      <c r="A38" s="41">
        <v>4</v>
      </c>
      <c r="B38" s="41" t="s">
        <v>0</v>
      </c>
      <c r="C38" s="73">
        <v>0</v>
      </c>
      <c r="D38" s="72" t="s">
        <v>1</v>
      </c>
      <c r="E38" s="74">
        <v>1</v>
      </c>
      <c r="F38" s="41" t="s">
        <v>0</v>
      </c>
      <c r="G38" s="73">
        <v>0</v>
      </c>
      <c r="H38" s="41" t="s">
        <v>1</v>
      </c>
      <c r="I38" s="74">
        <v>0</v>
      </c>
      <c r="J38" s="41" t="s">
        <v>0</v>
      </c>
      <c r="K38" s="73">
        <v>6</v>
      </c>
      <c r="L38" s="58">
        <f t="shared" si="14"/>
        <v>495.87300000000005</v>
      </c>
      <c r="M38" s="58">
        <f t="shared" si="15"/>
        <v>519.87300000000005</v>
      </c>
      <c r="N38" s="58">
        <f t="shared" si="16"/>
        <v>583.87300000000005</v>
      </c>
      <c r="O38" s="58">
        <f t="shared" si="17"/>
        <v>603.87300000000005</v>
      </c>
      <c r="P38" s="58">
        <f t="shared" si="18"/>
        <v>681.87300000000005</v>
      </c>
      <c r="Q38" s="58">
        <f t="shared" si="19"/>
        <v>839.87300000000005</v>
      </c>
      <c r="R38" s="58">
        <f t="shared" si="20"/>
        <v>963.87300000000005</v>
      </c>
      <c r="U38" s="2">
        <f t="shared" si="0"/>
        <v>2</v>
      </c>
      <c r="V38" s="2">
        <f t="shared" si="46"/>
        <v>4</v>
      </c>
      <c r="W38" s="3">
        <f t="shared" si="22"/>
        <v>1</v>
      </c>
      <c r="X38" s="2">
        <f t="shared" si="3"/>
        <v>4</v>
      </c>
      <c r="Z38" s="45">
        <f>U38*Price!$L$7</f>
        <v>126</v>
      </c>
      <c r="AA38" s="47">
        <f>U38*Price!$M$7</f>
        <v>150</v>
      </c>
      <c r="AB38" s="49">
        <f>U38*Price!$N$7</f>
        <v>214</v>
      </c>
      <c r="AC38" s="51">
        <f>U38*Price!$O$7</f>
        <v>234</v>
      </c>
      <c r="AD38" s="53">
        <f>U38*Price!$P$7</f>
        <v>312</v>
      </c>
      <c r="AE38" s="55">
        <f>U38*Price!$Q$7</f>
        <v>470</v>
      </c>
      <c r="AF38" s="57">
        <f>U38*Price!$R$7</f>
        <v>594</v>
      </c>
      <c r="AG38" s="2">
        <f>(V38*Price!$C$15)*2</f>
        <v>259.56</v>
      </c>
      <c r="AH38" s="1">
        <f>(W38*Price!$C$21)*2</f>
        <v>6.4889999999999999</v>
      </c>
      <c r="AJ38" s="1">
        <f>(X38*Price!$C$21)*2</f>
        <v>25.956</v>
      </c>
      <c r="AK38" s="2">
        <f>V38*Price!$H$15</f>
        <v>60.564</v>
      </c>
      <c r="AL38" s="1">
        <f>Price!$H$21</f>
        <v>17.304000000000002</v>
      </c>
      <c r="AM38" s="7">
        <f t="shared" si="13"/>
        <v>369.87300000000005</v>
      </c>
    </row>
    <row r="39" spans="1:39" x14ac:dyDescent="0.25">
      <c r="A39" s="1870" t="s">
        <v>29</v>
      </c>
      <c r="B39" s="1871"/>
      <c r="C39" s="1871"/>
      <c r="D39" s="1871"/>
      <c r="E39" s="1871"/>
      <c r="F39" s="1871"/>
      <c r="G39" s="1871"/>
      <c r="H39" s="1871"/>
      <c r="I39" s="1871"/>
      <c r="J39" s="1871"/>
      <c r="K39" s="1872"/>
      <c r="L39" s="60"/>
      <c r="M39" s="23"/>
      <c r="N39" s="23"/>
      <c r="O39" s="23"/>
      <c r="P39" s="23"/>
      <c r="Q39" s="23"/>
      <c r="R39" s="61"/>
      <c r="U39" s="2"/>
      <c r="V39" s="2"/>
      <c r="W39" s="3"/>
      <c r="X39" s="2"/>
      <c r="Z39" s="45"/>
      <c r="AA39" s="47"/>
      <c r="AB39" s="49"/>
      <c r="AC39" s="51"/>
      <c r="AD39" s="53"/>
      <c r="AE39" s="55"/>
      <c r="AF39" s="57"/>
      <c r="AG39" s="2"/>
      <c r="AK39" s="2"/>
      <c r="AM39" s="7"/>
    </row>
    <row r="40" spans="1:39" x14ac:dyDescent="0.25">
      <c r="A40" s="16">
        <v>2</v>
      </c>
      <c r="B40" s="64" t="s">
        <v>0</v>
      </c>
      <c r="C40" s="194">
        <v>6</v>
      </c>
      <c r="D40" s="70" t="s">
        <v>1</v>
      </c>
      <c r="E40" s="69">
        <v>1</v>
      </c>
      <c r="F40" s="64" t="s">
        <v>0</v>
      </c>
      <c r="G40" s="67">
        <v>2</v>
      </c>
      <c r="H40" s="63" t="s">
        <v>1</v>
      </c>
      <c r="I40" s="69">
        <v>0</v>
      </c>
      <c r="J40" s="64" t="s">
        <v>0</v>
      </c>
      <c r="K40" s="68">
        <v>8</v>
      </c>
      <c r="L40" s="59">
        <f t="shared" si="14"/>
        <v>304.55250000000001</v>
      </c>
      <c r="M40" s="59">
        <f t="shared" si="15"/>
        <v>327.88583333333338</v>
      </c>
      <c r="N40" s="59">
        <f t="shared" si="16"/>
        <v>390.10805555555555</v>
      </c>
      <c r="O40" s="59">
        <f t="shared" si="17"/>
        <v>409.55250000000001</v>
      </c>
      <c r="P40" s="59">
        <f t="shared" si="18"/>
        <v>485.38583333333338</v>
      </c>
      <c r="Q40" s="59">
        <f t="shared" si="19"/>
        <v>638.99694444444458</v>
      </c>
      <c r="R40" s="59">
        <f t="shared" si="20"/>
        <v>759.55250000000012</v>
      </c>
      <c r="U40" s="2">
        <f t="shared" si="0"/>
        <v>1.9444444444444446</v>
      </c>
      <c r="V40" s="2">
        <f t="shared" si="46"/>
        <v>2.916666666666667</v>
      </c>
      <c r="W40" s="3">
        <f t="shared" si="22"/>
        <v>1.1666666666666667</v>
      </c>
      <c r="X40" s="2">
        <f t="shared" si="3"/>
        <v>2.5</v>
      </c>
      <c r="Z40" s="45">
        <f>U40*Price!$L$7</f>
        <v>122.50000000000001</v>
      </c>
      <c r="AA40" s="47">
        <f>U40*Price!$M$7</f>
        <v>145.83333333333334</v>
      </c>
      <c r="AB40" s="49">
        <f>U40*Price!$N$7</f>
        <v>208.05555555555557</v>
      </c>
      <c r="AC40" s="51">
        <f>U40*Price!$O$7</f>
        <v>227.50000000000003</v>
      </c>
      <c r="AD40" s="53">
        <f>U40*Price!$P$7</f>
        <v>303.33333333333337</v>
      </c>
      <c r="AE40" s="55">
        <f>U40*Price!$Q$7</f>
        <v>456.94444444444451</v>
      </c>
      <c r="AF40" s="57">
        <f>U40*Price!$R$7</f>
        <v>577.50000000000011</v>
      </c>
      <c r="AG40" s="2">
        <f>(V40*Price!$C$15)</f>
        <v>94.631250000000009</v>
      </c>
      <c r="AH40" s="1">
        <f>(W40*Price!$C$22)*2</f>
        <v>7.5705</v>
      </c>
      <c r="AJ40" s="1">
        <f>(X40*Price!$C$22)*2</f>
        <v>16.2225</v>
      </c>
      <c r="AK40" s="2">
        <f>V40*Price!$H$15</f>
        <v>44.161250000000003</v>
      </c>
      <c r="AL40" s="1">
        <f>Price!$H$22</f>
        <v>19.466999999999999</v>
      </c>
      <c r="AM40" s="7">
        <f t="shared" si="13"/>
        <v>182.05250000000001</v>
      </c>
    </row>
    <row r="41" spans="1:39" x14ac:dyDescent="0.25">
      <c r="A41" s="16">
        <v>2</v>
      </c>
      <c r="B41" s="64" t="s">
        <v>0</v>
      </c>
      <c r="C41" s="194">
        <v>8</v>
      </c>
      <c r="D41" s="70" t="s">
        <v>1</v>
      </c>
      <c r="E41" s="69">
        <v>1</v>
      </c>
      <c r="F41" s="64" t="s">
        <v>0</v>
      </c>
      <c r="G41" s="67">
        <v>2</v>
      </c>
      <c r="H41" s="63" t="s">
        <v>1</v>
      </c>
      <c r="I41" s="69">
        <v>0</v>
      </c>
      <c r="J41" s="64" t="s">
        <v>0</v>
      </c>
      <c r="K41" s="68">
        <v>8</v>
      </c>
      <c r="L41" s="21">
        <f t="shared" si="14"/>
        <v>323.05349999999999</v>
      </c>
      <c r="M41" s="21">
        <f t="shared" si="15"/>
        <v>347.94238888888884</v>
      </c>
      <c r="N41" s="21">
        <f t="shared" si="16"/>
        <v>414.31275925925922</v>
      </c>
      <c r="O41" s="21">
        <f t="shared" si="17"/>
        <v>435.05349999999999</v>
      </c>
      <c r="P41" s="21">
        <f t="shared" si="18"/>
        <v>515.9423888888889</v>
      </c>
      <c r="Q41" s="21">
        <f t="shared" si="19"/>
        <v>679.79424074074063</v>
      </c>
      <c r="R41" s="21">
        <f t="shared" si="20"/>
        <v>808.38683333333324</v>
      </c>
      <c r="S41" s="201"/>
      <c r="U41" s="2">
        <f t="shared" si="0"/>
        <v>2.074074074074074</v>
      </c>
      <c r="V41" s="2">
        <f t="shared" si="46"/>
        <v>3.1111111111111112</v>
      </c>
      <c r="W41" s="3">
        <f t="shared" si="22"/>
        <v>1.1666666666666667</v>
      </c>
      <c r="X41" s="2">
        <f t="shared" si="3"/>
        <v>2.6666666666666665</v>
      </c>
      <c r="Z41" s="45">
        <f>U41*Price!$L$7</f>
        <v>130.66666666666666</v>
      </c>
      <c r="AA41" s="47">
        <f>U41*Price!$M$7</f>
        <v>155.55555555555554</v>
      </c>
      <c r="AB41" s="49">
        <f>U41*Price!$N$7</f>
        <v>221.92592592592592</v>
      </c>
      <c r="AC41" s="51">
        <f>U41*Price!$O$7</f>
        <v>242.66666666666666</v>
      </c>
      <c r="AD41" s="53">
        <f>U41*Price!$P$7</f>
        <v>323.55555555555554</v>
      </c>
      <c r="AE41" s="55">
        <f>U41*Price!$Q$7</f>
        <v>487.40740740740739</v>
      </c>
      <c r="AF41" s="57">
        <f>U41*Price!$R$7</f>
        <v>616</v>
      </c>
      <c r="AG41" s="2">
        <f>(V41*Price!$C$15)</f>
        <v>100.94</v>
      </c>
      <c r="AH41" s="1">
        <f>(W41*Price!$C$22)*2</f>
        <v>7.5705</v>
      </c>
      <c r="AJ41" s="1">
        <f>(X41*Price!$C$22)*2</f>
        <v>17.303999999999998</v>
      </c>
      <c r="AK41" s="2">
        <f>V41*Price!$H$15</f>
        <v>47.105333333333334</v>
      </c>
      <c r="AL41" s="1">
        <f>Price!$H$22</f>
        <v>19.466999999999999</v>
      </c>
      <c r="AM41" s="7">
        <f t="shared" si="13"/>
        <v>192.3868333333333</v>
      </c>
    </row>
    <row r="42" spans="1:39" x14ac:dyDescent="0.25">
      <c r="A42" s="16">
        <v>2</v>
      </c>
      <c r="B42" s="64" t="s">
        <v>0</v>
      </c>
      <c r="C42" s="67">
        <v>10</v>
      </c>
      <c r="D42" s="70" t="s">
        <v>1</v>
      </c>
      <c r="E42" s="69">
        <v>1</v>
      </c>
      <c r="F42" s="64" t="s">
        <v>0</v>
      </c>
      <c r="G42" s="67">
        <v>2</v>
      </c>
      <c r="H42" s="63" t="s">
        <v>1</v>
      </c>
      <c r="I42" s="69">
        <v>0</v>
      </c>
      <c r="J42" s="64" t="s">
        <v>0</v>
      </c>
      <c r="K42" s="68">
        <v>8</v>
      </c>
      <c r="L42" s="21">
        <f t="shared" si="14"/>
        <v>491.70275000000004</v>
      </c>
      <c r="M42" s="21">
        <f t="shared" si="15"/>
        <v>518.14719444444449</v>
      </c>
      <c r="N42" s="21">
        <f t="shared" si="16"/>
        <v>588.66571296296297</v>
      </c>
      <c r="O42" s="21">
        <f t="shared" si="17"/>
        <v>610.70274999999992</v>
      </c>
      <c r="P42" s="21">
        <f t="shared" si="18"/>
        <v>696.64719444444449</v>
      </c>
      <c r="Q42" s="21">
        <f t="shared" si="19"/>
        <v>870.73978703703699</v>
      </c>
      <c r="R42" s="21">
        <f t="shared" si="20"/>
        <v>1007.3694166666667</v>
      </c>
      <c r="S42" s="223" t="s">
        <v>89</v>
      </c>
      <c r="U42" s="2">
        <f t="shared" si="0"/>
        <v>2.2037037037037037</v>
      </c>
      <c r="V42" s="2">
        <f t="shared" si="46"/>
        <v>3.3055555555555558</v>
      </c>
      <c r="W42" s="3">
        <f t="shared" si="22"/>
        <v>1.1666666666666667</v>
      </c>
      <c r="X42" s="2">
        <f t="shared" si="3"/>
        <v>2.8333333333333335</v>
      </c>
      <c r="Z42" s="45">
        <f>U42*Price!$L$7</f>
        <v>138.83333333333334</v>
      </c>
      <c r="AA42" s="47">
        <f>U42*Price!$M$7</f>
        <v>165.27777777777777</v>
      </c>
      <c r="AB42" s="49">
        <f>U42*Price!$N$7</f>
        <v>235.7962962962963</v>
      </c>
      <c r="AC42" s="51">
        <f>U42*Price!$O$7</f>
        <v>257.83333333333331</v>
      </c>
      <c r="AD42" s="53">
        <f>U42*Price!$P$7</f>
        <v>343.77777777777777</v>
      </c>
      <c r="AE42" s="55">
        <f>U42*Price!$Q$7</f>
        <v>517.87037037037032</v>
      </c>
      <c r="AF42" s="57">
        <f>U42*Price!$R$7</f>
        <v>654.5</v>
      </c>
      <c r="AG42" s="2">
        <f>(V42*Price!$C$15)</f>
        <v>107.24875000000002</v>
      </c>
      <c r="AH42" s="1">
        <f>(W42*Price!$C$22)*2</f>
        <v>7.5705</v>
      </c>
      <c r="AI42" s="1">
        <f>(X42*Price!$D$22)</f>
        <v>150.14825000000002</v>
      </c>
      <c r="AJ42" s="1">
        <f>(X42*Price!$C$22)*2</f>
        <v>18.3855</v>
      </c>
      <c r="AK42" s="2">
        <f>V42*Price!$H$15</f>
        <v>50.049416666666673</v>
      </c>
      <c r="AL42" s="1">
        <f>Price!$H$22</f>
        <v>19.466999999999999</v>
      </c>
      <c r="AM42" s="7">
        <f t="shared" si="13"/>
        <v>352.86941666666667</v>
      </c>
    </row>
    <row r="43" spans="1:39" x14ac:dyDescent="0.25">
      <c r="A43" s="16">
        <v>3</v>
      </c>
      <c r="B43" s="64" t="s">
        <v>0</v>
      </c>
      <c r="C43" s="67">
        <v>0</v>
      </c>
      <c r="D43" s="70" t="s">
        <v>1</v>
      </c>
      <c r="E43" s="69">
        <v>1</v>
      </c>
      <c r="F43" s="64" t="s">
        <v>0</v>
      </c>
      <c r="G43" s="67">
        <v>2</v>
      </c>
      <c r="H43" s="63" t="s">
        <v>1</v>
      </c>
      <c r="I43" s="69">
        <v>0</v>
      </c>
      <c r="J43" s="64" t="s">
        <v>0</v>
      </c>
      <c r="K43" s="68">
        <v>8</v>
      </c>
      <c r="L43" s="21">
        <f t="shared" si="14"/>
        <v>519.03599999999994</v>
      </c>
      <c r="M43" s="21">
        <f t="shared" si="15"/>
        <v>547.03599999999994</v>
      </c>
      <c r="N43" s="21">
        <f t="shared" si="16"/>
        <v>621.70266666666657</v>
      </c>
      <c r="O43" s="21">
        <f t="shared" si="17"/>
        <v>645.03599999999983</v>
      </c>
      <c r="P43" s="21">
        <f t="shared" si="18"/>
        <v>736.03599999999983</v>
      </c>
      <c r="Q43" s="21">
        <f t="shared" si="19"/>
        <v>920.3693333333332</v>
      </c>
      <c r="R43" s="21">
        <f t="shared" si="20"/>
        <v>1065.0359999999998</v>
      </c>
      <c r="S43" s="223" t="s">
        <v>90</v>
      </c>
      <c r="U43" s="2">
        <f t="shared" si="0"/>
        <v>2.333333333333333</v>
      </c>
      <c r="V43" s="2">
        <f t="shared" si="46"/>
        <v>3.5</v>
      </c>
      <c r="W43" s="3">
        <f t="shared" si="22"/>
        <v>1.1666666666666667</v>
      </c>
      <c r="X43" s="2">
        <f t="shared" si="3"/>
        <v>3</v>
      </c>
      <c r="Z43" s="45">
        <f>U43*Price!$L$7</f>
        <v>146.99999999999997</v>
      </c>
      <c r="AA43" s="47">
        <f>U43*Price!$M$7</f>
        <v>174.99999999999997</v>
      </c>
      <c r="AB43" s="49">
        <f>U43*Price!$N$7</f>
        <v>249.66666666666663</v>
      </c>
      <c r="AC43" s="51">
        <f>U43*Price!$O$7</f>
        <v>272.99999999999994</v>
      </c>
      <c r="AD43" s="53">
        <f>U43*Price!$P$7</f>
        <v>363.99999999999994</v>
      </c>
      <c r="AE43" s="55">
        <f>U43*Price!$Q$7</f>
        <v>548.33333333333326</v>
      </c>
      <c r="AF43" s="57">
        <f>U43*Price!$R$7</f>
        <v>692.99999999999989</v>
      </c>
      <c r="AG43" s="2">
        <f>(V43*Price!$C$15)</f>
        <v>113.5575</v>
      </c>
      <c r="AH43" s="1">
        <f>(W43*Price!$C$22)*2</f>
        <v>7.5705</v>
      </c>
      <c r="AI43" s="1">
        <f>(X43*Price!$D$22)</f>
        <v>158.98050000000001</v>
      </c>
      <c r="AJ43" s="1">
        <f>(X43*Price!$C$22)*2</f>
        <v>19.466999999999999</v>
      </c>
      <c r="AK43" s="2">
        <f>V43*Price!$H$15</f>
        <v>52.993499999999997</v>
      </c>
      <c r="AL43" s="1">
        <f>Price!$H$22</f>
        <v>19.466999999999999</v>
      </c>
      <c r="AM43" s="7">
        <f t="shared" si="13"/>
        <v>372.03599999999994</v>
      </c>
    </row>
    <row r="44" spans="1:39" x14ac:dyDescent="0.25">
      <c r="A44" s="16">
        <v>3</v>
      </c>
      <c r="B44" s="64" t="s">
        <v>0</v>
      </c>
      <c r="C44" s="67">
        <v>2</v>
      </c>
      <c r="D44" s="70" t="s">
        <v>1</v>
      </c>
      <c r="E44" s="69">
        <v>1</v>
      </c>
      <c r="F44" s="64" t="s">
        <v>0</v>
      </c>
      <c r="G44" s="67">
        <v>2</v>
      </c>
      <c r="H44" s="63" t="s">
        <v>1</v>
      </c>
      <c r="I44" s="69">
        <v>0</v>
      </c>
      <c r="J44" s="64" t="s">
        <v>0</v>
      </c>
      <c r="K44" s="68">
        <v>8</v>
      </c>
      <c r="L44" s="21">
        <f t="shared" si="14"/>
        <v>378.55650000000003</v>
      </c>
      <c r="M44" s="21">
        <f t="shared" si="15"/>
        <v>408.11205555555557</v>
      </c>
      <c r="N44" s="21">
        <f t="shared" si="16"/>
        <v>486.92687037037035</v>
      </c>
      <c r="O44" s="21">
        <f t="shared" si="17"/>
        <v>511.55649999999997</v>
      </c>
      <c r="P44" s="21">
        <f t="shared" si="18"/>
        <v>607.61205555555557</v>
      </c>
      <c r="Q44" s="21">
        <f t="shared" si="19"/>
        <v>802.1861296296297</v>
      </c>
      <c r="R44" s="21">
        <f t="shared" si="20"/>
        <v>954.8898333333334</v>
      </c>
      <c r="S44" s="201"/>
      <c r="U44" s="2">
        <f t="shared" si="0"/>
        <v>2.4629629629629628</v>
      </c>
      <c r="V44" s="2">
        <f t="shared" si="46"/>
        <v>3.6944444444444446</v>
      </c>
      <c r="W44" s="3">
        <f t="shared" si="22"/>
        <v>1.1666666666666667</v>
      </c>
      <c r="X44" s="2">
        <f t="shared" si="3"/>
        <v>3.1666666666666665</v>
      </c>
      <c r="Z44" s="45">
        <f>U44*Price!$L$7</f>
        <v>155.16666666666666</v>
      </c>
      <c r="AA44" s="47">
        <f>U44*Price!$M$7</f>
        <v>184.7222222222222</v>
      </c>
      <c r="AB44" s="49">
        <f>U44*Price!$N$7</f>
        <v>263.53703703703701</v>
      </c>
      <c r="AC44" s="51">
        <f>U44*Price!$O$7</f>
        <v>288.16666666666663</v>
      </c>
      <c r="AD44" s="53">
        <f>U44*Price!$P$7</f>
        <v>384.22222222222217</v>
      </c>
      <c r="AE44" s="55">
        <f>U44*Price!$Q$7</f>
        <v>578.7962962962963</v>
      </c>
      <c r="AF44" s="57">
        <f>U44*Price!$R$7</f>
        <v>731.5</v>
      </c>
      <c r="AG44" s="2">
        <f>(V44*Price!$C$15)</f>
        <v>119.86625000000001</v>
      </c>
      <c r="AH44" s="1">
        <f>(W44*Price!$C$22)*2</f>
        <v>7.5705</v>
      </c>
      <c r="AJ44" s="1">
        <f>(X44*Price!$C$22)*2</f>
        <v>20.548499999999997</v>
      </c>
      <c r="AK44" s="2">
        <f>V44*Price!$H$15</f>
        <v>55.937583333333336</v>
      </c>
      <c r="AL44" s="1">
        <f>Price!$H$22</f>
        <v>19.466999999999999</v>
      </c>
      <c r="AM44" s="7">
        <f t="shared" si="13"/>
        <v>223.38983333333334</v>
      </c>
    </row>
    <row r="45" spans="1:39" x14ac:dyDescent="0.25">
      <c r="A45" s="16">
        <v>4</v>
      </c>
      <c r="B45" s="64" t="s">
        <v>0</v>
      </c>
      <c r="C45" s="67">
        <v>2</v>
      </c>
      <c r="D45" s="70" t="s">
        <v>1</v>
      </c>
      <c r="E45" s="69">
        <v>1</v>
      </c>
      <c r="F45" s="64" t="s">
        <v>0</v>
      </c>
      <c r="G45" s="67">
        <v>2</v>
      </c>
      <c r="H45" s="63" t="s">
        <v>1</v>
      </c>
      <c r="I45" s="69">
        <v>0</v>
      </c>
      <c r="J45" s="64" t="s">
        <v>0</v>
      </c>
      <c r="K45" s="68">
        <v>8</v>
      </c>
      <c r="L45" s="21">
        <f t="shared" si="14"/>
        <v>489.56250000000006</v>
      </c>
      <c r="M45" s="21">
        <f t="shared" si="15"/>
        <v>528.45138888888891</v>
      </c>
      <c r="N45" s="21">
        <f t="shared" si="16"/>
        <v>632.15509259259261</v>
      </c>
      <c r="O45" s="21">
        <f t="shared" si="17"/>
        <v>664.5625</v>
      </c>
      <c r="P45" s="21">
        <f t="shared" si="18"/>
        <v>790.95138888888891</v>
      </c>
      <c r="Q45" s="21">
        <f t="shared" si="19"/>
        <v>1046.9699074074074</v>
      </c>
      <c r="R45" s="21">
        <f t="shared" si="20"/>
        <v>1247.8958333333335</v>
      </c>
      <c r="U45" s="2">
        <f t="shared" si="0"/>
        <v>3.2407407407407409</v>
      </c>
      <c r="V45" s="2">
        <f t="shared" si="46"/>
        <v>4.8611111111111116</v>
      </c>
      <c r="W45" s="3">
        <f t="shared" si="22"/>
        <v>1.1666666666666667</v>
      </c>
      <c r="X45" s="2">
        <f t="shared" si="3"/>
        <v>4.166666666666667</v>
      </c>
      <c r="Z45" s="45">
        <f>U45*Price!$L$7</f>
        <v>204.16666666666669</v>
      </c>
      <c r="AA45" s="47">
        <f>U45*Price!$M$7</f>
        <v>243.05555555555557</v>
      </c>
      <c r="AB45" s="49">
        <f>U45*Price!$N$7</f>
        <v>346.7592592592593</v>
      </c>
      <c r="AC45" s="51">
        <f>U45*Price!$O$7</f>
        <v>379.16666666666669</v>
      </c>
      <c r="AD45" s="53">
        <f>U45*Price!$P$7</f>
        <v>505.5555555555556</v>
      </c>
      <c r="AE45" s="55">
        <f>U45*Price!$Q$7</f>
        <v>761.57407407407413</v>
      </c>
      <c r="AF45" s="57">
        <f>U45*Price!$R$7</f>
        <v>962.5</v>
      </c>
      <c r="AG45" s="2">
        <f>(V45*Price!$C$15)</f>
        <v>157.71875000000003</v>
      </c>
      <c r="AH45" s="1">
        <f>(W45*Price!$C$22)*2</f>
        <v>7.5705</v>
      </c>
      <c r="AJ45" s="1">
        <f>(X45*Price!$C$22)*2</f>
        <v>27.037500000000001</v>
      </c>
      <c r="AK45" s="2">
        <f>V45*Price!$H$15</f>
        <v>73.60208333333334</v>
      </c>
      <c r="AL45" s="1">
        <f>Price!$H$22</f>
        <v>19.466999999999999</v>
      </c>
      <c r="AM45" s="7">
        <f t="shared" si="13"/>
        <v>285.39583333333337</v>
      </c>
    </row>
    <row r="46" spans="1:39" x14ac:dyDescent="0.25">
      <c r="A46" s="16">
        <v>4</v>
      </c>
      <c r="B46" s="64" t="s">
        <v>0</v>
      </c>
      <c r="C46" s="67">
        <v>8</v>
      </c>
      <c r="D46" s="70" t="s">
        <v>1</v>
      </c>
      <c r="E46" s="69">
        <v>1</v>
      </c>
      <c r="F46" s="64" t="s">
        <v>0</v>
      </c>
      <c r="G46" s="67">
        <v>4</v>
      </c>
      <c r="H46" s="63" t="s">
        <v>1</v>
      </c>
      <c r="I46" s="69">
        <v>0</v>
      </c>
      <c r="J46" s="64" t="s">
        <v>0</v>
      </c>
      <c r="K46" s="68">
        <v>8</v>
      </c>
      <c r="L46" s="21">
        <f t="shared" si="14"/>
        <v>615.82500000000005</v>
      </c>
      <c r="M46" s="21">
        <f t="shared" si="15"/>
        <v>665.60277777777776</v>
      </c>
      <c r="N46" s="21">
        <f t="shared" si="16"/>
        <v>798.34351851851852</v>
      </c>
      <c r="O46" s="21">
        <f t="shared" si="17"/>
        <v>839.82500000000005</v>
      </c>
      <c r="P46" s="21">
        <f t="shared" si="18"/>
        <v>1001.6027777777778</v>
      </c>
      <c r="Q46" s="21">
        <f t="shared" si="19"/>
        <v>1329.3064814814816</v>
      </c>
      <c r="R46" s="21">
        <f t="shared" si="20"/>
        <v>1586.4916666666668</v>
      </c>
      <c r="U46" s="2">
        <f t="shared" si="0"/>
        <v>4.1481481481481479</v>
      </c>
      <c r="V46" s="2">
        <f t="shared" si="46"/>
        <v>6.2222222222222223</v>
      </c>
      <c r="W46" s="3">
        <f t="shared" si="22"/>
        <v>1.3333333333333333</v>
      </c>
      <c r="X46" s="2">
        <f t="shared" si="3"/>
        <v>4.666666666666667</v>
      </c>
      <c r="Z46" s="45">
        <f>U46*Price!$L$7</f>
        <v>261.33333333333331</v>
      </c>
      <c r="AA46" s="47">
        <f>U46*Price!$M$7</f>
        <v>311.11111111111109</v>
      </c>
      <c r="AB46" s="49">
        <f>U46*Price!$N$7</f>
        <v>443.85185185185185</v>
      </c>
      <c r="AC46" s="51">
        <f>U46*Price!$O$7</f>
        <v>485.33333333333331</v>
      </c>
      <c r="AD46" s="53">
        <f>U46*Price!$P$7</f>
        <v>647.11111111111109</v>
      </c>
      <c r="AE46" s="55">
        <f>U46*Price!$Q$7</f>
        <v>974.81481481481478</v>
      </c>
      <c r="AF46" s="57">
        <f>U46*Price!$R$7</f>
        <v>1232</v>
      </c>
      <c r="AG46" s="2">
        <f>(V46*Price!$C$15)</f>
        <v>201.88</v>
      </c>
      <c r="AH46" s="1">
        <f>(W46*Price!$C$22)*2</f>
        <v>8.6519999999999992</v>
      </c>
      <c r="AJ46" s="1">
        <f>(X46*Price!$C$22)*2</f>
        <v>30.282</v>
      </c>
      <c r="AK46" s="2">
        <f>V46*Price!$H$15</f>
        <v>94.210666666666668</v>
      </c>
      <c r="AL46" s="1">
        <f>Price!$H$22</f>
        <v>19.466999999999999</v>
      </c>
      <c r="AM46" s="7">
        <f t="shared" si="13"/>
        <v>354.49166666666667</v>
      </c>
    </row>
    <row r="47" spans="1:39" x14ac:dyDescent="0.25">
      <c r="A47" s="16">
        <v>5</v>
      </c>
      <c r="B47" s="64" t="s">
        <v>0</v>
      </c>
      <c r="C47" s="67">
        <v>4</v>
      </c>
      <c r="D47" s="70" t="s">
        <v>1</v>
      </c>
      <c r="E47" s="69">
        <v>1</v>
      </c>
      <c r="F47" s="64" t="s">
        <v>0</v>
      </c>
      <c r="G47" s="67">
        <v>4</v>
      </c>
      <c r="H47" s="63" t="s">
        <v>1</v>
      </c>
      <c r="I47" s="69">
        <v>0</v>
      </c>
      <c r="J47" s="64" t="s">
        <v>0</v>
      </c>
      <c r="K47" s="68">
        <v>8</v>
      </c>
      <c r="L47" s="21">
        <f t="shared" si="14"/>
        <v>699.7829999999999</v>
      </c>
      <c r="M47" s="21">
        <f t="shared" si="15"/>
        <v>756.67188888888882</v>
      </c>
      <c r="N47" s="21">
        <f t="shared" si="16"/>
        <v>908.37559259259251</v>
      </c>
      <c r="O47" s="21">
        <f t="shared" si="17"/>
        <v>955.7829999999999</v>
      </c>
      <c r="P47" s="21">
        <f t="shared" si="18"/>
        <v>1140.6718888888888</v>
      </c>
      <c r="Q47" s="21">
        <f t="shared" si="19"/>
        <v>1515.1904074074073</v>
      </c>
      <c r="R47" s="21">
        <f t="shared" si="20"/>
        <v>1809.1163333333334</v>
      </c>
      <c r="U47" s="2">
        <f t="shared" si="0"/>
        <v>4.7407407407407405</v>
      </c>
      <c r="V47" s="2">
        <f t="shared" si="46"/>
        <v>7.1111111111111107</v>
      </c>
      <c r="W47" s="3">
        <f t="shared" si="22"/>
        <v>1.3333333333333333</v>
      </c>
      <c r="X47" s="2">
        <f t="shared" si="3"/>
        <v>5.333333333333333</v>
      </c>
      <c r="Z47" s="45">
        <f>U47*Price!$L$7</f>
        <v>298.66666666666663</v>
      </c>
      <c r="AA47" s="47">
        <f>U47*Price!$M$7</f>
        <v>355.55555555555554</v>
      </c>
      <c r="AB47" s="49">
        <f>U47*Price!$N$7</f>
        <v>507.25925925925924</v>
      </c>
      <c r="AC47" s="51">
        <f>U47*Price!$O$7</f>
        <v>554.66666666666663</v>
      </c>
      <c r="AD47" s="53">
        <f>U47*Price!$P$7</f>
        <v>739.55555555555554</v>
      </c>
      <c r="AE47" s="55">
        <f>U47*Price!$Q$7</f>
        <v>1114.0740740740739</v>
      </c>
      <c r="AF47" s="57">
        <f>U47*Price!$R$7</f>
        <v>1408</v>
      </c>
      <c r="AG47" s="2">
        <f>(V47*Price!$C$15)</f>
        <v>230.72</v>
      </c>
      <c r="AH47" s="1">
        <f>(W47*Price!$C$22)*2</f>
        <v>8.6519999999999992</v>
      </c>
      <c r="AJ47" s="1">
        <f>(X47*Price!$C$22)*2</f>
        <v>34.607999999999997</v>
      </c>
      <c r="AK47" s="2">
        <f>V47*Price!$H$15</f>
        <v>107.66933333333333</v>
      </c>
      <c r="AL47" s="1">
        <f>Price!$H$22</f>
        <v>19.466999999999999</v>
      </c>
      <c r="AM47" s="7">
        <f t="shared" si="13"/>
        <v>401.11633333333327</v>
      </c>
    </row>
    <row r="48" spans="1:39" ht="10.5" customHeight="1" x14ac:dyDescent="0.25">
      <c r="A48" s="197">
        <v>4</v>
      </c>
      <c r="B48" s="150" t="s">
        <v>0</v>
      </c>
      <c r="C48" s="151">
        <v>0</v>
      </c>
      <c r="D48" s="152" t="s">
        <v>1</v>
      </c>
      <c r="E48" s="153">
        <v>1</v>
      </c>
      <c r="F48" s="150" t="s">
        <v>0</v>
      </c>
      <c r="G48" s="151">
        <v>0</v>
      </c>
      <c r="H48" s="198" t="s">
        <v>1</v>
      </c>
      <c r="I48" s="153">
        <v>0</v>
      </c>
      <c r="J48" s="150" t="s">
        <v>0</v>
      </c>
      <c r="K48" s="199">
        <v>8</v>
      </c>
      <c r="L48" s="155">
        <f t="shared" si="14"/>
        <v>410.25599999999997</v>
      </c>
      <c r="M48" s="155">
        <f t="shared" si="15"/>
        <v>442.25599999999997</v>
      </c>
      <c r="N48" s="155">
        <f t="shared" si="16"/>
        <v>527.58933333333334</v>
      </c>
      <c r="O48" s="155">
        <f t="shared" si="17"/>
        <v>554.25599999999997</v>
      </c>
      <c r="P48" s="155">
        <f t="shared" si="18"/>
        <v>658.25599999999997</v>
      </c>
      <c r="Q48" s="155">
        <f t="shared" si="19"/>
        <v>868.9226666666666</v>
      </c>
      <c r="R48" s="155">
        <f t="shared" si="20"/>
        <v>1034.2559999999999</v>
      </c>
      <c r="U48" s="2">
        <f t="shared" si="0"/>
        <v>2.6666666666666665</v>
      </c>
      <c r="V48" s="2">
        <f t="shared" si="46"/>
        <v>4</v>
      </c>
      <c r="W48" s="3">
        <f t="shared" si="22"/>
        <v>1</v>
      </c>
      <c r="X48" s="2">
        <f t="shared" si="3"/>
        <v>4</v>
      </c>
      <c r="Z48" s="45">
        <f>U48*Price!$L$7</f>
        <v>168</v>
      </c>
      <c r="AA48" s="47">
        <f>U48*Price!$M$7</f>
        <v>200</v>
      </c>
      <c r="AB48" s="49">
        <f>U48*Price!$N$7</f>
        <v>285.33333333333331</v>
      </c>
      <c r="AC48" s="51">
        <f>U48*Price!$O$7</f>
        <v>312</v>
      </c>
      <c r="AD48" s="53">
        <f>U48*Price!$P$7</f>
        <v>416</v>
      </c>
      <c r="AE48" s="55">
        <f>U48*Price!$Q$7</f>
        <v>626.66666666666663</v>
      </c>
      <c r="AF48" s="57">
        <f>U48*Price!$R$7</f>
        <v>792</v>
      </c>
      <c r="AG48" s="2">
        <f>(V48*Price!$C$15)</f>
        <v>129.78</v>
      </c>
      <c r="AH48" s="1">
        <f>(W48*Price!$C$22)*2</f>
        <v>6.4889999999999999</v>
      </c>
      <c r="AJ48" s="1">
        <f>(X48*Price!$C$22)*2</f>
        <v>25.956</v>
      </c>
      <c r="AK48" s="2">
        <f>V48*Price!$H$15</f>
        <v>60.564</v>
      </c>
      <c r="AL48" s="1">
        <f>Price!$H$22</f>
        <v>19.466999999999999</v>
      </c>
      <c r="AM48" s="7">
        <f t="shared" si="13"/>
        <v>242.25599999999997</v>
      </c>
    </row>
    <row r="49" spans="1:39" ht="10.5" customHeight="1" x14ac:dyDescent="0.25">
      <c r="A49" s="197">
        <v>4</v>
      </c>
      <c r="B49" s="150" t="s">
        <v>0</v>
      </c>
      <c r="C49" s="151">
        <v>0</v>
      </c>
      <c r="D49" s="152" t="s">
        <v>1</v>
      </c>
      <c r="E49" s="153">
        <v>1</v>
      </c>
      <c r="F49" s="150" t="s">
        <v>0</v>
      </c>
      <c r="G49" s="151">
        <v>2</v>
      </c>
      <c r="H49" s="198" t="s">
        <v>1</v>
      </c>
      <c r="I49" s="153">
        <v>0</v>
      </c>
      <c r="J49" s="150" t="s">
        <v>0</v>
      </c>
      <c r="K49" s="199">
        <v>8</v>
      </c>
      <c r="L49" s="155">
        <f t="shared" si="14"/>
        <v>471.06150000000002</v>
      </c>
      <c r="M49" s="155">
        <f t="shared" si="15"/>
        <v>508.39483333333339</v>
      </c>
      <c r="N49" s="155">
        <f t="shared" si="16"/>
        <v>607.95038888888894</v>
      </c>
      <c r="O49" s="155">
        <f t="shared" si="17"/>
        <v>639.06150000000002</v>
      </c>
      <c r="P49" s="155">
        <f t="shared" si="18"/>
        <v>760.39483333333328</v>
      </c>
      <c r="Q49" s="155">
        <f t="shared" si="19"/>
        <v>1006.1726111111111</v>
      </c>
      <c r="R49" s="155">
        <f t="shared" si="20"/>
        <v>1199.0615</v>
      </c>
      <c r="U49" s="2">
        <f t="shared" si="0"/>
        <v>3.1111111111111112</v>
      </c>
      <c r="V49" s="2">
        <f t="shared" si="46"/>
        <v>4.666666666666667</v>
      </c>
      <c r="W49" s="3">
        <f t="shared" si="22"/>
        <v>1.1666666666666667</v>
      </c>
      <c r="X49" s="2">
        <f t="shared" si="3"/>
        <v>4</v>
      </c>
      <c r="Z49" s="45">
        <f>U49*Price!$L$7</f>
        <v>196</v>
      </c>
      <c r="AA49" s="47">
        <f>U49*Price!$M$7</f>
        <v>233.33333333333334</v>
      </c>
      <c r="AB49" s="49">
        <f>U49*Price!$N$7</f>
        <v>332.88888888888891</v>
      </c>
      <c r="AC49" s="51">
        <f>U49*Price!$O$7</f>
        <v>364</v>
      </c>
      <c r="AD49" s="53">
        <f>U49*Price!$P$7</f>
        <v>485.33333333333331</v>
      </c>
      <c r="AE49" s="55">
        <f>U49*Price!$Q$7</f>
        <v>731.11111111111109</v>
      </c>
      <c r="AF49" s="57">
        <f>U49*Price!$R$7</f>
        <v>924</v>
      </c>
      <c r="AG49" s="2">
        <f>(V49*Price!$C$15)</f>
        <v>151.41000000000003</v>
      </c>
      <c r="AH49" s="1">
        <f>(W49*Price!$C$22)*2</f>
        <v>7.5705</v>
      </c>
      <c r="AJ49" s="1">
        <f>(X49*Price!$C$22)*2</f>
        <v>25.956</v>
      </c>
      <c r="AK49" s="2">
        <f>V49*Price!$H$15</f>
        <v>70.658000000000001</v>
      </c>
      <c r="AL49" s="1">
        <f>Price!$H$22</f>
        <v>19.466999999999999</v>
      </c>
      <c r="AM49" s="7">
        <f t="shared" si="13"/>
        <v>275.06150000000002</v>
      </c>
    </row>
    <row r="50" spans="1:39" ht="10.5" customHeight="1" x14ac:dyDescent="0.25">
      <c r="A50" s="197">
        <v>4</v>
      </c>
      <c r="B50" s="150" t="s">
        <v>0</v>
      </c>
      <c r="C50" s="151">
        <v>0</v>
      </c>
      <c r="D50" s="152" t="s">
        <v>1</v>
      </c>
      <c r="E50" s="153">
        <v>1</v>
      </c>
      <c r="F50" s="150" t="s">
        <v>0</v>
      </c>
      <c r="G50" s="151">
        <v>4</v>
      </c>
      <c r="H50" s="198" t="s">
        <v>1</v>
      </c>
      <c r="I50" s="153">
        <v>0</v>
      </c>
      <c r="J50" s="150" t="s">
        <v>0</v>
      </c>
      <c r="K50" s="199">
        <v>8</v>
      </c>
      <c r="L50" s="155">
        <f t="shared" si="14"/>
        <v>531.86699999999996</v>
      </c>
      <c r="M50" s="155">
        <f t="shared" si="15"/>
        <v>574.53366666666659</v>
      </c>
      <c r="N50" s="155">
        <f t="shared" si="16"/>
        <v>688.31144444444431</v>
      </c>
      <c r="O50" s="155">
        <f t="shared" si="17"/>
        <v>723.86699999999996</v>
      </c>
      <c r="P50" s="155">
        <f t="shared" si="18"/>
        <v>862.53366666666659</v>
      </c>
      <c r="Q50" s="155">
        <f t="shared" si="19"/>
        <v>1143.4225555555554</v>
      </c>
      <c r="R50" s="155">
        <f t="shared" si="20"/>
        <v>1363.867</v>
      </c>
      <c r="U50" s="2">
        <f t="shared" si="0"/>
        <v>3.5555555555555554</v>
      </c>
      <c r="V50" s="2">
        <f t="shared" si="46"/>
        <v>5.333333333333333</v>
      </c>
      <c r="W50" s="3">
        <f t="shared" si="22"/>
        <v>1.3333333333333333</v>
      </c>
      <c r="X50" s="2">
        <f t="shared" si="3"/>
        <v>4</v>
      </c>
      <c r="Z50" s="45">
        <f>U50*Price!$L$7</f>
        <v>224</v>
      </c>
      <c r="AA50" s="47">
        <f>U50*Price!$M$7</f>
        <v>266.66666666666663</v>
      </c>
      <c r="AB50" s="49">
        <f>U50*Price!$N$7</f>
        <v>380.4444444444444</v>
      </c>
      <c r="AC50" s="51">
        <f>U50*Price!$O$7</f>
        <v>416</v>
      </c>
      <c r="AD50" s="53">
        <f>U50*Price!$P$7</f>
        <v>554.66666666666663</v>
      </c>
      <c r="AE50" s="55">
        <f>U50*Price!$Q$7</f>
        <v>835.55555555555554</v>
      </c>
      <c r="AF50" s="57">
        <f>U50*Price!$R$7</f>
        <v>1056</v>
      </c>
      <c r="AG50" s="2">
        <f>(V50*Price!$C$15)</f>
        <v>173.04</v>
      </c>
      <c r="AH50" s="1">
        <f>(W50*Price!$C$22)*2</f>
        <v>8.6519999999999992</v>
      </c>
      <c r="AJ50" s="1">
        <f>(X50*Price!$C$22)*2</f>
        <v>25.956</v>
      </c>
      <c r="AK50" s="2">
        <f>V50*Price!$H$15</f>
        <v>80.751999999999995</v>
      </c>
      <c r="AL50" s="1">
        <f>Price!$H$22</f>
        <v>19.466999999999999</v>
      </c>
      <c r="AM50" s="7">
        <f t="shared" si="13"/>
        <v>307.86699999999996</v>
      </c>
    </row>
    <row r="51" spans="1:39" ht="10.5" customHeight="1" x14ac:dyDescent="0.25">
      <c r="A51" s="197">
        <v>4</v>
      </c>
      <c r="B51" s="150" t="s">
        <v>0</v>
      </c>
      <c r="C51" s="151">
        <v>6</v>
      </c>
      <c r="D51" s="152" t="s">
        <v>1</v>
      </c>
      <c r="E51" s="153">
        <v>1</v>
      </c>
      <c r="F51" s="150" t="s">
        <v>0</v>
      </c>
      <c r="G51" s="151">
        <v>0</v>
      </c>
      <c r="H51" s="198" t="s">
        <v>1</v>
      </c>
      <c r="I51" s="153">
        <v>0</v>
      </c>
      <c r="J51" s="150" t="s">
        <v>0</v>
      </c>
      <c r="K51" s="199">
        <v>8</v>
      </c>
      <c r="L51" s="155">
        <f t="shared" si="14"/>
        <v>458.29349999999999</v>
      </c>
      <c r="M51" s="155">
        <f t="shared" si="15"/>
        <v>494.29349999999999</v>
      </c>
      <c r="N51" s="155">
        <f t="shared" si="16"/>
        <v>590.29349999999999</v>
      </c>
      <c r="O51" s="155">
        <f t="shared" si="17"/>
        <v>620.29349999999999</v>
      </c>
      <c r="P51" s="155">
        <f t="shared" si="18"/>
        <v>737.29349999999999</v>
      </c>
      <c r="Q51" s="155">
        <f t="shared" si="19"/>
        <v>974.29349999999999</v>
      </c>
      <c r="R51" s="155">
        <f t="shared" si="20"/>
        <v>1160.2935</v>
      </c>
      <c r="U51" s="2">
        <f t="shared" si="0"/>
        <v>3</v>
      </c>
      <c r="V51" s="2">
        <f t="shared" si="46"/>
        <v>4.5</v>
      </c>
      <c r="W51" s="3">
        <f t="shared" si="22"/>
        <v>1</v>
      </c>
      <c r="X51" s="2">
        <f t="shared" si="3"/>
        <v>4.5</v>
      </c>
      <c r="Z51" s="45">
        <f>U51*Price!$L$7</f>
        <v>189</v>
      </c>
      <c r="AA51" s="47">
        <f>U51*Price!$M$7</f>
        <v>225</v>
      </c>
      <c r="AB51" s="49">
        <f>U51*Price!$N$7</f>
        <v>321</v>
      </c>
      <c r="AC51" s="51">
        <f>U51*Price!$O$7</f>
        <v>351</v>
      </c>
      <c r="AD51" s="53">
        <f>U51*Price!$P$7</f>
        <v>468</v>
      </c>
      <c r="AE51" s="55">
        <f>U51*Price!$Q$7</f>
        <v>705</v>
      </c>
      <c r="AF51" s="57">
        <f>U51*Price!$R$7</f>
        <v>891</v>
      </c>
      <c r="AG51" s="2">
        <f>(V51*Price!$C$15)</f>
        <v>146.0025</v>
      </c>
      <c r="AH51" s="1">
        <f>(W51*Price!$C$22)*2</f>
        <v>6.4889999999999999</v>
      </c>
      <c r="AJ51" s="1">
        <f>(X51*Price!$C$22)*2</f>
        <v>29.200499999999998</v>
      </c>
      <c r="AK51" s="2">
        <f>V51*Price!$H$15</f>
        <v>68.134500000000003</v>
      </c>
      <c r="AL51" s="1">
        <f>Price!$H$22</f>
        <v>19.466999999999999</v>
      </c>
      <c r="AM51" s="7">
        <f t="shared" si="13"/>
        <v>269.29349999999999</v>
      </c>
    </row>
    <row r="52" spans="1:39" ht="10.5" customHeight="1" x14ac:dyDescent="0.25">
      <c r="A52" s="197">
        <v>4</v>
      </c>
      <c r="B52" s="150" t="s">
        <v>0</v>
      </c>
      <c r="C52" s="151">
        <v>6</v>
      </c>
      <c r="D52" s="152" t="s">
        <v>1</v>
      </c>
      <c r="E52" s="153">
        <v>1</v>
      </c>
      <c r="F52" s="150" t="s">
        <v>0</v>
      </c>
      <c r="G52" s="151">
        <v>2</v>
      </c>
      <c r="H52" s="198" t="s">
        <v>1</v>
      </c>
      <c r="I52" s="153">
        <v>0</v>
      </c>
      <c r="J52" s="150" t="s">
        <v>0</v>
      </c>
      <c r="K52" s="199">
        <v>8</v>
      </c>
      <c r="L52" s="155">
        <f t="shared" si="14"/>
        <v>526.56449999999995</v>
      </c>
      <c r="M52" s="155">
        <f t="shared" si="15"/>
        <v>568.56449999999995</v>
      </c>
      <c r="N52" s="155">
        <f t="shared" si="16"/>
        <v>680.56449999999995</v>
      </c>
      <c r="O52" s="155">
        <f t="shared" si="17"/>
        <v>715.56449999999995</v>
      </c>
      <c r="P52" s="155">
        <f t="shared" si="18"/>
        <v>852.06449999999995</v>
      </c>
      <c r="Q52" s="155">
        <f t="shared" si="19"/>
        <v>1128.5645</v>
      </c>
      <c r="R52" s="155">
        <f t="shared" si="20"/>
        <v>1345.5645</v>
      </c>
      <c r="U52" s="2">
        <f t="shared" si="0"/>
        <v>3.5</v>
      </c>
      <c r="V52" s="2">
        <f t="shared" si="46"/>
        <v>5.25</v>
      </c>
      <c r="W52" s="3">
        <f t="shared" si="22"/>
        <v>1.1666666666666667</v>
      </c>
      <c r="X52" s="2">
        <f t="shared" si="3"/>
        <v>4.5</v>
      </c>
      <c r="Z52" s="45">
        <f>U52*Price!$L$7</f>
        <v>220.5</v>
      </c>
      <c r="AA52" s="47">
        <f>U52*Price!$M$7</f>
        <v>262.5</v>
      </c>
      <c r="AB52" s="49">
        <f>U52*Price!$N$7</f>
        <v>374.5</v>
      </c>
      <c r="AC52" s="51">
        <f>U52*Price!$O$7</f>
        <v>409.5</v>
      </c>
      <c r="AD52" s="53">
        <f>U52*Price!$P$7</f>
        <v>546</v>
      </c>
      <c r="AE52" s="55">
        <f>U52*Price!$Q$7</f>
        <v>822.5</v>
      </c>
      <c r="AF52" s="57">
        <f>U52*Price!$R$7</f>
        <v>1039.5</v>
      </c>
      <c r="AG52" s="2">
        <f>(V52*Price!$C$15)</f>
        <v>170.33625000000001</v>
      </c>
      <c r="AH52" s="1">
        <f>(W52*Price!$C$22)*2</f>
        <v>7.5705</v>
      </c>
      <c r="AJ52" s="1">
        <f>(X52*Price!$C$22)*2</f>
        <v>29.200499999999998</v>
      </c>
      <c r="AK52" s="2">
        <f>V52*Price!$H$15</f>
        <v>79.490250000000003</v>
      </c>
      <c r="AL52" s="1">
        <f>Price!$H$22</f>
        <v>19.466999999999999</v>
      </c>
      <c r="AM52" s="7">
        <f t="shared" si="13"/>
        <v>306.06450000000001</v>
      </c>
    </row>
    <row r="53" spans="1:39" ht="10.5" customHeight="1" x14ac:dyDescent="0.25">
      <c r="A53" s="197">
        <v>4</v>
      </c>
      <c r="B53" s="150" t="s">
        <v>0</v>
      </c>
      <c r="C53" s="151">
        <v>6</v>
      </c>
      <c r="D53" s="152" t="s">
        <v>1</v>
      </c>
      <c r="E53" s="153">
        <v>1</v>
      </c>
      <c r="F53" s="150" t="s">
        <v>0</v>
      </c>
      <c r="G53" s="151">
        <v>4</v>
      </c>
      <c r="H53" s="198" t="s">
        <v>1</v>
      </c>
      <c r="I53" s="153">
        <v>0</v>
      </c>
      <c r="J53" s="150" t="s">
        <v>0</v>
      </c>
      <c r="K53" s="199">
        <v>8</v>
      </c>
      <c r="L53" s="155">
        <f t="shared" si="14"/>
        <v>594.83550000000002</v>
      </c>
      <c r="M53" s="155">
        <f t="shared" si="15"/>
        <v>642.83550000000002</v>
      </c>
      <c r="N53" s="155">
        <f t="shared" si="16"/>
        <v>770.83550000000002</v>
      </c>
      <c r="O53" s="155">
        <f t="shared" si="17"/>
        <v>810.83550000000002</v>
      </c>
      <c r="P53" s="155">
        <f t="shared" si="18"/>
        <v>966.83550000000002</v>
      </c>
      <c r="Q53" s="155">
        <f t="shared" si="19"/>
        <v>1282.8355000000001</v>
      </c>
      <c r="R53" s="155">
        <f t="shared" si="20"/>
        <v>1530.8355000000001</v>
      </c>
      <c r="U53" s="2">
        <f t="shared" si="0"/>
        <v>4</v>
      </c>
      <c r="V53" s="2">
        <f t="shared" si="46"/>
        <v>6</v>
      </c>
      <c r="W53" s="3">
        <f t="shared" si="22"/>
        <v>1.3333333333333333</v>
      </c>
      <c r="X53" s="2">
        <f t="shared" si="3"/>
        <v>4.5</v>
      </c>
      <c r="Z53" s="45">
        <f>U53*Price!$L$7</f>
        <v>252</v>
      </c>
      <c r="AA53" s="47">
        <f>U53*Price!$M$7</f>
        <v>300</v>
      </c>
      <c r="AB53" s="49">
        <f>U53*Price!$N$7</f>
        <v>428</v>
      </c>
      <c r="AC53" s="51">
        <f>U53*Price!$O$7</f>
        <v>468</v>
      </c>
      <c r="AD53" s="53">
        <f>U53*Price!$P$7</f>
        <v>624</v>
      </c>
      <c r="AE53" s="55">
        <f>U53*Price!$Q$7</f>
        <v>940</v>
      </c>
      <c r="AF53" s="57">
        <f>U53*Price!$R$7</f>
        <v>1188</v>
      </c>
      <c r="AG53" s="2">
        <f>(V53*Price!$C$15)</f>
        <v>194.67000000000002</v>
      </c>
      <c r="AH53" s="1">
        <f>(W53*Price!$C$22)*2</f>
        <v>8.6519999999999992</v>
      </c>
      <c r="AJ53" s="1">
        <f>(X53*Price!$C$22)*2</f>
        <v>29.200499999999998</v>
      </c>
      <c r="AK53" s="2">
        <f>V53*Price!$H$15</f>
        <v>90.846000000000004</v>
      </c>
      <c r="AL53" s="1">
        <f>Price!$H$22</f>
        <v>19.466999999999999</v>
      </c>
      <c r="AM53" s="7">
        <f t="shared" si="13"/>
        <v>342.83550000000002</v>
      </c>
    </row>
    <row r="54" spans="1:39" ht="10.5" customHeight="1" x14ac:dyDescent="0.25">
      <c r="A54" s="197">
        <v>5</v>
      </c>
      <c r="B54" s="150" t="s">
        <v>0</v>
      </c>
      <c r="C54" s="151">
        <v>0</v>
      </c>
      <c r="D54" s="152" t="s">
        <v>1</v>
      </c>
      <c r="E54" s="153">
        <v>1</v>
      </c>
      <c r="F54" s="150" t="s">
        <v>0</v>
      </c>
      <c r="G54" s="151">
        <v>2</v>
      </c>
      <c r="H54" s="198" t="s">
        <v>1</v>
      </c>
      <c r="I54" s="153">
        <v>0</v>
      </c>
      <c r="J54" s="150" t="s">
        <v>0</v>
      </c>
      <c r="K54" s="199">
        <v>8</v>
      </c>
      <c r="L54" s="155">
        <f t="shared" si="14"/>
        <v>582.0675</v>
      </c>
      <c r="M54" s="155">
        <f t="shared" si="15"/>
        <v>628.73416666666662</v>
      </c>
      <c r="N54" s="155">
        <f t="shared" si="16"/>
        <v>753.17861111111119</v>
      </c>
      <c r="O54" s="155">
        <f t="shared" si="17"/>
        <v>792.06750000000011</v>
      </c>
      <c r="P54" s="155">
        <f t="shared" si="18"/>
        <v>943.73416666666674</v>
      </c>
      <c r="Q54" s="155">
        <f t="shared" si="19"/>
        <v>1250.956388888889</v>
      </c>
      <c r="R54" s="155">
        <f t="shared" si="20"/>
        <v>1492.0675000000001</v>
      </c>
      <c r="U54" s="2">
        <f t="shared" si="0"/>
        <v>3.8888888888888893</v>
      </c>
      <c r="V54" s="2">
        <f t="shared" si="46"/>
        <v>5.8333333333333339</v>
      </c>
      <c r="W54" s="3">
        <f t="shared" si="22"/>
        <v>1.1666666666666667</v>
      </c>
      <c r="X54" s="2">
        <f t="shared" si="3"/>
        <v>5</v>
      </c>
      <c r="Z54" s="45">
        <f>U54*Price!$L$7</f>
        <v>245.00000000000003</v>
      </c>
      <c r="AA54" s="47">
        <f>U54*Price!$M$7</f>
        <v>291.66666666666669</v>
      </c>
      <c r="AB54" s="49">
        <f>U54*Price!$N$7</f>
        <v>416.11111111111114</v>
      </c>
      <c r="AC54" s="51">
        <f>U54*Price!$O$7</f>
        <v>455.00000000000006</v>
      </c>
      <c r="AD54" s="53">
        <f>U54*Price!$P$7</f>
        <v>606.66666666666674</v>
      </c>
      <c r="AE54" s="55">
        <f>U54*Price!$Q$7</f>
        <v>913.88888888888903</v>
      </c>
      <c r="AF54" s="57">
        <f>U54*Price!$R$7</f>
        <v>1155.0000000000002</v>
      </c>
      <c r="AG54" s="2">
        <f>(V54*Price!$C$15)</f>
        <v>189.26250000000002</v>
      </c>
      <c r="AH54" s="1">
        <f>(W54*Price!$C$22)*2</f>
        <v>7.5705</v>
      </c>
      <c r="AJ54" s="1">
        <f>(X54*Price!$C$22)*2</f>
        <v>32.445</v>
      </c>
      <c r="AK54" s="2">
        <f>V54*Price!$H$15</f>
        <v>88.322500000000005</v>
      </c>
      <c r="AL54" s="1">
        <f>Price!$H$22</f>
        <v>19.466999999999999</v>
      </c>
      <c r="AM54" s="7">
        <f t="shared" si="13"/>
        <v>337.0675</v>
      </c>
    </row>
    <row r="55" spans="1:39" ht="10.5" customHeight="1" x14ac:dyDescent="0.25">
      <c r="A55" s="197">
        <v>5</v>
      </c>
      <c r="B55" s="150" t="s">
        <v>0</v>
      </c>
      <c r="C55" s="151">
        <v>6</v>
      </c>
      <c r="D55" s="152" t="s">
        <v>1</v>
      </c>
      <c r="E55" s="153">
        <v>1</v>
      </c>
      <c r="F55" s="150" t="s">
        <v>0</v>
      </c>
      <c r="G55" s="151">
        <v>2</v>
      </c>
      <c r="H55" s="198" t="s">
        <v>1</v>
      </c>
      <c r="I55" s="153">
        <v>0</v>
      </c>
      <c r="J55" s="150" t="s">
        <v>0</v>
      </c>
      <c r="K55" s="199">
        <v>8</v>
      </c>
      <c r="L55" s="155">
        <f t="shared" si="14"/>
        <v>637.57050000000004</v>
      </c>
      <c r="M55" s="155">
        <f t="shared" si="15"/>
        <v>688.9038333333333</v>
      </c>
      <c r="N55" s="155">
        <f t="shared" si="16"/>
        <v>825.79272222222221</v>
      </c>
      <c r="O55" s="155">
        <f t="shared" si="17"/>
        <v>868.57050000000004</v>
      </c>
      <c r="P55" s="155">
        <f t="shared" si="18"/>
        <v>1035.4038333333333</v>
      </c>
      <c r="Q55" s="155">
        <f t="shared" si="19"/>
        <v>1373.3482777777776</v>
      </c>
      <c r="R55" s="155">
        <f t="shared" si="20"/>
        <v>1638.5705</v>
      </c>
      <c r="U55" s="2">
        <f t="shared" si="0"/>
        <v>4.2777777777777777</v>
      </c>
      <c r="V55" s="2">
        <f t="shared" si="46"/>
        <v>6.416666666666667</v>
      </c>
      <c r="W55" s="3">
        <f t="shared" si="22"/>
        <v>1.1666666666666667</v>
      </c>
      <c r="X55" s="2">
        <f t="shared" si="3"/>
        <v>5.5</v>
      </c>
      <c r="Z55" s="45">
        <f>U55*Price!$L$7</f>
        <v>269.5</v>
      </c>
      <c r="AA55" s="47">
        <f>U55*Price!$M$7</f>
        <v>320.83333333333331</v>
      </c>
      <c r="AB55" s="49">
        <f>U55*Price!$N$7</f>
        <v>457.72222222222223</v>
      </c>
      <c r="AC55" s="51">
        <f>U55*Price!$O$7</f>
        <v>500.5</v>
      </c>
      <c r="AD55" s="53">
        <f>U55*Price!$P$7</f>
        <v>667.33333333333337</v>
      </c>
      <c r="AE55" s="55">
        <f>U55*Price!$Q$7</f>
        <v>1005.2777777777777</v>
      </c>
      <c r="AF55" s="57">
        <f>U55*Price!$R$7</f>
        <v>1270.5</v>
      </c>
      <c r="AG55" s="2">
        <f>(V55*Price!$C$15)</f>
        <v>208.18875</v>
      </c>
      <c r="AH55" s="1">
        <f>(W55*Price!$C$22)*2</f>
        <v>7.5705</v>
      </c>
      <c r="AJ55" s="1">
        <f>(X55*Price!$C$22)*2</f>
        <v>35.689500000000002</v>
      </c>
      <c r="AK55" s="2">
        <f>V55*Price!$H$15</f>
        <v>97.154750000000007</v>
      </c>
      <c r="AL55" s="1">
        <f>Price!$H$22</f>
        <v>19.466999999999999</v>
      </c>
      <c r="AM55" s="7">
        <f t="shared" si="13"/>
        <v>368.07050000000004</v>
      </c>
    </row>
    <row r="56" spans="1:39" ht="10.5" customHeight="1" x14ac:dyDescent="0.25">
      <c r="A56" s="197">
        <v>6</v>
      </c>
      <c r="B56" s="150" t="s">
        <v>0</v>
      </c>
      <c r="C56" s="151">
        <v>0</v>
      </c>
      <c r="D56" s="152" t="s">
        <v>1</v>
      </c>
      <c r="E56" s="153">
        <v>1</v>
      </c>
      <c r="F56" s="150" t="s">
        <v>0</v>
      </c>
      <c r="G56" s="151">
        <v>2</v>
      </c>
      <c r="H56" s="198" t="s">
        <v>1</v>
      </c>
      <c r="I56" s="153">
        <v>0</v>
      </c>
      <c r="J56" s="150" t="s">
        <v>0</v>
      </c>
      <c r="K56" s="199">
        <v>8</v>
      </c>
      <c r="L56" s="155">
        <f t="shared" si="14"/>
        <v>693.07349999999997</v>
      </c>
      <c r="M56" s="155">
        <f t="shared" si="15"/>
        <v>749.07349999999997</v>
      </c>
      <c r="N56" s="155">
        <f t="shared" si="16"/>
        <v>898.40683333333322</v>
      </c>
      <c r="O56" s="155">
        <f t="shared" si="17"/>
        <v>945.07349999999985</v>
      </c>
      <c r="P56" s="155">
        <f t="shared" si="18"/>
        <v>1127.0735</v>
      </c>
      <c r="Q56" s="155">
        <f t="shared" si="19"/>
        <v>1495.7401666666665</v>
      </c>
      <c r="R56" s="155">
        <f t="shared" si="20"/>
        <v>1785.0734999999997</v>
      </c>
      <c r="U56" s="2">
        <f t="shared" si="0"/>
        <v>4.6666666666666661</v>
      </c>
      <c r="V56" s="2">
        <f t="shared" si="46"/>
        <v>7</v>
      </c>
      <c r="W56" s="3">
        <f t="shared" si="22"/>
        <v>1.1666666666666667</v>
      </c>
      <c r="X56" s="2">
        <f t="shared" si="3"/>
        <v>6</v>
      </c>
      <c r="Z56" s="45">
        <f>U56*Price!$L$7</f>
        <v>293.99999999999994</v>
      </c>
      <c r="AA56" s="47">
        <f>U56*Price!$M$7</f>
        <v>349.99999999999994</v>
      </c>
      <c r="AB56" s="49">
        <f>U56*Price!$N$7</f>
        <v>499.33333333333326</v>
      </c>
      <c r="AC56" s="51">
        <f>U56*Price!$O$7</f>
        <v>545.99999999999989</v>
      </c>
      <c r="AD56" s="53">
        <f>U56*Price!$P$7</f>
        <v>727.99999999999989</v>
      </c>
      <c r="AE56" s="55">
        <f>U56*Price!$Q$7</f>
        <v>1096.6666666666665</v>
      </c>
      <c r="AF56" s="57">
        <f>U56*Price!$R$7</f>
        <v>1385.9999999999998</v>
      </c>
      <c r="AG56" s="2">
        <f>(V56*Price!$C$15)</f>
        <v>227.11500000000001</v>
      </c>
      <c r="AH56" s="1">
        <f>(W56*Price!$C$22)*2</f>
        <v>7.5705</v>
      </c>
      <c r="AJ56" s="1">
        <f>(X56*Price!$C$22)*2</f>
        <v>38.933999999999997</v>
      </c>
      <c r="AK56" s="2">
        <f>V56*Price!$H$15</f>
        <v>105.98699999999999</v>
      </c>
      <c r="AL56" s="1">
        <f>Price!$H$22</f>
        <v>19.466999999999999</v>
      </c>
      <c r="AM56" s="7">
        <f t="shared" si="13"/>
        <v>399.07349999999997</v>
      </c>
    </row>
  </sheetData>
  <mergeCells count="17">
    <mergeCell ref="A39:K39"/>
    <mergeCell ref="Q3:Q5"/>
    <mergeCell ref="R3:R5"/>
    <mergeCell ref="Z3:AF3"/>
    <mergeCell ref="Z4:AF4"/>
    <mergeCell ref="A7:K7"/>
    <mergeCell ref="A12:K12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</mergeCells>
  <pageMargins left="0.75" right="0.25" top="0.25" bottom="0.25" header="0.3" footer="0.3"/>
  <pageSetup scale="88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BBB7F-2221-45AC-80DA-DC257F0CB9C4}">
  <dimension ref="A1:AN71"/>
  <sheetViews>
    <sheetView workbookViewId="0">
      <selection activeCell="U53" sqref="U53"/>
    </sheetView>
  </sheetViews>
  <sheetFormatPr defaultRowHeight="15" x14ac:dyDescent="0.25"/>
  <cols>
    <col min="1" max="1" width="1.7109375" style="65" customWidth="1"/>
    <col min="2" max="2" width="1" style="65" customWidth="1"/>
    <col min="3" max="3" width="2.7109375" style="66" customWidth="1"/>
    <col min="4" max="4" width="1.140625" style="85" customWidth="1"/>
    <col min="5" max="5" width="1.7109375" style="65" customWidth="1"/>
    <col min="6" max="6" width="1" style="65" customWidth="1"/>
    <col min="7" max="7" width="1.7109375" style="66" customWidth="1"/>
    <col min="8" max="8" width="1.140625" style="85" customWidth="1"/>
    <col min="9" max="9" width="1.7109375" style="65" customWidth="1"/>
    <col min="10" max="10" width="1" style="8" customWidth="1"/>
    <col min="11" max="11" width="2.85546875" style="8" customWidth="1"/>
    <col min="12" max="14" width="11.7109375" style="1" customWidth="1"/>
    <col min="15" max="15" width="13.7109375" style="19" customWidth="1"/>
    <col min="16" max="17" width="10.28515625" style="1" customWidth="1"/>
    <col min="18" max="18" width="13.7109375" style="1" customWidth="1"/>
    <col min="19" max="19" width="4.5703125" style="1" customWidth="1"/>
    <col min="20" max="20" width="4.28515625" style="1" customWidth="1"/>
    <col min="21" max="24" width="6.28515625" style="1" customWidth="1"/>
    <col min="25" max="25" width="6.7109375" style="1" customWidth="1"/>
    <col min="26" max="32" width="4.7109375" style="1" customWidth="1"/>
    <col min="33" max="16384" width="9.140625" style="1"/>
  </cols>
  <sheetData>
    <row r="1" spans="1:38" ht="60" customHeight="1" thickBot="1" x14ac:dyDescent="0.25">
      <c r="A1" s="1860" t="s">
        <v>2</v>
      </c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49" t="s">
        <v>27</v>
      </c>
      <c r="M1" s="1849"/>
      <c r="N1" s="1852"/>
      <c r="O1" s="1852"/>
      <c r="P1" s="1852"/>
      <c r="Q1" s="1852"/>
      <c r="R1" s="1852"/>
      <c r="S1" s="11"/>
      <c r="T1" s="11"/>
      <c r="U1" s="11"/>
    </row>
    <row r="2" spans="1:38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73" t="s">
        <v>20</v>
      </c>
      <c r="M2" s="1874"/>
      <c r="N2" s="1874"/>
      <c r="O2" s="1874"/>
      <c r="P2" s="1874"/>
      <c r="Q2" s="1874"/>
      <c r="R2" s="1875"/>
      <c r="S2" s="9"/>
      <c r="T2" s="9"/>
    </row>
    <row r="3" spans="1:38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876" t="s">
        <v>71</v>
      </c>
      <c r="M3" s="1864" t="s">
        <v>21</v>
      </c>
      <c r="N3" s="1864" t="s">
        <v>22</v>
      </c>
      <c r="O3" s="1864" t="s">
        <v>23</v>
      </c>
      <c r="P3" s="1864" t="s">
        <v>24</v>
      </c>
      <c r="Q3" s="1864" t="s">
        <v>25</v>
      </c>
      <c r="R3" s="1867" t="s">
        <v>26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</row>
    <row r="4" spans="1:38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877"/>
      <c r="M4" s="1865"/>
      <c r="N4" s="1865"/>
      <c r="O4" s="1865"/>
      <c r="P4" s="1865"/>
      <c r="Q4" s="1865"/>
      <c r="R4" s="1868"/>
      <c r="U4" s="4" t="s">
        <v>11</v>
      </c>
      <c r="V4" s="4" t="s">
        <v>9</v>
      </c>
      <c r="W4" s="4" t="s">
        <v>17</v>
      </c>
      <c r="X4" s="4" t="s">
        <v>10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13</v>
      </c>
      <c r="AI4" s="4" t="s">
        <v>14</v>
      </c>
      <c r="AJ4" s="4" t="s">
        <v>15</v>
      </c>
      <c r="AK4" s="4" t="s">
        <v>661</v>
      </c>
    </row>
    <row r="5" spans="1:38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878"/>
      <c r="M5" s="1866"/>
      <c r="N5" s="1866"/>
      <c r="O5" s="1866"/>
      <c r="P5" s="1866"/>
      <c r="Q5" s="1866"/>
      <c r="R5" s="1869"/>
      <c r="Z5" s="44">
        <v>1</v>
      </c>
      <c r="AA5" s="46">
        <v>2</v>
      </c>
      <c r="AB5" s="48">
        <v>3</v>
      </c>
      <c r="AC5" s="50">
        <v>4</v>
      </c>
      <c r="AD5" s="52">
        <v>5</v>
      </c>
      <c r="AE5" s="54">
        <v>6</v>
      </c>
      <c r="AF5" s="56">
        <v>7</v>
      </c>
    </row>
    <row r="6" spans="1:38" ht="11.25" hidden="1" customHeight="1" x14ac:dyDescent="0.25">
      <c r="A6" s="65">
        <v>2</v>
      </c>
      <c r="B6" s="65" t="s">
        <v>0</v>
      </c>
      <c r="C6" s="66">
        <v>0</v>
      </c>
      <c r="D6" s="85" t="s">
        <v>1</v>
      </c>
      <c r="E6" s="65">
        <v>0</v>
      </c>
      <c r="F6" s="65" t="s">
        <v>0</v>
      </c>
      <c r="G6" s="66">
        <v>4</v>
      </c>
      <c r="H6" s="85" t="s">
        <v>1</v>
      </c>
      <c r="I6" s="65">
        <v>1</v>
      </c>
      <c r="J6" s="8" t="s">
        <v>0</v>
      </c>
      <c r="K6" s="8">
        <v>6</v>
      </c>
      <c r="U6" s="2">
        <f t="shared" ref="U6:U59" si="0">((A6+(C6/12))*(E6+G6/12))*(I6+K6/12)</f>
        <v>1</v>
      </c>
      <c r="V6" s="2">
        <f t="shared" ref="V6:V59" si="1">((I6+(K6/12))*(A6+C6/12))</f>
        <v>3</v>
      </c>
      <c r="W6" s="3">
        <f t="shared" ref="W6:W59" si="2">I6+(K6/12)</f>
        <v>1.5</v>
      </c>
      <c r="X6" s="1">
        <f t="shared" ref="X6:X59" si="3">A6+C6/12</f>
        <v>2</v>
      </c>
      <c r="Z6" s="44"/>
      <c r="AA6" s="46"/>
      <c r="AB6" s="48"/>
      <c r="AC6" s="50"/>
      <c r="AD6" s="52"/>
      <c r="AE6" s="54"/>
      <c r="AF6" s="56"/>
      <c r="AG6" s="1">
        <f>(V6*Price!C15)*2</f>
        <v>194.67000000000002</v>
      </c>
      <c r="AH6" s="1">
        <f>(W6*Price!C6)*2</f>
        <v>9.7334999999999994</v>
      </c>
      <c r="AI6" s="1">
        <f>X6*Price!C6</f>
        <v>6.4889999999999999</v>
      </c>
      <c r="AJ6" s="1">
        <f>X6*Price!F6</f>
        <v>23.1</v>
      </c>
      <c r="AK6" s="1">
        <f>Price!E15</f>
        <v>40.015500000000003</v>
      </c>
      <c r="AL6" s="1">
        <f>SUM(AG6:AK6)</f>
        <v>274.00800000000004</v>
      </c>
    </row>
    <row r="7" spans="1:38" ht="13.5" customHeight="1" x14ac:dyDescent="0.25">
      <c r="A7" s="1870" t="s">
        <v>28</v>
      </c>
      <c r="B7" s="1871"/>
      <c r="C7" s="1871"/>
      <c r="D7" s="1871"/>
      <c r="E7" s="1871"/>
      <c r="F7" s="1871"/>
      <c r="G7" s="1871"/>
      <c r="H7" s="1871"/>
      <c r="I7" s="1871"/>
      <c r="J7" s="1871"/>
      <c r="K7" s="1872"/>
      <c r="L7" s="13"/>
      <c r="M7" s="14"/>
      <c r="N7" s="14"/>
      <c r="O7" s="20"/>
      <c r="P7" s="14"/>
      <c r="Q7" s="14"/>
      <c r="R7" s="15"/>
      <c r="U7" s="2"/>
      <c r="V7" s="2"/>
      <c r="W7" s="3"/>
      <c r="Z7" s="44"/>
      <c r="AA7" s="46"/>
      <c r="AB7" s="48"/>
      <c r="AC7" s="50"/>
      <c r="AD7" s="52"/>
      <c r="AE7" s="54"/>
      <c r="AF7" s="56"/>
    </row>
    <row r="8" spans="1:38" ht="15.75" customHeight="1" x14ac:dyDescent="0.25">
      <c r="A8" s="71">
        <v>1</v>
      </c>
      <c r="B8" s="64" t="s">
        <v>0</v>
      </c>
      <c r="C8" s="67">
        <v>8</v>
      </c>
      <c r="D8" s="70" t="s">
        <v>1</v>
      </c>
      <c r="E8" s="69">
        <v>0</v>
      </c>
      <c r="F8" s="64" t="s">
        <v>0</v>
      </c>
      <c r="G8" s="67">
        <v>6</v>
      </c>
      <c r="H8" s="70" t="s">
        <v>1</v>
      </c>
      <c r="I8" s="69">
        <v>1</v>
      </c>
      <c r="J8" s="64" t="s">
        <v>0</v>
      </c>
      <c r="K8" s="18">
        <v>6</v>
      </c>
      <c r="L8" s="21">
        <f>Z8+AL8</f>
        <v>305.14400000000001</v>
      </c>
      <c r="M8" s="21">
        <f>AA8+AL8</f>
        <v>320.14400000000001</v>
      </c>
      <c r="N8" s="21">
        <f>AB8+AL8</f>
        <v>360.14400000000001</v>
      </c>
      <c r="O8" s="21">
        <f>AC8+AL8</f>
        <v>372.64400000000001</v>
      </c>
      <c r="P8" s="21">
        <f>AD8+AL8</f>
        <v>421.39400000000001</v>
      </c>
      <c r="Q8" s="21">
        <f>AE8+AL8</f>
        <v>520.14400000000001</v>
      </c>
      <c r="R8" s="21">
        <f>AF8+AL8</f>
        <v>597.64400000000001</v>
      </c>
      <c r="U8" s="2">
        <f t="shared" si="0"/>
        <v>1.25</v>
      </c>
      <c r="V8" s="2">
        <f t="shared" si="1"/>
        <v>2.5</v>
      </c>
      <c r="W8" s="3">
        <f t="shared" si="2"/>
        <v>1.5</v>
      </c>
      <c r="X8" s="1">
        <f t="shared" si="3"/>
        <v>1.6666666666666665</v>
      </c>
      <c r="Z8" s="45">
        <f>U8*Price!$L$7</f>
        <v>78.75</v>
      </c>
      <c r="AA8" s="47">
        <f>U8*Price!$M$7</f>
        <v>93.75</v>
      </c>
      <c r="AB8" s="49">
        <f>U8*Price!$N$7</f>
        <v>133.75</v>
      </c>
      <c r="AC8" s="51">
        <f>U8*Price!$O$7</f>
        <v>146.25</v>
      </c>
      <c r="AD8" s="53">
        <f>U8*Price!$P$7</f>
        <v>195</v>
      </c>
      <c r="AE8" s="55">
        <f>U8*Price!$Q$7</f>
        <v>293.75</v>
      </c>
      <c r="AF8" s="57">
        <f>U8*Price!$R$7</f>
        <v>371.25</v>
      </c>
      <c r="AG8" s="1">
        <f>(V8*Price!$C$15)*2</f>
        <v>162.22499999999999</v>
      </c>
      <c r="AH8" s="1">
        <f>(W8*Price!$C$7)*2</f>
        <v>9.7334999999999994</v>
      </c>
      <c r="AI8" s="1">
        <f>X8*Price!$C$7</f>
        <v>5.4074999999999998</v>
      </c>
      <c r="AJ8" s="1">
        <f>X8*Price!$F$7</f>
        <v>41.457499999999996</v>
      </c>
      <c r="AK8" s="1">
        <f>Price!$H$7</f>
        <v>7.5705</v>
      </c>
      <c r="AL8" s="1">
        <f>SUM(AG8:AK8)</f>
        <v>226.39399999999998</v>
      </c>
    </row>
    <row r="9" spans="1:38" x14ac:dyDescent="0.25">
      <c r="A9" s="71">
        <v>1</v>
      </c>
      <c r="B9" s="64" t="s">
        <v>0</v>
      </c>
      <c r="C9" s="67">
        <v>10</v>
      </c>
      <c r="D9" s="70" t="s">
        <v>1</v>
      </c>
      <c r="E9" s="69">
        <v>0</v>
      </c>
      <c r="F9" s="64" t="s">
        <v>0</v>
      </c>
      <c r="G9" s="67">
        <v>6</v>
      </c>
      <c r="H9" s="70" t="s">
        <v>1</v>
      </c>
      <c r="I9" s="69">
        <v>3</v>
      </c>
      <c r="J9" s="64" t="s">
        <v>0</v>
      </c>
      <c r="K9" s="18">
        <v>0</v>
      </c>
      <c r="L9" s="21">
        <f t="shared" ref="L9:L37" si="4">Z9+AL9</f>
        <v>608.73399999999992</v>
      </c>
      <c r="M9" s="21">
        <f t="shared" ref="M9:M37" si="5">AA9+AL9</f>
        <v>641.73399999999992</v>
      </c>
      <c r="N9" s="21">
        <f t="shared" ref="N9:N37" si="6">AB9+AL9</f>
        <v>729.73399999999992</v>
      </c>
      <c r="O9" s="21">
        <f t="shared" ref="O9:O36" si="7">AC9+AL9</f>
        <v>757.23399999999992</v>
      </c>
      <c r="P9" s="21">
        <f t="shared" ref="P9:P37" si="8">AD9+AL9</f>
        <v>864.48399999999992</v>
      </c>
      <c r="Q9" s="21">
        <f t="shared" ref="Q9:Q37" si="9">AE9+AL9</f>
        <v>1081.7339999999999</v>
      </c>
      <c r="R9" s="21">
        <f t="shared" ref="R9:R37" si="10">AF9+AL9</f>
        <v>1252.2339999999999</v>
      </c>
      <c r="U9" s="2">
        <f t="shared" si="0"/>
        <v>2.75</v>
      </c>
      <c r="V9" s="2">
        <f t="shared" si="1"/>
        <v>5.5</v>
      </c>
      <c r="W9" s="3">
        <f t="shared" si="2"/>
        <v>3</v>
      </c>
      <c r="X9" s="1">
        <f t="shared" si="3"/>
        <v>1.8333333333333335</v>
      </c>
      <c r="Z9" s="45">
        <f>U9*Price!$L$7</f>
        <v>173.25</v>
      </c>
      <c r="AA9" s="47">
        <f>U9*Price!$M$7</f>
        <v>206.25</v>
      </c>
      <c r="AB9" s="49">
        <f>U9*Price!$N$7</f>
        <v>294.25</v>
      </c>
      <c r="AC9" s="51">
        <f>U9*Price!$O$7</f>
        <v>321.75</v>
      </c>
      <c r="AD9" s="53">
        <f>U9*Price!$P$7</f>
        <v>429</v>
      </c>
      <c r="AE9" s="55">
        <f>U9*Price!$Q$7</f>
        <v>646.25</v>
      </c>
      <c r="AF9" s="57">
        <f>U9*Price!$R$7</f>
        <v>816.75</v>
      </c>
      <c r="AG9" s="7">
        <f>(V9*Price!$C$15)*2</f>
        <v>356.89499999999998</v>
      </c>
      <c r="AH9" s="7">
        <f>(W9*Price!$C$7)*2</f>
        <v>19.466999999999999</v>
      </c>
      <c r="AI9" s="1">
        <f>X9*Price!$C$7</f>
        <v>5.9482500000000007</v>
      </c>
      <c r="AJ9" s="1">
        <f>X9*Price!$F$7</f>
        <v>45.603250000000003</v>
      </c>
      <c r="AK9" s="1">
        <f>Price!$H$7</f>
        <v>7.5705</v>
      </c>
      <c r="AL9" s="7">
        <f t="shared" ref="AL9:AL60" si="11">SUM(AG9:AK9)</f>
        <v>435.48399999999992</v>
      </c>
    </row>
    <row r="10" spans="1:38" ht="15.75" thickBot="1" x14ac:dyDescent="0.3">
      <c r="A10" s="116">
        <v>1</v>
      </c>
      <c r="B10" s="117" t="s">
        <v>0</v>
      </c>
      <c r="C10" s="118">
        <v>10</v>
      </c>
      <c r="D10" s="119" t="s">
        <v>1</v>
      </c>
      <c r="E10" s="120">
        <v>0</v>
      </c>
      <c r="F10" s="117" t="s">
        <v>0</v>
      </c>
      <c r="G10" s="118">
        <v>6</v>
      </c>
      <c r="H10" s="119" t="s">
        <v>1</v>
      </c>
      <c r="I10" s="120">
        <v>3</v>
      </c>
      <c r="J10" s="117" t="s">
        <v>0</v>
      </c>
      <c r="K10" s="121">
        <v>6</v>
      </c>
      <c r="L10" s="122">
        <f t="shared" si="4"/>
        <v>700.33600000000001</v>
      </c>
      <c r="M10" s="122">
        <f t="shared" si="5"/>
        <v>738.83600000000001</v>
      </c>
      <c r="N10" s="122">
        <f t="shared" si="6"/>
        <v>841.50266666666664</v>
      </c>
      <c r="O10" s="122">
        <f t="shared" si="7"/>
        <v>873.58600000000001</v>
      </c>
      <c r="P10" s="122">
        <f t="shared" si="8"/>
        <v>998.71100000000001</v>
      </c>
      <c r="Q10" s="122">
        <f t="shared" si="9"/>
        <v>1252.1693333333333</v>
      </c>
      <c r="R10" s="122">
        <f t="shared" si="10"/>
        <v>1451.086</v>
      </c>
      <c r="U10" s="2">
        <f t="shared" si="0"/>
        <v>3.2083333333333335</v>
      </c>
      <c r="V10" s="2">
        <f t="shared" si="1"/>
        <v>6.416666666666667</v>
      </c>
      <c r="W10" s="3">
        <f t="shared" si="2"/>
        <v>3.5</v>
      </c>
      <c r="X10" s="1">
        <f t="shared" si="3"/>
        <v>1.8333333333333335</v>
      </c>
      <c r="Z10" s="45">
        <f>U10*Price!$L$7</f>
        <v>202.125</v>
      </c>
      <c r="AA10" s="47">
        <f>U10*Price!$M$7</f>
        <v>240.625</v>
      </c>
      <c r="AB10" s="49">
        <f>U10*Price!$N$7</f>
        <v>343.29166666666669</v>
      </c>
      <c r="AC10" s="51">
        <f>U10*Price!$O$7</f>
        <v>375.375</v>
      </c>
      <c r="AD10" s="53">
        <f>U10*Price!$P$7</f>
        <v>500.5</v>
      </c>
      <c r="AE10" s="55">
        <f>U10*Price!$Q$7</f>
        <v>753.95833333333337</v>
      </c>
      <c r="AF10" s="57">
        <f>U10*Price!$R$7</f>
        <v>952.875</v>
      </c>
      <c r="AG10" s="1">
        <f>(V10*Price!$C$15)*2</f>
        <v>416.3775</v>
      </c>
      <c r="AH10" s="1">
        <f>(W10*Price!$C$7)*2</f>
        <v>22.711500000000001</v>
      </c>
      <c r="AI10" s="1">
        <f>X10*Price!$C$7</f>
        <v>5.9482500000000007</v>
      </c>
      <c r="AJ10" s="1">
        <f>X10*Price!$F$7</f>
        <v>45.603250000000003</v>
      </c>
      <c r="AK10" s="1">
        <f>Price!$H$7</f>
        <v>7.5705</v>
      </c>
      <c r="AL10" s="1">
        <f t="shared" si="11"/>
        <v>498.21099999999996</v>
      </c>
    </row>
    <row r="11" spans="1:38" x14ac:dyDescent="0.25">
      <c r="A11" s="110">
        <v>2</v>
      </c>
      <c r="B11" s="111" t="s">
        <v>0</v>
      </c>
      <c r="C11" s="112">
        <v>0</v>
      </c>
      <c r="D11" s="113" t="s">
        <v>1</v>
      </c>
      <c r="E11" s="114">
        <v>0</v>
      </c>
      <c r="F11" s="111" t="s">
        <v>0</v>
      </c>
      <c r="G11" s="112">
        <v>6</v>
      </c>
      <c r="H11" s="113" t="s">
        <v>1</v>
      </c>
      <c r="I11" s="114">
        <v>2</v>
      </c>
      <c r="J11" s="111" t="s">
        <v>0</v>
      </c>
      <c r="K11" s="115">
        <v>2</v>
      </c>
      <c r="L11" s="59">
        <f t="shared" si="4"/>
        <v>495.55799999999999</v>
      </c>
      <c r="M11" s="59">
        <f t="shared" si="5"/>
        <v>521.55799999999999</v>
      </c>
      <c r="N11" s="59">
        <f t="shared" si="6"/>
        <v>590.89133333333325</v>
      </c>
      <c r="O11" s="59">
        <f t="shared" si="7"/>
        <v>612.55799999999999</v>
      </c>
      <c r="P11" s="59">
        <f t="shared" si="8"/>
        <v>697.05799999999999</v>
      </c>
      <c r="Q11" s="59">
        <f t="shared" si="9"/>
        <v>868.22466666666662</v>
      </c>
      <c r="R11" s="59">
        <f>AF11+AL11</f>
        <v>1002.558</v>
      </c>
      <c r="U11" s="2">
        <f t="shared" si="0"/>
        <v>2.1666666666666665</v>
      </c>
      <c r="V11" s="2">
        <f t="shared" si="1"/>
        <v>4.333333333333333</v>
      </c>
      <c r="W11" s="3">
        <f t="shared" si="2"/>
        <v>2.1666666666666665</v>
      </c>
      <c r="X11" s="1">
        <f t="shared" si="3"/>
        <v>2</v>
      </c>
      <c r="Z11" s="45">
        <f>U11*Price!$L$7</f>
        <v>136.5</v>
      </c>
      <c r="AA11" s="47">
        <f>U11*Price!$M$7</f>
        <v>162.5</v>
      </c>
      <c r="AB11" s="49">
        <f>U11*Price!$N$7</f>
        <v>231.83333333333331</v>
      </c>
      <c r="AC11" s="51">
        <f>U11*Price!$O$7</f>
        <v>253.49999999999997</v>
      </c>
      <c r="AD11" s="53">
        <f>U11*Price!$P$7</f>
        <v>338</v>
      </c>
      <c r="AE11" s="55">
        <f>U11*Price!$Q$7</f>
        <v>509.16666666666663</v>
      </c>
      <c r="AF11" s="57">
        <f>U11*Price!$R$7</f>
        <v>643.5</v>
      </c>
      <c r="AG11" s="1">
        <f>(V11*Price!$C$15)*2</f>
        <v>281.19</v>
      </c>
      <c r="AH11" s="1">
        <f>(W11*Price!$C$7)*2</f>
        <v>14.059499999999998</v>
      </c>
      <c r="AI11" s="1">
        <f>X11*Price!$C$7</f>
        <v>6.4889999999999999</v>
      </c>
      <c r="AJ11" s="1">
        <f>X11*Price!$F$7</f>
        <v>49.749000000000002</v>
      </c>
      <c r="AK11" s="1">
        <f>Price!$H$7</f>
        <v>7.5705</v>
      </c>
      <c r="AL11" s="1">
        <f t="shared" si="11"/>
        <v>359.05799999999999</v>
      </c>
    </row>
    <row r="12" spans="1:38" x14ac:dyDescent="0.25">
      <c r="A12" s="71">
        <v>2</v>
      </c>
      <c r="B12" s="64" t="s">
        <v>0</v>
      </c>
      <c r="C12" s="67">
        <v>0</v>
      </c>
      <c r="D12" s="70" t="s">
        <v>1</v>
      </c>
      <c r="E12" s="69">
        <v>0</v>
      </c>
      <c r="F12" s="64" t="s">
        <v>0</v>
      </c>
      <c r="G12" s="67">
        <v>6</v>
      </c>
      <c r="H12" s="70" t="s">
        <v>1</v>
      </c>
      <c r="I12" s="69">
        <v>2</v>
      </c>
      <c r="J12" s="64" t="s">
        <v>0</v>
      </c>
      <c r="K12" s="18">
        <v>10</v>
      </c>
      <c r="L12" s="21">
        <f t="shared" si="4"/>
        <v>628.404</v>
      </c>
      <c r="M12" s="21">
        <f t="shared" si="5"/>
        <v>662.404</v>
      </c>
      <c r="N12" s="21">
        <f t="shared" si="6"/>
        <v>753.07066666666674</v>
      </c>
      <c r="O12" s="21">
        <f t="shared" si="7"/>
        <v>781.404</v>
      </c>
      <c r="P12" s="21">
        <f t="shared" si="8"/>
        <v>891.904</v>
      </c>
      <c r="Q12" s="21">
        <f t="shared" si="9"/>
        <v>1115.7373333333335</v>
      </c>
      <c r="R12" s="21">
        <f t="shared" si="10"/>
        <v>1291.404</v>
      </c>
      <c r="U12" s="2">
        <f t="shared" si="0"/>
        <v>2.8333333333333335</v>
      </c>
      <c r="V12" s="2">
        <f t="shared" si="1"/>
        <v>5.666666666666667</v>
      </c>
      <c r="W12" s="3">
        <f t="shared" si="2"/>
        <v>2.8333333333333335</v>
      </c>
      <c r="X12" s="1">
        <f t="shared" si="3"/>
        <v>2</v>
      </c>
      <c r="Z12" s="45">
        <f>U12*Price!$L$7</f>
        <v>178.5</v>
      </c>
      <c r="AA12" s="47">
        <f>U12*Price!$M$7</f>
        <v>212.5</v>
      </c>
      <c r="AB12" s="49">
        <f>U12*Price!$N$7</f>
        <v>303.16666666666669</v>
      </c>
      <c r="AC12" s="51">
        <f>U12*Price!$O$7</f>
        <v>331.5</v>
      </c>
      <c r="AD12" s="53">
        <f>U12*Price!$P$7</f>
        <v>442</v>
      </c>
      <c r="AE12" s="55">
        <f>U12*Price!$Q$7</f>
        <v>665.83333333333337</v>
      </c>
      <c r="AF12" s="57">
        <f>U12*Price!$R$7</f>
        <v>841.5</v>
      </c>
      <c r="AG12" s="1">
        <f>(V12*Price!$C$15)*2</f>
        <v>367.71000000000004</v>
      </c>
      <c r="AH12" s="1">
        <f>(W12*Price!$C$7)*2</f>
        <v>18.3855</v>
      </c>
      <c r="AI12" s="1">
        <f>X12*Price!$C$7</f>
        <v>6.4889999999999999</v>
      </c>
      <c r="AJ12" s="1">
        <f>X12*Price!$F$7</f>
        <v>49.749000000000002</v>
      </c>
      <c r="AK12" s="1">
        <f>Price!$H$7</f>
        <v>7.5705</v>
      </c>
      <c r="AL12" s="1">
        <f t="shared" si="11"/>
        <v>449.904</v>
      </c>
    </row>
    <row r="13" spans="1:38" x14ac:dyDescent="0.25">
      <c r="A13" s="71">
        <v>2</v>
      </c>
      <c r="B13" s="64" t="s">
        <v>0</v>
      </c>
      <c r="C13" s="67">
        <v>0</v>
      </c>
      <c r="D13" s="70" t="s">
        <v>1</v>
      </c>
      <c r="E13" s="69">
        <v>0</v>
      </c>
      <c r="F13" s="64" t="s">
        <v>0</v>
      </c>
      <c r="G13" s="67">
        <v>6</v>
      </c>
      <c r="H13" s="70" t="s">
        <v>1</v>
      </c>
      <c r="I13" s="69">
        <v>3</v>
      </c>
      <c r="J13" s="64" t="s">
        <v>0</v>
      </c>
      <c r="K13" s="18">
        <v>6</v>
      </c>
      <c r="L13" s="21">
        <f t="shared" si="4"/>
        <v>761.25</v>
      </c>
      <c r="M13" s="21">
        <f t="shared" si="5"/>
        <v>803.25</v>
      </c>
      <c r="N13" s="21">
        <f t="shared" si="6"/>
        <v>915.25</v>
      </c>
      <c r="O13" s="21">
        <f t="shared" si="7"/>
        <v>950.25</v>
      </c>
      <c r="P13" s="21">
        <f t="shared" si="8"/>
        <v>1086.75</v>
      </c>
      <c r="Q13" s="21">
        <f t="shared" si="9"/>
        <v>1363.25</v>
      </c>
      <c r="R13" s="21">
        <f t="shared" si="10"/>
        <v>1580.25</v>
      </c>
      <c r="U13" s="2">
        <f t="shared" si="0"/>
        <v>3.5</v>
      </c>
      <c r="V13" s="2">
        <f t="shared" si="1"/>
        <v>7</v>
      </c>
      <c r="W13" s="3">
        <f t="shared" si="2"/>
        <v>3.5</v>
      </c>
      <c r="X13" s="1">
        <f t="shared" si="3"/>
        <v>2</v>
      </c>
      <c r="Z13" s="45">
        <f>U13*Price!$L$7</f>
        <v>220.5</v>
      </c>
      <c r="AA13" s="47">
        <f>U13*Price!$M$7</f>
        <v>262.5</v>
      </c>
      <c r="AB13" s="49">
        <f>U13*Price!$N$7</f>
        <v>374.5</v>
      </c>
      <c r="AC13" s="51">
        <f>U13*Price!$O$7</f>
        <v>409.5</v>
      </c>
      <c r="AD13" s="53">
        <f>U13*Price!$P$7</f>
        <v>546</v>
      </c>
      <c r="AE13" s="55">
        <f>U13*Price!$Q$7</f>
        <v>822.5</v>
      </c>
      <c r="AF13" s="57">
        <f>U13*Price!$R$7</f>
        <v>1039.5</v>
      </c>
      <c r="AG13" s="7">
        <f>(V13*Price!$C$15)*2</f>
        <v>454.23</v>
      </c>
      <c r="AH13" s="1">
        <f>(W13*Price!$C$7)*2</f>
        <v>22.711500000000001</v>
      </c>
      <c r="AI13" s="1">
        <f>X13*Price!$C$7</f>
        <v>6.4889999999999999</v>
      </c>
      <c r="AJ13" s="1">
        <f>X13*Price!$F$7</f>
        <v>49.749000000000002</v>
      </c>
      <c r="AK13" s="1">
        <f>Price!$H$7</f>
        <v>7.5705</v>
      </c>
      <c r="AL13" s="7">
        <f t="shared" si="11"/>
        <v>540.75</v>
      </c>
    </row>
    <row r="14" spans="1:38" ht="15.75" thickBot="1" x14ac:dyDescent="0.3">
      <c r="A14" s="116">
        <v>2</v>
      </c>
      <c r="B14" s="117" t="s">
        <v>0</v>
      </c>
      <c r="C14" s="118">
        <v>0</v>
      </c>
      <c r="D14" s="119" t="s">
        <v>1</v>
      </c>
      <c r="E14" s="120">
        <v>0</v>
      </c>
      <c r="F14" s="117" t="s">
        <v>0</v>
      </c>
      <c r="G14" s="118">
        <v>6</v>
      </c>
      <c r="H14" s="119" t="s">
        <v>1</v>
      </c>
      <c r="I14" s="120">
        <v>4</v>
      </c>
      <c r="J14" s="117" t="s">
        <v>0</v>
      </c>
      <c r="K14" s="121">
        <v>0</v>
      </c>
      <c r="L14" s="122">
        <f t="shared" si="4"/>
        <v>860.88450000000012</v>
      </c>
      <c r="M14" s="122">
        <f t="shared" si="5"/>
        <v>908.88450000000012</v>
      </c>
      <c r="N14" s="122">
        <f t="shared" si="6"/>
        <v>1036.8845000000001</v>
      </c>
      <c r="O14" s="122">
        <f t="shared" si="7"/>
        <v>1076.8845000000001</v>
      </c>
      <c r="P14" s="122">
        <f t="shared" si="8"/>
        <v>1232.8845000000001</v>
      </c>
      <c r="Q14" s="122">
        <f t="shared" si="9"/>
        <v>1548.8845000000001</v>
      </c>
      <c r="R14" s="122">
        <f t="shared" si="10"/>
        <v>1796.8845000000001</v>
      </c>
      <c r="U14" s="2">
        <f t="shared" si="0"/>
        <v>4</v>
      </c>
      <c r="V14" s="2">
        <f t="shared" si="1"/>
        <v>8</v>
      </c>
      <c r="W14" s="3">
        <f t="shared" si="2"/>
        <v>4</v>
      </c>
      <c r="X14" s="1">
        <f t="shared" si="3"/>
        <v>2</v>
      </c>
      <c r="Z14" s="45">
        <f>U14*Price!$L$7</f>
        <v>252</v>
      </c>
      <c r="AA14" s="47">
        <f>U14*Price!$M$7</f>
        <v>300</v>
      </c>
      <c r="AB14" s="49">
        <f>U14*Price!$N$7</f>
        <v>428</v>
      </c>
      <c r="AC14" s="51">
        <f>U14*Price!$O$7</f>
        <v>468</v>
      </c>
      <c r="AD14" s="53">
        <f>U14*Price!$P$7</f>
        <v>624</v>
      </c>
      <c r="AE14" s="55">
        <f>U14*Price!$Q$7</f>
        <v>940</v>
      </c>
      <c r="AF14" s="57">
        <f>U14*Price!$R$7</f>
        <v>1188</v>
      </c>
      <c r="AG14" s="7">
        <f>(V14*Price!$C$15)*2</f>
        <v>519.12</v>
      </c>
      <c r="AH14" s="7">
        <f>(W14*Price!$C$7)*2</f>
        <v>25.956</v>
      </c>
      <c r="AI14" s="1">
        <f>X14*Price!$C$7</f>
        <v>6.4889999999999999</v>
      </c>
      <c r="AJ14" s="1">
        <f>X14*Price!$F$7</f>
        <v>49.749000000000002</v>
      </c>
      <c r="AK14" s="1">
        <f>Price!$H$7</f>
        <v>7.5705</v>
      </c>
      <c r="AL14" s="7">
        <f t="shared" si="11"/>
        <v>608.88450000000012</v>
      </c>
    </row>
    <row r="15" spans="1:38" x14ac:dyDescent="0.25">
      <c r="A15" s="110">
        <v>2</v>
      </c>
      <c r="B15" s="111" t="s">
        <v>0</v>
      </c>
      <c r="C15" s="112">
        <v>2</v>
      </c>
      <c r="D15" s="113" t="s">
        <v>1</v>
      </c>
      <c r="E15" s="114">
        <v>0</v>
      </c>
      <c r="F15" s="111" t="s">
        <v>0</v>
      </c>
      <c r="G15" s="112">
        <v>6</v>
      </c>
      <c r="H15" s="113" t="s">
        <v>1</v>
      </c>
      <c r="I15" s="114">
        <v>1</v>
      </c>
      <c r="J15" s="111" t="s">
        <v>0</v>
      </c>
      <c r="K15" s="115">
        <v>8</v>
      </c>
      <c r="L15" s="59">
        <f t="shared" si="4"/>
        <v>427.38499999999999</v>
      </c>
      <c r="M15" s="59">
        <f t="shared" si="5"/>
        <v>449.05166666666662</v>
      </c>
      <c r="N15" s="59">
        <f t="shared" si="6"/>
        <v>506.82944444444445</v>
      </c>
      <c r="O15" s="59">
        <f t="shared" si="7"/>
        <v>524.88499999999999</v>
      </c>
      <c r="P15" s="59">
        <f t="shared" si="8"/>
        <v>595.30166666666662</v>
      </c>
      <c r="Q15" s="59">
        <f t="shared" si="9"/>
        <v>737.94055555555542</v>
      </c>
      <c r="R15" s="59">
        <f t="shared" si="10"/>
        <v>849.88499999999988</v>
      </c>
      <c r="U15" s="2">
        <f t="shared" si="0"/>
        <v>1.8055555555555554</v>
      </c>
      <c r="V15" s="2">
        <f t="shared" si="1"/>
        <v>3.6111111111111107</v>
      </c>
      <c r="W15" s="3">
        <f t="shared" si="2"/>
        <v>1.6666666666666665</v>
      </c>
      <c r="X15" s="1">
        <f t="shared" si="3"/>
        <v>2.1666666666666665</v>
      </c>
      <c r="Z15" s="45">
        <f>U15*Price!$L$7</f>
        <v>113.74999999999999</v>
      </c>
      <c r="AA15" s="47">
        <f>U15*Price!$M$7</f>
        <v>135.41666666666666</v>
      </c>
      <c r="AB15" s="49">
        <f>U15*Price!$N$7</f>
        <v>193.19444444444443</v>
      </c>
      <c r="AC15" s="51">
        <f>U15*Price!$O$7</f>
        <v>211.24999999999997</v>
      </c>
      <c r="AD15" s="53">
        <f>U15*Price!$P$7</f>
        <v>281.66666666666663</v>
      </c>
      <c r="AE15" s="55">
        <f>U15*Price!$Q$7</f>
        <v>424.30555555555549</v>
      </c>
      <c r="AF15" s="57">
        <f>U15*Price!$R$7</f>
        <v>536.24999999999989</v>
      </c>
      <c r="AG15" s="7">
        <f>(V15*Price!$C$15)*2</f>
        <v>234.32499999999999</v>
      </c>
      <c r="AH15" s="7">
        <f>(W15*Price!$C$7)*2</f>
        <v>10.815</v>
      </c>
      <c r="AI15" s="1">
        <f>X15*Price!$C$7</f>
        <v>7.0297499999999991</v>
      </c>
      <c r="AJ15" s="1">
        <f>X15*Price!$F$7</f>
        <v>53.894750000000002</v>
      </c>
      <c r="AK15" s="1">
        <f>Price!$H$7</f>
        <v>7.5705</v>
      </c>
      <c r="AL15" s="7">
        <f t="shared" si="11"/>
        <v>313.63499999999999</v>
      </c>
    </row>
    <row r="16" spans="1:38" x14ac:dyDescent="0.25">
      <c r="A16" s="110">
        <v>2</v>
      </c>
      <c r="B16" s="111" t="s">
        <v>0</v>
      </c>
      <c r="C16" s="112">
        <v>2</v>
      </c>
      <c r="D16" s="113" t="s">
        <v>1</v>
      </c>
      <c r="E16" s="114">
        <v>0</v>
      </c>
      <c r="F16" s="111" t="s">
        <v>0</v>
      </c>
      <c r="G16" s="112">
        <v>6</v>
      </c>
      <c r="H16" s="113" t="s">
        <v>1</v>
      </c>
      <c r="I16" s="114">
        <v>2</v>
      </c>
      <c r="J16" s="111" t="s">
        <v>0</v>
      </c>
      <c r="K16" s="115">
        <v>8</v>
      </c>
      <c r="L16" s="59">
        <f t="shared" ref="L16" si="12">Z16+AL16</f>
        <v>642.71899999999982</v>
      </c>
      <c r="M16" s="59">
        <f t="shared" ref="M16" si="13">AA16+AL16</f>
        <v>677.38566666666657</v>
      </c>
      <c r="N16" s="59">
        <f t="shared" ref="N16" si="14">AB16+AL16</f>
        <v>769.83011111111091</v>
      </c>
      <c r="O16" s="59">
        <f t="shared" ref="O16" si="15">AC16+AL16</f>
        <v>798.71899999999982</v>
      </c>
      <c r="P16" s="59">
        <f t="shared" ref="P16" si="16">AD16+AL16</f>
        <v>911.38566666666645</v>
      </c>
      <c r="Q16" s="59">
        <f t="shared" ref="Q16" si="17">AE16+AL16</f>
        <v>1139.6078888888887</v>
      </c>
      <c r="R16" s="59">
        <f t="shared" ref="R16" si="18">AF16+AL16</f>
        <v>1318.7189999999998</v>
      </c>
      <c r="U16" s="2">
        <f t="shared" ref="U16" si="19">((A16+(C16/12))*(E16+G16/12))*(I16+K16/12)</f>
        <v>2.8888888888888884</v>
      </c>
      <c r="V16" s="2">
        <f t="shared" ref="V16" si="20">((I16+(K16/12))*(A16+C16/12))</f>
        <v>5.7777777777777768</v>
      </c>
      <c r="W16" s="3">
        <f t="shared" ref="W16" si="21">I16+(K16/12)</f>
        <v>2.6666666666666665</v>
      </c>
      <c r="X16" s="1">
        <f t="shared" ref="X16" si="22">A16+C16/12</f>
        <v>2.1666666666666665</v>
      </c>
      <c r="Z16" s="45">
        <f>U16*Price!$L$7</f>
        <v>181.99999999999997</v>
      </c>
      <c r="AA16" s="47">
        <f>U16*Price!$M$7</f>
        <v>216.66666666666663</v>
      </c>
      <c r="AB16" s="49">
        <f>U16*Price!$N$7</f>
        <v>309.11111111111109</v>
      </c>
      <c r="AC16" s="51">
        <f>U16*Price!$O$7</f>
        <v>337.99999999999994</v>
      </c>
      <c r="AD16" s="53">
        <f>U16*Price!$P$7</f>
        <v>450.66666666666657</v>
      </c>
      <c r="AE16" s="55">
        <f>U16*Price!$Q$7</f>
        <v>678.8888888888888</v>
      </c>
      <c r="AF16" s="57">
        <f>U16*Price!$R$7</f>
        <v>857.99999999999989</v>
      </c>
      <c r="AG16" s="7">
        <f>(V16*Price!$C$15)*2</f>
        <v>374.91999999999996</v>
      </c>
      <c r="AH16" s="7">
        <f>(W16*Price!$C$7)*2</f>
        <v>17.303999999999998</v>
      </c>
      <c r="AI16" s="1">
        <f>X16*Price!$C$7</f>
        <v>7.0297499999999991</v>
      </c>
      <c r="AJ16" s="1">
        <f>X16*Price!$F$7</f>
        <v>53.894750000000002</v>
      </c>
      <c r="AK16" s="1">
        <f>Price!$H$7</f>
        <v>7.5705</v>
      </c>
      <c r="AL16" s="7">
        <f t="shared" ref="AL16" si="23">SUM(AG16:AK16)</f>
        <v>460.71899999999988</v>
      </c>
    </row>
    <row r="17" spans="1:38" x14ac:dyDescent="0.25">
      <c r="A17" s="71">
        <v>2</v>
      </c>
      <c r="B17" s="64" t="s">
        <v>0</v>
      </c>
      <c r="C17" s="67">
        <v>2</v>
      </c>
      <c r="D17" s="70" t="s">
        <v>1</v>
      </c>
      <c r="E17" s="69">
        <v>0</v>
      </c>
      <c r="F17" s="64" t="s">
        <v>0</v>
      </c>
      <c r="G17" s="67">
        <v>6</v>
      </c>
      <c r="H17" s="70" t="s">
        <v>1</v>
      </c>
      <c r="I17" s="69">
        <v>2</v>
      </c>
      <c r="J17" s="64" t="s">
        <v>0</v>
      </c>
      <c r="K17" s="18">
        <v>4</v>
      </c>
      <c r="L17" s="21">
        <f t="shared" si="4"/>
        <v>570.94100000000003</v>
      </c>
      <c r="M17" s="21">
        <f t="shared" si="5"/>
        <v>601.27433333333329</v>
      </c>
      <c r="N17" s="21">
        <f t="shared" si="6"/>
        <v>682.1632222222222</v>
      </c>
      <c r="O17" s="21">
        <f t="shared" si="7"/>
        <v>707.44100000000003</v>
      </c>
      <c r="P17" s="21">
        <f t="shared" si="8"/>
        <v>806.02433333333329</v>
      </c>
      <c r="Q17" s="21">
        <f t="shared" si="9"/>
        <v>1005.7187777777776</v>
      </c>
      <c r="R17" s="21">
        <f t="shared" si="10"/>
        <v>1162.441</v>
      </c>
      <c r="U17" s="2">
        <f t="shared" si="0"/>
        <v>2.5277777777777777</v>
      </c>
      <c r="V17" s="2">
        <f t="shared" si="1"/>
        <v>5.0555555555555554</v>
      </c>
      <c r="W17" s="3">
        <f t="shared" si="2"/>
        <v>2.3333333333333335</v>
      </c>
      <c r="X17" s="1">
        <f t="shared" si="3"/>
        <v>2.1666666666666665</v>
      </c>
      <c r="Z17" s="45">
        <f>U17*Price!$L$7</f>
        <v>159.25</v>
      </c>
      <c r="AA17" s="47">
        <f>U17*Price!$M$7</f>
        <v>189.58333333333331</v>
      </c>
      <c r="AB17" s="49">
        <f>U17*Price!$N$7</f>
        <v>270.47222222222223</v>
      </c>
      <c r="AC17" s="51">
        <f>U17*Price!$O$7</f>
        <v>295.75</v>
      </c>
      <c r="AD17" s="53">
        <f>U17*Price!$P$7</f>
        <v>394.33333333333331</v>
      </c>
      <c r="AE17" s="55">
        <f>U17*Price!$Q$7</f>
        <v>594.02777777777771</v>
      </c>
      <c r="AF17" s="57">
        <f>U17*Price!$R$7</f>
        <v>750.75</v>
      </c>
      <c r="AG17" s="7">
        <f>(V17*Price!$C$15)*2</f>
        <v>328.05500000000001</v>
      </c>
      <c r="AH17" s="7">
        <f>(W17*Price!$C$7)*2</f>
        <v>15.141</v>
      </c>
      <c r="AI17" s="1">
        <f>X17*Price!$C$7</f>
        <v>7.0297499999999991</v>
      </c>
      <c r="AJ17" s="1">
        <f>X17*Price!$F$7</f>
        <v>53.894750000000002</v>
      </c>
      <c r="AK17" s="1">
        <f>Price!$H$7</f>
        <v>7.5705</v>
      </c>
      <c r="AL17" s="7">
        <f t="shared" si="11"/>
        <v>411.69099999999997</v>
      </c>
    </row>
    <row r="18" spans="1:38" x14ac:dyDescent="0.25">
      <c r="A18" s="71">
        <v>2</v>
      </c>
      <c r="B18" s="64" t="s">
        <v>0</v>
      </c>
      <c r="C18" s="67">
        <v>2</v>
      </c>
      <c r="D18" s="70" t="s">
        <v>1</v>
      </c>
      <c r="E18" s="69">
        <v>0</v>
      </c>
      <c r="F18" s="64" t="s">
        <v>0</v>
      </c>
      <c r="G18" s="67">
        <v>6</v>
      </c>
      <c r="H18" s="70" t="s">
        <v>1</v>
      </c>
      <c r="I18" s="69">
        <v>3</v>
      </c>
      <c r="J18" s="64" t="s">
        <v>0</v>
      </c>
      <c r="K18" s="18">
        <v>0</v>
      </c>
      <c r="L18" s="21">
        <f t="shared" si="4"/>
        <v>714.49699999999996</v>
      </c>
      <c r="M18" s="21">
        <f t="shared" si="5"/>
        <v>753.49699999999996</v>
      </c>
      <c r="N18" s="21">
        <f t="shared" si="6"/>
        <v>857.49699999999996</v>
      </c>
      <c r="O18" s="21">
        <f t="shared" si="7"/>
        <v>889.99699999999996</v>
      </c>
      <c r="P18" s="21">
        <f t="shared" si="8"/>
        <v>1016.747</v>
      </c>
      <c r="Q18" s="21">
        <f t="shared" si="9"/>
        <v>1273.4969999999998</v>
      </c>
      <c r="R18" s="21">
        <f t="shared" si="10"/>
        <v>1474.9969999999998</v>
      </c>
      <c r="U18" s="2">
        <f t="shared" si="0"/>
        <v>3.25</v>
      </c>
      <c r="V18" s="2">
        <f t="shared" si="1"/>
        <v>6.5</v>
      </c>
      <c r="W18" s="3">
        <f t="shared" si="2"/>
        <v>3</v>
      </c>
      <c r="X18" s="1">
        <f t="shared" si="3"/>
        <v>2.1666666666666665</v>
      </c>
      <c r="Z18" s="45">
        <f>U18*Price!$L$7</f>
        <v>204.75</v>
      </c>
      <c r="AA18" s="47">
        <f>U18*Price!$M$7</f>
        <v>243.75</v>
      </c>
      <c r="AB18" s="49">
        <f>U18*Price!$N$7</f>
        <v>347.75</v>
      </c>
      <c r="AC18" s="51">
        <f>U18*Price!$O$7</f>
        <v>380.25</v>
      </c>
      <c r="AD18" s="53">
        <f>U18*Price!$P$7</f>
        <v>507</v>
      </c>
      <c r="AE18" s="55">
        <f>U18*Price!$Q$7</f>
        <v>763.75</v>
      </c>
      <c r="AF18" s="57">
        <f>U18*Price!$R$7</f>
        <v>965.25</v>
      </c>
      <c r="AG18" s="7">
        <f>(V18*Price!$C$15)*2</f>
        <v>421.78500000000003</v>
      </c>
      <c r="AH18" s="7">
        <f>(W18*Price!$C$7)*2</f>
        <v>19.466999999999999</v>
      </c>
      <c r="AI18" s="1">
        <f>X18*Price!$C$7</f>
        <v>7.0297499999999991</v>
      </c>
      <c r="AJ18" s="1">
        <f>X18*Price!$F$7</f>
        <v>53.894750000000002</v>
      </c>
      <c r="AK18" s="1">
        <f>Price!$H$7</f>
        <v>7.5705</v>
      </c>
      <c r="AL18" s="7">
        <f t="shared" si="11"/>
        <v>509.74699999999996</v>
      </c>
    </row>
    <row r="19" spans="1:38" x14ac:dyDescent="0.25">
      <c r="A19" s="71">
        <v>2</v>
      </c>
      <c r="B19" s="64" t="s">
        <v>0</v>
      </c>
      <c r="C19" s="194">
        <v>2</v>
      </c>
      <c r="D19" s="70" t="s">
        <v>1</v>
      </c>
      <c r="E19" s="69">
        <v>0</v>
      </c>
      <c r="F19" s="64" t="s">
        <v>0</v>
      </c>
      <c r="G19" s="67">
        <v>6</v>
      </c>
      <c r="H19" s="70" t="s">
        <v>1</v>
      </c>
      <c r="I19" s="69">
        <v>3</v>
      </c>
      <c r="J19" s="64" t="s">
        <v>0</v>
      </c>
      <c r="K19" s="195">
        <v>4</v>
      </c>
      <c r="L19" s="21">
        <f t="shared" si="4"/>
        <v>786.27500000000009</v>
      </c>
      <c r="M19" s="21">
        <f t="shared" si="5"/>
        <v>829.60833333333335</v>
      </c>
      <c r="N19" s="21">
        <f t="shared" si="6"/>
        <v>945.16388888888901</v>
      </c>
      <c r="O19" s="21">
        <f t="shared" si="7"/>
        <v>981.27500000000009</v>
      </c>
      <c r="P19" s="21">
        <f t="shared" si="8"/>
        <v>1122.1083333333336</v>
      </c>
      <c r="Q19" s="21">
        <f t="shared" si="9"/>
        <v>1407.3861111111112</v>
      </c>
      <c r="R19" s="21">
        <f t="shared" si="10"/>
        <v>1631.2750000000001</v>
      </c>
      <c r="U19" s="2">
        <f t="shared" si="0"/>
        <v>3.6111111111111112</v>
      </c>
      <c r="V19" s="2">
        <f t="shared" si="1"/>
        <v>7.2222222222222223</v>
      </c>
      <c r="W19" s="3">
        <f t="shared" si="2"/>
        <v>3.3333333333333335</v>
      </c>
      <c r="X19" s="2">
        <f t="shared" si="3"/>
        <v>2.1666666666666665</v>
      </c>
      <c r="Z19" s="45">
        <f>U19*Price!$L$7</f>
        <v>227.5</v>
      </c>
      <c r="AA19" s="47">
        <f>U19*Price!$M$7</f>
        <v>270.83333333333331</v>
      </c>
      <c r="AB19" s="49">
        <f>U19*Price!$N$7</f>
        <v>386.38888888888891</v>
      </c>
      <c r="AC19" s="51">
        <f>U19*Price!$O$7</f>
        <v>422.5</v>
      </c>
      <c r="AD19" s="53">
        <f>U19*Price!$P$7</f>
        <v>563.33333333333337</v>
      </c>
      <c r="AE19" s="55">
        <f>U19*Price!$Q$7</f>
        <v>848.61111111111109</v>
      </c>
      <c r="AF19" s="57">
        <f>U19*Price!$R$7</f>
        <v>1072.5</v>
      </c>
      <c r="AG19" s="2">
        <f>(V19*Price!$C$15)*2</f>
        <v>468.65000000000003</v>
      </c>
      <c r="AH19" s="1">
        <f>(W19*Price!$C$7)*2</f>
        <v>21.63</v>
      </c>
      <c r="AI19" s="1">
        <f>X19*Price!$C$7</f>
        <v>7.0297499999999991</v>
      </c>
      <c r="AJ19" s="2">
        <f>X19*Price!$F$7</f>
        <v>53.894750000000002</v>
      </c>
      <c r="AK19" s="1">
        <f>Price!$H$7</f>
        <v>7.5705</v>
      </c>
      <c r="AL19" s="7">
        <f t="shared" si="11"/>
        <v>558.77500000000009</v>
      </c>
    </row>
    <row r="20" spans="1:38" ht="15.75" thickBot="1" x14ac:dyDescent="0.3">
      <c r="A20" s="162">
        <v>2</v>
      </c>
      <c r="B20" s="163" t="s">
        <v>0</v>
      </c>
      <c r="C20" s="164">
        <v>2</v>
      </c>
      <c r="D20" s="165" t="s">
        <v>1</v>
      </c>
      <c r="E20" s="166">
        <v>0</v>
      </c>
      <c r="F20" s="163" t="s">
        <v>0</v>
      </c>
      <c r="G20" s="164">
        <v>6</v>
      </c>
      <c r="H20" s="165" t="s">
        <v>1</v>
      </c>
      <c r="I20" s="166">
        <v>3</v>
      </c>
      <c r="J20" s="163" t="s">
        <v>0</v>
      </c>
      <c r="K20" s="167">
        <v>6</v>
      </c>
      <c r="L20" s="168">
        <f t="shared" si="4"/>
        <v>822.1640000000001</v>
      </c>
      <c r="M20" s="168">
        <f t="shared" si="5"/>
        <v>867.6640000000001</v>
      </c>
      <c r="N20" s="168">
        <f t="shared" si="6"/>
        <v>988.99733333333347</v>
      </c>
      <c r="O20" s="168">
        <f t="shared" si="7"/>
        <v>1026.9140000000002</v>
      </c>
      <c r="P20" s="168">
        <f t="shared" si="8"/>
        <v>1174.7890000000002</v>
      </c>
      <c r="Q20" s="168">
        <f t="shared" si="9"/>
        <v>1474.3306666666667</v>
      </c>
      <c r="R20" s="168">
        <f t="shared" si="10"/>
        <v>1709.4140000000002</v>
      </c>
      <c r="U20" s="2">
        <f t="shared" si="0"/>
        <v>3.7916666666666665</v>
      </c>
      <c r="V20" s="2">
        <f t="shared" si="1"/>
        <v>7.583333333333333</v>
      </c>
      <c r="W20" s="3">
        <f t="shared" si="2"/>
        <v>3.5</v>
      </c>
      <c r="X20" s="2">
        <f t="shared" si="3"/>
        <v>2.1666666666666665</v>
      </c>
      <c r="Z20" s="45">
        <f>U20*Price!$L$7</f>
        <v>238.875</v>
      </c>
      <c r="AA20" s="47">
        <f>U20*Price!$M$7</f>
        <v>284.375</v>
      </c>
      <c r="AB20" s="49">
        <f>U20*Price!$N$7</f>
        <v>405.70833333333331</v>
      </c>
      <c r="AC20" s="51">
        <f>U20*Price!$O$7</f>
        <v>443.625</v>
      </c>
      <c r="AD20" s="53">
        <f>U20*Price!$P$7</f>
        <v>591.5</v>
      </c>
      <c r="AE20" s="55">
        <f>U20*Price!$Q$7</f>
        <v>891.04166666666663</v>
      </c>
      <c r="AF20" s="57">
        <f>U20*Price!$R$7</f>
        <v>1126.125</v>
      </c>
      <c r="AG20" s="2">
        <f>(V20*Price!$C$15)*2</f>
        <v>492.08249999999998</v>
      </c>
      <c r="AH20" s="1">
        <f>(W20*Price!$C$7)*2</f>
        <v>22.711500000000001</v>
      </c>
      <c r="AI20" s="1">
        <f>X20*Price!$C$7</f>
        <v>7.0297499999999991</v>
      </c>
      <c r="AJ20" s="2">
        <f>X20*Price!$F$7</f>
        <v>53.894750000000002</v>
      </c>
      <c r="AK20" s="1">
        <f>Price!$H$7</f>
        <v>7.5705</v>
      </c>
      <c r="AL20" s="7">
        <f t="shared" si="11"/>
        <v>583.2890000000001</v>
      </c>
    </row>
    <row r="21" spans="1:38" x14ac:dyDescent="0.25">
      <c r="A21" s="92">
        <v>2</v>
      </c>
      <c r="B21" s="93" t="s">
        <v>0</v>
      </c>
      <c r="C21" s="73">
        <v>3</v>
      </c>
      <c r="D21" s="75" t="s">
        <v>1</v>
      </c>
      <c r="E21" s="74">
        <v>0</v>
      </c>
      <c r="F21" s="93" t="s">
        <v>0</v>
      </c>
      <c r="G21" s="73">
        <v>6</v>
      </c>
      <c r="H21" s="75" t="s">
        <v>1</v>
      </c>
      <c r="I21" s="74">
        <v>3</v>
      </c>
      <c r="J21" s="93" t="s">
        <v>0</v>
      </c>
      <c r="K21" s="124">
        <v>0</v>
      </c>
      <c r="L21" s="59">
        <f t="shared" si="4"/>
        <v>740.93775000000005</v>
      </c>
      <c r="M21" s="59">
        <f t="shared" si="5"/>
        <v>781.43775000000005</v>
      </c>
      <c r="N21" s="59">
        <f t="shared" si="6"/>
        <v>889.43775000000005</v>
      </c>
      <c r="O21" s="59">
        <f t="shared" si="7"/>
        <v>923.18775000000005</v>
      </c>
      <c r="P21" s="59">
        <f t="shared" si="8"/>
        <v>1054.8127500000001</v>
      </c>
      <c r="Q21" s="59">
        <f t="shared" si="9"/>
        <v>1321.4377500000001</v>
      </c>
      <c r="R21" s="59">
        <f t="shared" si="10"/>
        <v>1530.6877500000001</v>
      </c>
      <c r="U21" s="2">
        <f t="shared" si="0"/>
        <v>3.375</v>
      </c>
      <c r="V21" s="2">
        <f t="shared" si="1"/>
        <v>6.75</v>
      </c>
      <c r="W21" s="3">
        <f t="shared" si="2"/>
        <v>3</v>
      </c>
      <c r="X21" s="2">
        <f t="shared" si="3"/>
        <v>2.25</v>
      </c>
      <c r="Z21" s="45">
        <f>U21*Price!$L$7</f>
        <v>212.625</v>
      </c>
      <c r="AA21" s="47">
        <f>U21*Price!$M$7</f>
        <v>253.125</v>
      </c>
      <c r="AB21" s="49">
        <f>U21*Price!$N$7</f>
        <v>361.125</v>
      </c>
      <c r="AC21" s="51">
        <f>U21*Price!$O$7</f>
        <v>394.875</v>
      </c>
      <c r="AD21" s="53">
        <f>U21*Price!$P$7</f>
        <v>526.5</v>
      </c>
      <c r="AE21" s="55">
        <f>U21*Price!$Q$7</f>
        <v>793.125</v>
      </c>
      <c r="AF21" s="57">
        <f>U21*Price!$R$7</f>
        <v>1002.375</v>
      </c>
      <c r="AG21" s="2">
        <f>(V21*Price!$C$15)*2</f>
        <v>438.00749999999999</v>
      </c>
      <c r="AH21" s="1">
        <f>(W21*Price!$C$7)*2</f>
        <v>19.466999999999999</v>
      </c>
      <c r="AI21" s="1">
        <f>X21*Price!$C$7</f>
        <v>7.3001249999999995</v>
      </c>
      <c r="AJ21" s="2">
        <f>X21*Price!$F$7</f>
        <v>55.967625000000005</v>
      </c>
      <c r="AK21" s="1">
        <f>Price!$H$7</f>
        <v>7.5705</v>
      </c>
      <c r="AL21" s="7">
        <f t="shared" si="11"/>
        <v>528.31275000000005</v>
      </c>
    </row>
    <row r="22" spans="1:38" x14ac:dyDescent="0.25">
      <c r="A22" s="92">
        <v>3</v>
      </c>
      <c r="B22" s="93" t="s">
        <v>0</v>
      </c>
      <c r="C22" s="73">
        <v>4</v>
      </c>
      <c r="D22" s="75" t="s">
        <v>1</v>
      </c>
      <c r="E22" s="74">
        <v>0</v>
      </c>
      <c r="F22" s="93" t="s">
        <v>0</v>
      </c>
      <c r="G22" s="73">
        <v>6</v>
      </c>
      <c r="H22" s="75" t="s">
        <v>1</v>
      </c>
      <c r="I22" s="74">
        <v>3</v>
      </c>
      <c r="J22" s="93" t="s">
        <v>0</v>
      </c>
      <c r="K22" s="124">
        <v>0</v>
      </c>
      <c r="L22" s="59">
        <f t="shared" ref="L22" si="24">Z22+AL22</f>
        <v>1084.6675</v>
      </c>
      <c r="M22" s="59">
        <f t="shared" ref="M22" si="25">AA22+AL22</f>
        <v>1144.6675</v>
      </c>
      <c r="N22" s="59">
        <f t="shared" ref="N22" si="26">AB22+AL22</f>
        <v>1304.6675</v>
      </c>
      <c r="O22" s="59">
        <f t="shared" ref="O22" si="27">AC22+AL22</f>
        <v>1354.6675</v>
      </c>
      <c r="P22" s="59">
        <f t="shared" ref="P22" si="28">AD22+AL22</f>
        <v>1549.6675</v>
      </c>
      <c r="Q22" s="59">
        <f t="shared" ref="Q22" si="29">AE22+AL22</f>
        <v>1944.6675</v>
      </c>
      <c r="R22" s="59">
        <f t="shared" ref="R22" si="30">AF22+AL22</f>
        <v>2254.6675</v>
      </c>
      <c r="U22" s="2">
        <f t="shared" ref="U22" si="31">((A22+(C22/12))*(E22+G22/12))*(I22+K22/12)</f>
        <v>5</v>
      </c>
      <c r="V22" s="2">
        <f t="shared" ref="V22" si="32">((I22+(K22/12))*(A22+C22/12))</f>
        <v>10</v>
      </c>
      <c r="W22" s="3">
        <f t="shared" ref="W22" si="33">I22+(K22/12)</f>
        <v>3</v>
      </c>
      <c r="X22" s="2">
        <f t="shared" ref="X22" si="34">A22+C22/12</f>
        <v>3.3333333333333335</v>
      </c>
      <c r="Z22" s="45">
        <f>U22*Price!$L$7</f>
        <v>315</v>
      </c>
      <c r="AA22" s="47">
        <f>U22*Price!$M$7</f>
        <v>375</v>
      </c>
      <c r="AB22" s="49">
        <f>U22*Price!$N$7</f>
        <v>535</v>
      </c>
      <c r="AC22" s="51">
        <f>U22*Price!$O$7</f>
        <v>585</v>
      </c>
      <c r="AD22" s="53">
        <f>U22*Price!$P$7</f>
        <v>780</v>
      </c>
      <c r="AE22" s="55">
        <f>U22*Price!$Q$7</f>
        <v>1175</v>
      </c>
      <c r="AF22" s="57">
        <f>U22*Price!$R$7</f>
        <v>1485</v>
      </c>
      <c r="AG22" s="2">
        <f>(V22*Price!$C$15)*2</f>
        <v>648.9</v>
      </c>
      <c r="AH22" s="1">
        <f>(W22*Price!$C$7)*2</f>
        <v>19.466999999999999</v>
      </c>
      <c r="AI22" s="1">
        <f>X22*Price!$C$7</f>
        <v>10.815</v>
      </c>
      <c r="AJ22" s="2">
        <f>X22*Price!$F$7</f>
        <v>82.915000000000006</v>
      </c>
      <c r="AK22" s="1">
        <f>Price!$H$7</f>
        <v>7.5705</v>
      </c>
      <c r="AL22" s="7">
        <f t="shared" ref="AL22" si="35">SUM(AG22:AK22)</f>
        <v>769.66750000000002</v>
      </c>
    </row>
    <row r="23" spans="1:38" ht="15.75" thickBot="1" x14ac:dyDescent="0.3">
      <c r="A23" s="116">
        <v>2</v>
      </c>
      <c r="B23" s="117" t="s">
        <v>0</v>
      </c>
      <c r="C23" s="118">
        <v>4</v>
      </c>
      <c r="D23" s="119" t="s">
        <v>1</v>
      </c>
      <c r="E23" s="120">
        <v>0</v>
      </c>
      <c r="F23" s="117" t="s">
        <v>0</v>
      </c>
      <c r="G23" s="118">
        <v>6</v>
      </c>
      <c r="H23" s="119" t="s">
        <v>1</v>
      </c>
      <c r="I23" s="120">
        <v>2</v>
      </c>
      <c r="J23" s="117" t="s">
        <v>0</v>
      </c>
      <c r="K23" s="121">
        <v>8</v>
      </c>
      <c r="L23" s="122">
        <f t="shared" si="4"/>
        <v>690.24549999999999</v>
      </c>
      <c r="M23" s="122">
        <f t="shared" si="5"/>
        <v>727.57883333333325</v>
      </c>
      <c r="N23" s="122">
        <f t="shared" si="6"/>
        <v>827.13438888888891</v>
      </c>
      <c r="O23" s="122">
        <f t="shared" si="7"/>
        <v>858.24549999999999</v>
      </c>
      <c r="P23" s="122">
        <f t="shared" si="8"/>
        <v>979.57883333333325</v>
      </c>
      <c r="Q23" s="122">
        <f t="shared" si="9"/>
        <v>1225.3566111111111</v>
      </c>
      <c r="R23" s="122">
        <f t="shared" si="10"/>
        <v>1418.2455</v>
      </c>
      <c r="U23" s="2">
        <f t="shared" si="0"/>
        <v>3.1111111111111112</v>
      </c>
      <c r="V23" s="2">
        <f t="shared" si="1"/>
        <v>6.2222222222222223</v>
      </c>
      <c r="W23" s="3">
        <f t="shared" si="2"/>
        <v>2.6666666666666665</v>
      </c>
      <c r="X23" s="2">
        <f t="shared" si="3"/>
        <v>2.3333333333333335</v>
      </c>
      <c r="Z23" s="45">
        <f>U23*Price!$L$7</f>
        <v>196</v>
      </c>
      <c r="AA23" s="47">
        <f>U23*Price!$M$7</f>
        <v>233.33333333333334</v>
      </c>
      <c r="AB23" s="49">
        <f>U23*Price!$N$7</f>
        <v>332.88888888888891</v>
      </c>
      <c r="AC23" s="51">
        <f>U23*Price!$O$7</f>
        <v>364</v>
      </c>
      <c r="AD23" s="53">
        <f>U23*Price!$P$7</f>
        <v>485.33333333333331</v>
      </c>
      <c r="AE23" s="55">
        <f>U23*Price!$Q$7</f>
        <v>731.11111111111109</v>
      </c>
      <c r="AF23" s="57">
        <f>U23*Price!$R$7</f>
        <v>924</v>
      </c>
      <c r="AG23" s="2">
        <f>(V23*Price!$C$15)*2</f>
        <v>403.76</v>
      </c>
      <c r="AH23" s="1">
        <f>(W23*Price!$C$7)*2</f>
        <v>17.303999999999998</v>
      </c>
      <c r="AI23" s="1">
        <f>X23*Price!$C$7</f>
        <v>7.5705</v>
      </c>
      <c r="AJ23" s="2">
        <f>X23*Price!$F$7</f>
        <v>58.040500000000009</v>
      </c>
      <c r="AK23" s="1">
        <f>Price!$H$7</f>
        <v>7.5705</v>
      </c>
      <c r="AL23" s="7">
        <f t="shared" si="11"/>
        <v>494.24549999999994</v>
      </c>
    </row>
    <row r="24" spans="1:38" x14ac:dyDescent="0.25">
      <c r="A24" s="110">
        <v>2</v>
      </c>
      <c r="B24" s="111" t="s">
        <v>0</v>
      </c>
      <c r="C24" s="112">
        <v>6</v>
      </c>
      <c r="D24" s="113" t="s">
        <v>1</v>
      </c>
      <c r="E24" s="114">
        <v>0</v>
      </c>
      <c r="F24" s="111" t="s">
        <v>0</v>
      </c>
      <c r="G24" s="112">
        <v>6</v>
      </c>
      <c r="H24" s="113" t="s">
        <v>1</v>
      </c>
      <c r="I24" s="114">
        <v>2</v>
      </c>
      <c r="J24" s="111" t="s">
        <v>0</v>
      </c>
      <c r="K24" s="115">
        <v>8</v>
      </c>
      <c r="L24" s="59">
        <f t="shared" si="4"/>
        <v>737.77199999999993</v>
      </c>
      <c r="M24" s="59">
        <f t="shared" si="5"/>
        <v>777.77199999999993</v>
      </c>
      <c r="N24" s="59">
        <f t="shared" si="6"/>
        <v>884.43866666666656</v>
      </c>
      <c r="O24" s="59">
        <f t="shared" si="7"/>
        <v>917.77199999999993</v>
      </c>
      <c r="P24" s="59">
        <f t="shared" si="8"/>
        <v>1047.7719999999999</v>
      </c>
      <c r="Q24" s="59">
        <f t="shared" si="9"/>
        <v>1311.1053333333332</v>
      </c>
      <c r="R24" s="59">
        <f t="shared" si="10"/>
        <v>1517.7719999999999</v>
      </c>
      <c r="U24" s="2">
        <f t="shared" si="0"/>
        <v>3.333333333333333</v>
      </c>
      <c r="V24" s="2">
        <f t="shared" si="1"/>
        <v>6.6666666666666661</v>
      </c>
      <c r="W24" s="3">
        <f t="shared" si="2"/>
        <v>2.6666666666666665</v>
      </c>
      <c r="X24" s="2">
        <f t="shared" si="3"/>
        <v>2.5</v>
      </c>
      <c r="Z24" s="45">
        <f>U24*Price!$L$7</f>
        <v>209.99999999999997</v>
      </c>
      <c r="AA24" s="47">
        <f>U24*Price!$M$7</f>
        <v>249.99999999999997</v>
      </c>
      <c r="AB24" s="49">
        <f>U24*Price!$N$7</f>
        <v>356.66666666666663</v>
      </c>
      <c r="AC24" s="51">
        <f>U24*Price!$O$7</f>
        <v>389.99999999999994</v>
      </c>
      <c r="AD24" s="53">
        <f>U24*Price!$P$7</f>
        <v>520</v>
      </c>
      <c r="AE24" s="55">
        <f>U24*Price!$Q$7</f>
        <v>783.33333333333326</v>
      </c>
      <c r="AF24" s="57">
        <f>U24*Price!$R$7</f>
        <v>989.99999999999989</v>
      </c>
      <c r="AG24" s="2">
        <f>(V24*Price!$C$15)*2</f>
        <v>432.59999999999997</v>
      </c>
      <c r="AH24" s="1">
        <f>(W24*Price!$C$7)*2</f>
        <v>17.303999999999998</v>
      </c>
      <c r="AI24" s="1">
        <f>X24*Price!$C$7</f>
        <v>8.1112500000000001</v>
      </c>
      <c r="AJ24" s="2">
        <f>X24*Price!$F$7</f>
        <v>62.186250000000001</v>
      </c>
      <c r="AK24" s="1">
        <f>Price!$H$7</f>
        <v>7.5705</v>
      </c>
      <c r="AL24" s="7">
        <f t="shared" si="11"/>
        <v>527.77199999999993</v>
      </c>
    </row>
    <row r="25" spans="1:38" ht="15.75" thickBot="1" x14ac:dyDescent="0.3">
      <c r="A25" s="116">
        <v>2</v>
      </c>
      <c r="B25" s="117" t="s">
        <v>0</v>
      </c>
      <c r="C25" s="118">
        <v>6</v>
      </c>
      <c r="D25" s="119" t="s">
        <v>1</v>
      </c>
      <c r="E25" s="120">
        <v>0</v>
      </c>
      <c r="F25" s="117" t="s">
        <v>0</v>
      </c>
      <c r="G25" s="118">
        <v>6</v>
      </c>
      <c r="H25" s="119" t="s">
        <v>1</v>
      </c>
      <c r="I25" s="120">
        <v>3</v>
      </c>
      <c r="J25" s="117" t="s">
        <v>0</v>
      </c>
      <c r="K25" s="121">
        <v>4</v>
      </c>
      <c r="L25" s="59">
        <f t="shared" ref="L25" si="36">Z25+AL25</f>
        <v>902.74800000000005</v>
      </c>
      <c r="M25" s="59">
        <f t="shared" ref="M25" si="37">AA25+AL25</f>
        <v>952.74800000000005</v>
      </c>
      <c r="N25" s="59">
        <f t="shared" ref="N25" si="38">AB25+AL25</f>
        <v>1086.0813333333335</v>
      </c>
      <c r="O25" s="59">
        <f t="shared" ref="O25" si="39">AC25+AL25</f>
        <v>1127.748</v>
      </c>
      <c r="P25" s="59">
        <f t="shared" ref="P25" si="40">AD25+AL25</f>
        <v>1290.248</v>
      </c>
      <c r="Q25" s="59">
        <f t="shared" ref="Q25" si="41">AE25+AL25</f>
        <v>1619.4146666666668</v>
      </c>
      <c r="R25" s="59">
        <f t="shared" ref="R25" si="42">AF25+AL25</f>
        <v>1877.748</v>
      </c>
      <c r="U25" s="2">
        <f t="shared" ref="U25" si="43">((A25+(C25/12))*(E25+G25/12))*(I25+K25/12)</f>
        <v>4.166666666666667</v>
      </c>
      <c r="V25" s="2">
        <f t="shared" ref="V25" si="44">((I25+(K25/12))*(A25+C25/12))</f>
        <v>8.3333333333333339</v>
      </c>
      <c r="W25" s="3">
        <f t="shared" ref="W25" si="45">I25+(K25/12)</f>
        <v>3.3333333333333335</v>
      </c>
      <c r="X25" s="2">
        <f t="shared" ref="X25" si="46">A25+C25/12</f>
        <v>2.5</v>
      </c>
      <c r="Z25" s="45">
        <f>U25*Price!$L$7</f>
        <v>262.5</v>
      </c>
      <c r="AA25" s="47">
        <f>U25*Price!$M$7</f>
        <v>312.5</v>
      </c>
      <c r="AB25" s="49">
        <f>U25*Price!$N$7</f>
        <v>445.83333333333337</v>
      </c>
      <c r="AC25" s="51">
        <f>U25*Price!$O$7</f>
        <v>487.50000000000006</v>
      </c>
      <c r="AD25" s="53">
        <f>U25*Price!$P$7</f>
        <v>650</v>
      </c>
      <c r="AE25" s="55">
        <f>U25*Price!$Q$7</f>
        <v>979.16666666666674</v>
      </c>
      <c r="AF25" s="57">
        <f>U25*Price!$R$7</f>
        <v>1237.5</v>
      </c>
      <c r="AG25" s="2">
        <f>(V25*Price!$C$15)*2</f>
        <v>540.75</v>
      </c>
      <c r="AH25" s="1">
        <f>(W25*Price!$C$7)*2</f>
        <v>21.63</v>
      </c>
      <c r="AI25" s="1">
        <f>X25*Price!$C$7</f>
        <v>8.1112500000000001</v>
      </c>
      <c r="AJ25" s="2">
        <f>X25*Price!$F$7</f>
        <v>62.186250000000001</v>
      </c>
      <c r="AK25" s="1">
        <f>Price!$H$7</f>
        <v>7.5705</v>
      </c>
      <c r="AL25" s="7">
        <f t="shared" ref="AL25" si="47">SUM(AG25:AK25)</f>
        <v>640.24800000000005</v>
      </c>
    </row>
    <row r="26" spans="1:38" ht="15.75" thickBot="1" x14ac:dyDescent="0.3">
      <c r="A26" s="116">
        <v>2</v>
      </c>
      <c r="B26" s="117" t="s">
        <v>0</v>
      </c>
      <c r="C26" s="118">
        <v>6</v>
      </c>
      <c r="D26" s="119" t="s">
        <v>1</v>
      </c>
      <c r="E26" s="120">
        <v>0</v>
      </c>
      <c r="F26" s="117" t="s">
        <v>0</v>
      </c>
      <c r="G26" s="118">
        <v>6</v>
      </c>
      <c r="H26" s="119" t="s">
        <v>1</v>
      </c>
      <c r="I26" s="120">
        <v>3</v>
      </c>
      <c r="J26" s="117" t="s">
        <v>0</v>
      </c>
      <c r="K26" s="121">
        <v>6</v>
      </c>
      <c r="L26" s="122">
        <f t="shared" si="4"/>
        <v>943.99200000000008</v>
      </c>
      <c r="M26" s="122">
        <f t="shared" si="5"/>
        <v>996.49200000000008</v>
      </c>
      <c r="N26" s="122">
        <f t="shared" si="6"/>
        <v>1136.4920000000002</v>
      </c>
      <c r="O26" s="122">
        <f t="shared" si="7"/>
        <v>1180.2420000000002</v>
      </c>
      <c r="P26" s="122">
        <f t="shared" si="8"/>
        <v>1350.8670000000002</v>
      </c>
      <c r="Q26" s="122">
        <f t="shared" si="9"/>
        <v>1696.4920000000002</v>
      </c>
      <c r="R26" s="122">
        <f t="shared" si="10"/>
        <v>1967.7420000000002</v>
      </c>
      <c r="U26" s="2">
        <f t="shared" si="0"/>
        <v>4.375</v>
      </c>
      <c r="V26" s="2">
        <f t="shared" si="1"/>
        <v>8.75</v>
      </c>
      <c r="W26" s="3">
        <f t="shared" si="2"/>
        <v>3.5</v>
      </c>
      <c r="X26" s="2">
        <f t="shared" si="3"/>
        <v>2.5</v>
      </c>
      <c r="Z26" s="45">
        <f>U26*Price!$L$7</f>
        <v>275.625</v>
      </c>
      <c r="AA26" s="47">
        <f>U26*Price!$M$7</f>
        <v>328.125</v>
      </c>
      <c r="AB26" s="49">
        <f>U26*Price!$N$7</f>
        <v>468.125</v>
      </c>
      <c r="AC26" s="51">
        <f>U26*Price!$O$7</f>
        <v>511.875</v>
      </c>
      <c r="AD26" s="53">
        <f>U26*Price!$P$7</f>
        <v>682.5</v>
      </c>
      <c r="AE26" s="55">
        <f>U26*Price!$Q$7</f>
        <v>1028.125</v>
      </c>
      <c r="AF26" s="57">
        <f>U26*Price!$R$7</f>
        <v>1299.375</v>
      </c>
      <c r="AG26" s="2">
        <f>(V26*Price!$C$15)*2</f>
        <v>567.78750000000002</v>
      </c>
      <c r="AH26" s="1">
        <f>(W26*Price!$C$7)*2</f>
        <v>22.711500000000001</v>
      </c>
      <c r="AI26" s="1">
        <f>X26*Price!$C$7</f>
        <v>8.1112500000000001</v>
      </c>
      <c r="AJ26" s="2">
        <f>X26*Price!$F$7</f>
        <v>62.186250000000001</v>
      </c>
      <c r="AK26" s="1">
        <f>Price!$H$7</f>
        <v>7.5705</v>
      </c>
      <c r="AL26" s="7">
        <f t="shared" si="11"/>
        <v>668.36700000000008</v>
      </c>
    </row>
    <row r="27" spans="1:38" ht="15.75" thickBot="1" x14ac:dyDescent="0.3">
      <c r="A27" s="110">
        <v>2</v>
      </c>
      <c r="B27" s="111" t="s">
        <v>0</v>
      </c>
      <c r="C27" s="112">
        <v>8</v>
      </c>
      <c r="D27" s="113" t="s">
        <v>1</v>
      </c>
      <c r="E27" s="114">
        <v>0</v>
      </c>
      <c r="F27" s="111" t="s">
        <v>0</v>
      </c>
      <c r="G27" s="112">
        <v>6</v>
      </c>
      <c r="H27" s="113" t="s">
        <v>1</v>
      </c>
      <c r="I27" s="114">
        <v>3</v>
      </c>
      <c r="J27" s="111" t="s">
        <v>0</v>
      </c>
      <c r="K27" s="115">
        <v>0</v>
      </c>
      <c r="L27" s="122">
        <f t="shared" ref="L27" si="48">Z27+AL27</f>
        <v>873.14150000000006</v>
      </c>
      <c r="M27" s="122">
        <f t="shared" ref="M27" si="49">AA27+AL27</f>
        <v>921.14150000000006</v>
      </c>
      <c r="N27" s="122">
        <f t="shared" ref="N27" si="50">AB27+AL27</f>
        <v>1049.1415000000002</v>
      </c>
      <c r="O27" s="122">
        <f t="shared" ref="O27" si="51">AC27+AL27</f>
        <v>1089.1415000000002</v>
      </c>
      <c r="P27" s="122">
        <f t="shared" ref="P27" si="52">AD27+AL27</f>
        <v>1245.1415000000002</v>
      </c>
      <c r="Q27" s="122">
        <f t="shared" ref="Q27" si="53">AE27+AL27</f>
        <v>1561.1415000000002</v>
      </c>
      <c r="R27" s="122">
        <f t="shared" ref="R27" si="54">AF27+AL27</f>
        <v>1809.1415000000002</v>
      </c>
      <c r="U27" s="2">
        <f t="shared" ref="U27" si="55">((A27+(C27/12))*(E27+G27/12))*(I27+K27/12)</f>
        <v>4</v>
      </c>
      <c r="V27" s="2">
        <f t="shared" ref="V27" si="56">((I27+(K27/12))*(A27+C27/12))</f>
        <v>8</v>
      </c>
      <c r="W27" s="3">
        <f t="shared" ref="W27" si="57">I27+(K27/12)</f>
        <v>3</v>
      </c>
      <c r="X27" s="2">
        <f t="shared" ref="X27" si="58">A27+C27/12</f>
        <v>2.6666666666666665</v>
      </c>
      <c r="Z27" s="45">
        <f>U27*Price!$L$7</f>
        <v>252</v>
      </c>
      <c r="AA27" s="47">
        <f>U27*Price!$M$7</f>
        <v>300</v>
      </c>
      <c r="AB27" s="49">
        <f>U27*Price!$N$7</f>
        <v>428</v>
      </c>
      <c r="AC27" s="51">
        <f>U27*Price!$O$7</f>
        <v>468</v>
      </c>
      <c r="AD27" s="53">
        <f>U27*Price!$P$7</f>
        <v>624</v>
      </c>
      <c r="AE27" s="55">
        <f>U27*Price!$Q$7</f>
        <v>940</v>
      </c>
      <c r="AF27" s="57">
        <f>U27*Price!$R$7</f>
        <v>1188</v>
      </c>
      <c r="AG27" s="2">
        <f>(V27*Price!$C$15)*2</f>
        <v>519.12</v>
      </c>
      <c r="AH27" s="1">
        <f>(W27*Price!$C$7)*2</f>
        <v>19.466999999999999</v>
      </c>
      <c r="AI27" s="1">
        <f>X27*Price!$C$7</f>
        <v>8.6519999999999992</v>
      </c>
      <c r="AJ27" s="2">
        <f>X27*Price!$F$7</f>
        <v>66.331999999999994</v>
      </c>
      <c r="AK27" s="1">
        <f>Price!$H$7</f>
        <v>7.5705</v>
      </c>
      <c r="AL27" s="7">
        <f t="shared" ref="AL27" si="59">SUM(AG27:AK27)</f>
        <v>621.14150000000006</v>
      </c>
    </row>
    <row r="28" spans="1:38" x14ac:dyDescent="0.25">
      <c r="A28" s="110">
        <v>2</v>
      </c>
      <c r="B28" s="111" t="s">
        <v>0</v>
      </c>
      <c r="C28" s="112">
        <v>8</v>
      </c>
      <c r="D28" s="113" t="s">
        <v>1</v>
      </c>
      <c r="E28" s="114">
        <v>0</v>
      </c>
      <c r="F28" s="111" t="s">
        <v>0</v>
      </c>
      <c r="G28" s="112">
        <v>6</v>
      </c>
      <c r="H28" s="113" t="s">
        <v>1</v>
      </c>
      <c r="I28" s="114">
        <v>2</v>
      </c>
      <c r="J28" s="111" t="s">
        <v>0</v>
      </c>
      <c r="K28" s="115">
        <v>0</v>
      </c>
      <c r="L28" s="59">
        <f t="shared" si="4"/>
        <v>609.61249999999995</v>
      </c>
      <c r="M28" s="59">
        <f t="shared" si="5"/>
        <v>641.61249999999995</v>
      </c>
      <c r="N28" s="59">
        <f t="shared" si="6"/>
        <v>726.94583333333321</v>
      </c>
      <c r="O28" s="59">
        <f t="shared" si="7"/>
        <v>753.61249999999995</v>
      </c>
      <c r="P28" s="59">
        <f t="shared" si="8"/>
        <v>857.61249999999995</v>
      </c>
      <c r="Q28" s="59">
        <f t="shared" si="9"/>
        <v>1068.2791666666667</v>
      </c>
      <c r="R28" s="59">
        <f t="shared" si="10"/>
        <v>1233.6125</v>
      </c>
      <c r="U28" s="2">
        <f t="shared" si="0"/>
        <v>2.6666666666666665</v>
      </c>
      <c r="V28" s="2">
        <f t="shared" si="1"/>
        <v>5.333333333333333</v>
      </c>
      <c r="W28" s="3">
        <f t="shared" si="2"/>
        <v>2</v>
      </c>
      <c r="X28" s="2">
        <f t="shared" si="3"/>
        <v>2.6666666666666665</v>
      </c>
      <c r="Z28" s="45">
        <f>U28*Price!$L$7</f>
        <v>168</v>
      </c>
      <c r="AA28" s="47">
        <f>U28*Price!$M$7</f>
        <v>200</v>
      </c>
      <c r="AB28" s="49">
        <f>U28*Price!$N$7</f>
        <v>285.33333333333331</v>
      </c>
      <c r="AC28" s="51">
        <f>U28*Price!$O$7</f>
        <v>312</v>
      </c>
      <c r="AD28" s="53">
        <f>U28*Price!$P$7</f>
        <v>416</v>
      </c>
      <c r="AE28" s="55">
        <f>U28*Price!$Q$7</f>
        <v>626.66666666666663</v>
      </c>
      <c r="AF28" s="57">
        <f>U28*Price!$R$7</f>
        <v>792</v>
      </c>
      <c r="AG28" s="2">
        <f>(V28*Price!$C$15)*2</f>
        <v>346.08</v>
      </c>
      <c r="AH28" s="1">
        <f>(W28*Price!$C$7)*2</f>
        <v>12.978</v>
      </c>
      <c r="AI28" s="1">
        <f>X28*Price!$C$7</f>
        <v>8.6519999999999992</v>
      </c>
      <c r="AJ28" s="2">
        <f>X28*Price!$F$7</f>
        <v>66.331999999999994</v>
      </c>
      <c r="AK28" s="1">
        <f>Price!$H$7</f>
        <v>7.5705</v>
      </c>
      <c r="AL28" s="7">
        <f t="shared" si="11"/>
        <v>441.61249999999995</v>
      </c>
    </row>
    <row r="29" spans="1:38" ht="15.75" thickBot="1" x14ac:dyDescent="0.3">
      <c r="A29" s="116">
        <v>2</v>
      </c>
      <c r="B29" s="117" t="s">
        <v>0</v>
      </c>
      <c r="C29" s="118">
        <v>10</v>
      </c>
      <c r="D29" s="119" t="s">
        <v>1</v>
      </c>
      <c r="E29" s="120">
        <v>0</v>
      </c>
      <c r="F29" s="117" t="s">
        <v>0</v>
      </c>
      <c r="G29" s="118">
        <v>6</v>
      </c>
      <c r="H29" s="119" t="s">
        <v>1</v>
      </c>
      <c r="I29" s="120">
        <v>1</v>
      </c>
      <c r="J29" s="117" t="s">
        <v>0</v>
      </c>
      <c r="K29" s="121">
        <v>8</v>
      </c>
      <c r="L29" s="122">
        <f>Z29+AL29</f>
        <v>553.23099999999999</v>
      </c>
      <c r="M29" s="122">
        <f>AA29+AL29</f>
        <v>581.56433333333337</v>
      </c>
      <c r="N29" s="122">
        <f>AB29+AL29</f>
        <v>657.11988888888891</v>
      </c>
      <c r="O29" s="122">
        <f>AC29+AL29</f>
        <v>680.73099999999999</v>
      </c>
      <c r="P29" s="122">
        <f>AD29+AL29</f>
        <v>772.81433333333325</v>
      </c>
      <c r="Q29" s="122">
        <f>AE29+AL29</f>
        <v>959.34211111111108</v>
      </c>
      <c r="R29" s="122">
        <f>AF29+AL29</f>
        <v>1105.731</v>
      </c>
      <c r="U29" s="2">
        <f>((A29+(C29/12))*(E29+G29/12))*(I29+K29/12)</f>
        <v>2.3611111111111112</v>
      </c>
      <c r="V29" s="2">
        <f>((I29+(K29/12))*(A29+C29/12))</f>
        <v>4.7222222222222223</v>
      </c>
      <c r="W29" s="3">
        <f>I29+(K29/12)</f>
        <v>1.6666666666666665</v>
      </c>
      <c r="X29" s="2">
        <f>A29+C29/12</f>
        <v>2.8333333333333335</v>
      </c>
      <c r="Z29" s="45">
        <f>U29*Price!$L$7</f>
        <v>148.75</v>
      </c>
      <c r="AA29" s="47">
        <f>U29*Price!$M$7</f>
        <v>177.08333333333334</v>
      </c>
      <c r="AB29" s="49">
        <f>U29*Price!$N$7</f>
        <v>252.63888888888889</v>
      </c>
      <c r="AC29" s="51">
        <f>U29*Price!$O$7</f>
        <v>276.25</v>
      </c>
      <c r="AD29" s="53">
        <f>U29*Price!$P$7</f>
        <v>368.33333333333331</v>
      </c>
      <c r="AE29" s="55">
        <f>U29*Price!$Q$7</f>
        <v>554.86111111111109</v>
      </c>
      <c r="AF29" s="57">
        <f>U29*Price!$R$7</f>
        <v>701.25</v>
      </c>
      <c r="AG29" s="2">
        <f>(V29*Price!$C$15)*2</f>
        <v>306.42500000000001</v>
      </c>
      <c r="AH29" s="1">
        <f>(W29*Price!$C$7)*2</f>
        <v>10.815</v>
      </c>
      <c r="AI29" s="1">
        <f>X29*Price!$C$7</f>
        <v>9.1927500000000002</v>
      </c>
      <c r="AJ29" s="2">
        <f>X29*Price!$F$7</f>
        <v>70.47775</v>
      </c>
      <c r="AK29" s="1">
        <f>Price!$H$7</f>
        <v>7.5705</v>
      </c>
      <c r="AL29" s="7">
        <f>SUM(AG29:AK29)</f>
        <v>404.48099999999999</v>
      </c>
    </row>
    <row r="30" spans="1:38" ht="15.75" thickBot="1" x14ac:dyDescent="0.3">
      <c r="A30" s="116">
        <v>2</v>
      </c>
      <c r="B30" s="117" t="s">
        <v>0</v>
      </c>
      <c r="C30" s="118">
        <v>10</v>
      </c>
      <c r="D30" s="119" t="s">
        <v>1</v>
      </c>
      <c r="E30" s="120">
        <v>0</v>
      </c>
      <c r="F30" s="117" t="s">
        <v>0</v>
      </c>
      <c r="G30" s="118">
        <v>6</v>
      </c>
      <c r="H30" s="119" t="s">
        <v>1</v>
      </c>
      <c r="I30" s="120">
        <v>3</v>
      </c>
      <c r="J30" s="117" t="s">
        <v>0</v>
      </c>
      <c r="K30" s="121">
        <v>4</v>
      </c>
      <c r="L30" s="122">
        <f>Z30+AL30</f>
        <v>1019.2210000000001</v>
      </c>
      <c r="M30" s="122">
        <f>AA30+AL30</f>
        <v>1075.8876666666667</v>
      </c>
      <c r="N30" s="122">
        <f>AB30+AL30</f>
        <v>1226.9987777777778</v>
      </c>
      <c r="O30" s="122">
        <f>AC30+AL30</f>
        <v>1274.221</v>
      </c>
      <c r="P30" s="122">
        <f>AD30+AL30</f>
        <v>1458.3876666666667</v>
      </c>
      <c r="Q30" s="122">
        <f>AE30+AL30</f>
        <v>1831.4432222222222</v>
      </c>
      <c r="R30" s="122">
        <f>AF30+AL30</f>
        <v>2124.221</v>
      </c>
      <c r="U30" s="2">
        <f>((A30+(C30/12))*(E30+G30/12))*(I30+K30/12)</f>
        <v>4.7222222222222223</v>
      </c>
      <c r="V30" s="2">
        <f>((I30+(K30/12))*(A30+C30/12))</f>
        <v>9.4444444444444446</v>
      </c>
      <c r="W30" s="3">
        <f>I30+(K30/12)</f>
        <v>3.3333333333333335</v>
      </c>
      <c r="X30" s="2">
        <f>A30+C30/12</f>
        <v>2.8333333333333335</v>
      </c>
      <c r="Z30" s="45">
        <f>U30*Price!$L$7</f>
        <v>297.5</v>
      </c>
      <c r="AA30" s="47">
        <f>U30*Price!$M$7</f>
        <v>354.16666666666669</v>
      </c>
      <c r="AB30" s="49">
        <f>U30*Price!$N$7</f>
        <v>505.27777777777777</v>
      </c>
      <c r="AC30" s="51">
        <f>U30*Price!$O$7</f>
        <v>552.5</v>
      </c>
      <c r="AD30" s="53">
        <f>U30*Price!$P$7</f>
        <v>736.66666666666663</v>
      </c>
      <c r="AE30" s="55">
        <f>U30*Price!$Q$7</f>
        <v>1109.7222222222222</v>
      </c>
      <c r="AF30" s="57">
        <f>U30*Price!$R$7</f>
        <v>1402.5</v>
      </c>
      <c r="AG30" s="2">
        <f>(V30*Price!$C$15)*2</f>
        <v>612.85</v>
      </c>
      <c r="AH30" s="1">
        <f>(W30*Price!$C$7)*2</f>
        <v>21.63</v>
      </c>
      <c r="AI30" s="1">
        <f>X30*Price!$C$7</f>
        <v>9.1927500000000002</v>
      </c>
      <c r="AJ30" s="2">
        <f>X30*Price!$F$7</f>
        <v>70.47775</v>
      </c>
      <c r="AK30" s="1">
        <f>Price!$H$7</f>
        <v>7.5705</v>
      </c>
      <c r="AL30" s="7">
        <f>SUM(AG30:AK30)</f>
        <v>721.72100000000012</v>
      </c>
    </row>
    <row r="31" spans="1:38" x14ac:dyDescent="0.25">
      <c r="A31" s="92">
        <v>3</v>
      </c>
      <c r="B31" s="93" t="s">
        <v>0</v>
      </c>
      <c r="C31" s="73">
        <v>6</v>
      </c>
      <c r="D31" s="75" t="s">
        <v>1</v>
      </c>
      <c r="E31" s="74">
        <v>0</v>
      </c>
      <c r="F31" s="93" t="s">
        <v>0</v>
      </c>
      <c r="G31" s="73">
        <v>6</v>
      </c>
      <c r="H31" s="75" t="s">
        <v>1</v>
      </c>
      <c r="I31" s="74">
        <v>2</v>
      </c>
      <c r="J31" s="93" t="s">
        <v>0</v>
      </c>
      <c r="K31" s="124">
        <v>2</v>
      </c>
      <c r="L31" s="59">
        <f>Z31+AL31</f>
        <v>851.00400000000002</v>
      </c>
      <c r="M31" s="59">
        <f t="shared" si="5"/>
        <v>896.50400000000002</v>
      </c>
      <c r="N31" s="59">
        <f t="shared" si="6"/>
        <v>1017.8373333333334</v>
      </c>
      <c r="O31" s="59">
        <f t="shared" si="7"/>
        <v>1055.7539999999999</v>
      </c>
      <c r="P31" s="59">
        <f t="shared" si="8"/>
        <v>1203.6289999999999</v>
      </c>
      <c r="Q31" s="59">
        <f t="shared" si="9"/>
        <v>1503.1706666666666</v>
      </c>
      <c r="R31" s="59">
        <f t="shared" si="10"/>
        <v>1738.2539999999999</v>
      </c>
      <c r="U31" s="2">
        <f t="shared" si="0"/>
        <v>3.7916666666666665</v>
      </c>
      <c r="V31" s="2">
        <f t="shared" si="1"/>
        <v>7.583333333333333</v>
      </c>
      <c r="W31" s="3">
        <f t="shared" si="2"/>
        <v>2.1666666666666665</v>
      </c>
      <c r="X31" s="2">
        <f t="shared" si="3"/>
        <v>3.5</v>
      </c>
      <c r="Z31" s="45">
        <f>U31*Price!$L$7</f>
        <v>238.875</v>
      </c>
      <c r="AA31" s="47">
        <f>U31*Price!$M$7</f>
        <v>284.375</v>
      </c>
      <c r="AB31" s="49">
        <f>U31*Price!$N$7</f>
        <v>405.70833333333331</v>
      </c>
      <c r="AC31" s="51">
        <f>U31*Price!$O$7</f>
        <v>443.625</v>
      </c>
      <c r="AD31" s="53">
        <f>U31*Price!$P$7</f>
        <v>591.5</v>
      </c>
      <c r="AE31" s="55">
        <f>U31*Price!$Q$7</f>
        <v>891.04166666666663</v>
      </c>
      <c r="AF31" s="57">
        <f>U31*Price!$R$7</f>
        <v>1126.125</v>
      </c>
      <c r="AG31" s="2">
        <f>(V31*Price!$C$15)*2</f>
        <v>492.08249999999998</v>
      </c>
      <c r="AH31" s="1">
        <f>(W31*Price!$C$7)*2</f>
        <v>14.059499999999998</v>
      </c>
      <c r="AI31" s="1">
        <f>X31*Price!$C$7</f>
        <v>11.35575</v>
      </c>
      <c r="AJ31" s="2">
        <f>X31*Price!$F$7</f>
        <v>87.060749999999999</v>
      </c>
      <c r="AK31" s="1">
        <f>Price!$H$7</f>
        <v>7.5705</v>
      </c>
      <c r="AL31" s="7">
        <f t="shared" si="11"/>
        <v>612.12900000000002</v>
      </c>
    </row>
    <row r="32" spans="1:38" ht="15.75" thickBot="1" x14ac:dyDescent="0.3">
      <c r="A32" s="116">
        <v>3</v>
      </c>
      <c r="B32" s="117" t="s">
        <v>0</v>
      </c>
      <c r="C32" s="118">
        <v>6</v>
      </c>
      <c r="D32" s="119" t="s">
        <v>1</v>
      </c>
      <c r="E32" s="120">
        <v>0</v>
      </c>
      <c r="F32" s="117" t="s">
        <v>0</v>
      </c>
      <c r="G32" s="118">
        <v>6</v>
      </c>
      <c r="H32" s="119" t="s">
        <v>1</v>
      </c>
      <c r="I32" s="120">
        <v>2</v>
      </c>
      <c r="J32" s="117" t="s">
        <v>0</v>
      </c>
      <c r="K32" s="121">
        <v>4</v>
      </c>
      <c r="L32" s="122">
        <f t="shared" si="4"/>
        <v>908.3130000000001</v>
      </c>
      <c r="M32" s="122">
        <f t="shared" si="5"/>
        <v>957.3130000000001</v>
      </c>
      <c r="N32" s="122">
        <f t="shared" si="6"/>
        <v>1087.9796666666666</v>
      </c>
      <c r="O32" s="122">
        <f t="shared" si="7"/>
        <v>1128.8130000000001</v>
      </c>
      <c r="P32" s="122">
        <f t="shared" si="8"/>
        <v>1288.0630000000001</v>
      </c>
      <c r="Q32" s="122">
        <f t="shared" si="9"/>
        <v>1610.6463333333336</v>
      </c>
      <c r="R32" s="122">
        <f t="shared" si="10"/>
        <v>1863.8130000000001</v>
      </c>
      <c r="U32" s="2">
        <f t="shared" si="0"/>
        <v>4.0833333333333339</v>
      </c>
      <c r="V32" s="2">
        <f t="shared" si="1"/>
        <v>8.1666666666666679</v>
      </c>
      <c r="W32" s="3">
        <f t="shared" si="2"/>
        <v>2.3333333333333335</v>
      </c>
      <c r="X32" s="2">
        <f t="shared" si="3"/>
        <v>3.5</v>
      </c>
      <c r="Z32" s="45">
        <f>U32*Price!$L$7</f>
        <v>257.25000000000006</v>
      </c>
      <c r="AA32" s="47">
        <f>U32*Price!$M$7</f>
        <v>306.25000000000006</v>
      </c>
      <c r="AB32" s="49">
        <f>U32*Price!$N$7</f>
        <v>436.91666666666674</v>
      </c>
      <c r="AC32" s="51">
        <f>U32*Price!$O$7</f>
        <v>477.75000000000006</v>
      </c>
      <c r="AD32" s="53">
        <f>U32*Price!$P$7</f>
        <v>637.00000000000011</v>
      </c>
      <c r="AE32" s="55">
        <f>U32*Price!$Q$7</f>
        <v>959.58333333333348</v>
      </c>
      <c r="AF32" s="57">
        <f>U32*Price!$R$7</f>
        <v>1212.7500000000002</v>
      </c>
      <c r="AG32" s="2">
        <f>(V32*Price!$C$15)*2</f>
        <v>529.93500000000006</v>
      </c>
      <c r="AH32" s="1">
        <f>(W32*Price!$C$7)*2</f>
        <v>15.141</v>
      </c>
      <c r="AI32" s="1">
        <f>X32*Price!$C$7</f>
        <v>11.35575</v>
      </c>
      <c r="AJ32" s="2">
        <f>X32*Price!$F$7</f>
        <v>87.060749999999999</v>
      </c>
      <c r="AK32" s="1">
        <f>Price!$H$7</f>
        <v>7.5705</v>
      </c>
      <c r="AL32" s="7">
        <f t="shared" si="11"/>
        <v>651.06299999999999</v>
      </c>
    </row>
    <row r="33" spans="1:40" x14ac:dyDescent="0.25">
      <c r="A33" s="71">
        <v>4</v>
      </c>
      <c r="B33" s="64" t="s">
        <v>0</v>
      </c>
      <c r="C33" s="67">
        <v>0</v>
      </c>
      <c r="D33" s="70" t="s">
        <v>1</v>
      </c>
      <c r="E33" s="69">
        <v>0</v>
      </c>
      <c r="F33" s="64" t="s">
        <v>0</v>
      </c>
      <c r="G33" s="67">
        <v>6</v>
      </c>
      <c r="H33" s="70" t="s">
        <v>1</v>
      </c>
      <c r="I33" s="69">
        <v>1</v>
      </c>
      <c r="J33" s="64" t="s">
        <v>0</v>
      </c>
      <c r="K33" s="18">
        <v>6</v>
      </c>
      <c r="L33" s="21">
        <f>Z33+AL33</f>
        <v>708.12</v>
      </c>
      <c r="M33" s="21">
        <f>AA33+AL33</f>
        <v>744.12</v>
      </c>
      <c r="N33" s="21">
        <f t="shared" si="6"/>
        <v>840.12</v>
      </c>
      <c r="O33" s="21">
        <f t="shared" si="7"/>
        <v>870.12</v>
      </c>
      <c r="P33" s="21">
        <f t="shared" si="8"/>
        <v>987.12</v>
      </c>
      <c r="Q33" s="21">
        <f t="shared" si="9"/>
        <v>1224.1199999999999</v>
      </c>
      <c r="R33" s="21">
        <f t="shared" si="10"/>
        <v>1410.12</v>
      </c>
      <c r="U33" s="2">
        <f t="shared" si="0"/>
        <v>3</v>
      </c>
      <c r="V33" s="2">
        <f t="shared" si="1"/>
        <v>6</v>
      </c>
      <c r="W33" s="3">
        <f t="shared" si="2"/>
        <v>1.5</v>
      </c>
      <c r="X33" s="2">
        <f t="shared" si="3"/>
        <v>4</v>
      </c>
      <c r="Z33" s="45">
        <f>U33*Price!$L$7</f>
        <v>189</v>
      </c>
      <c r="AA33" s="47">
        <f>U33*Price!$M$7</f>
        <v>225</v>
      </c>
      <c r="AB33" s="49">
        <f>U33*Price!$N$7</f>
        <v>321</v>
      </c>
      <c r="AC33" s="51">
        <f>U33*Price!$O$7</f>
        <v>351</v>
      </c>
      <c r="AD33" s="53">
        <f>U33*Price!$P$7</f>
        <v>468</v>
      </c>
      <c r="AE33" s="55">
        <f>U33*Price!$Q$7</f>
        <v>705</v>
      </c>
      <c r="AF33" s="57">
        <f>U33*Price!$R$7</f>
        <v>891</v>
      </c>
      <c r="AG33" s="2">
        <f>(V33*Price!$C$15)*2</f>
        <v>389.34000000000003</v>
      </c>
      <c r="AH33" s="1">
        <f>(W33*Price!$C$7)*2</f>
        <v>9.7334999999999994</v>
      </c>
      <c r="AI33" s="1">
        <f>X33*Price!$C$7</f>
        <v>12.978</v>
      </c>
      <c r="AJ33" s="2">
        <f>X33*Price!$F$7</f>
        <v>99.498000000000005</v>
      </c>
      <c r="AK33" s="1">
        <f>Price!$H$7</f>
        <v>7.5705</v>
      </c>
      <c r="AL33" s="7">
        <f t="shared" si="11"/>
        <v>519.12</v>
      </c>
    </row>
    <row r="34" spans="1:40" ht="15" customHeight="1" thickBot="1" x14ac:dyDescent="0.3">
      <c r="A34" s="213">
        <v>2</v>
      </c>
      <c r="B34" s="214" t="s">
        <v>0</v>
      </c>
      <c r="C34" s="215">
        <v>0</v>
      </c>
      <c r="D34" s="216" t="s">
        <v>1</v>
      </c>
      <c r="E34" s="217">
        <v>0</v>
      </c>
      <c r="F34" s="214" t="s">
        <v>0</v>
      </c>
      <c r="G34" s="215">
        <v>6</v>
      </c>
      <c r="H34" s="216" t="s">
        <v>1</v>
      </c>
      <c r="I34" s="217">
        <v>1</v>
      </c>
      <c r="J34" s="214" t="s">
        <v>0</v>
      </c>
      <c r="K34" s="218">
        <v>10</v>
      </c>
      <c r="L34" s="219">
        <f t="shared" si="4"/>
        <v>429.13500000000005</v>
      </c>
      <c r="M34" s="219">
        <f t="shared" si="5"/>
        <v>451.13500000000005</v>
      </c>
      <c r="N34" s="219">
        <f t="shared" si="6"/>
        <v>509.80166666666673</v>
      </c>
      <c r="O34" s="219">
        <f>AC34+AL34</f>
        <v>528.1350000000001</v>
      </c>
      <c r="P34" s="219">
        <f t="shared" si="8"/>
        <v>599.63499999999999</v>
      </c>
      <c r="Q34" s="219">
        <f t="shared" si="9"/>
        <v>744.46833333333348</v>
      </c>
      <c r="R34" s="219">
        <f t="shared" si="10"/>
        <v>858.13499999999999</v>
      </c>
      <c r="U34" s="2">
        <f t="shared" si="0"/>
        <v>1.8333333333333335</v>
      </c>
      <c r="V34" s="2">
        <f t="shared" si="1"/>
        <v>3.666666666666667</v>
      </c>
      <c r="W34" s="3">
        <f t="shared" si="2"/>
        <v>1.8333333333333335</v>
      </c>
      <c r="X34" s="2">
        <f t="shared" si="3"/>
        <v>2</v>
      </c>
      <c r="Z34" s="45">
        <f>U34*Price!$L$7</f>
        <v>115.50000000000001</v>
      </c>
      <c r="AA34" s="47">
        <f>U34*Price!$M$7</f>
        <v>137.5</v>
      </c>
      <c r="AB34" s="49">
        <f>U34*Price!$N$7</f>
        <v>196.16666666666669</v>
      </c>
      <c r="AC34" s="51">
        <f>U34*Price!$O$7</f>
        <v>214.50000000000003</v>
      </c>
      <c r="AD34" s="53">
        <f>U34*Price!$P$7</f>
        <v>286</v>
      </c>
      <c r="AE34" s="55">
        <f>U34*Price!$Q$7</f>
        <v>430.83333333333337</v>
      </c>
      <c r="AF34" s="57">
        <f>U34*Price!$R$7</f>
        <v>544.5</v>
      </c>
      <c r="AG34" s="2">
        <f>(V34*Price!$C$15)*2</f>
        <v>237.93000000000004</v>
      </c>
      <c r="AH34" s="1">
        <f>(W34*Price!$C$7)*2</f>
        <v>11.896500000000001</v>
      </c>
      <c r="AI34" s="1">
        <f>X34*Price!$C$7</f>
        <v>6.4889999999999999</v>
      </c>
      <c r="AJ34" s="2">
        <f>X34*Price!$F$7</f>
        <v>49.749000000000002</v>
      </c>
      <c r="AK34" s="1">
        <f>Price!$H$7</f>
        <v>7.5705</v>
      </c>
      <c r="AL34" s="7">
        <f t="shared" si="11"/>
        <v>313.63500000000005</v>
      </c>
    </row>
    <row r="35" spans="1:40" ht="15" customHeight="1" thickBot="1" x14ac:dyDescent="0.3">
      <c r="A35" s="213">
        <v>3</v>
      </c>
      <c r="B35" s="214" t="s">
        <v>730</v>
      </c>
      <c r="C35" s="215">
        <v>0</v>
      </c>
      <c r="D35" s="216" t="s">
        <v>1</v>
      </c>
      <c r="E35" s="217">
        <v>0</v>
      </c>
      <c r="F35" s="214" t="s">
        <v>730</v>
      </c>
      <c r="G35" s="215">
        <v>6</v>
      </c>
      <c r="H35" s="216" t="s">
        <v>1</v>
      </c>
      <c r="I35" s="217">
        <v>2</v>
      </c>
      <c r="J35" s="214" t="s">
        <v>730</v>
      </c>
      <c r="K35" s="218">
        <v>4</v>
      </c>
      <c r="L35" s="219">
        <f t="shared" ref="L35" si="60">Z35+AL35</f>
        <v>781.7985000000001</v>
      </c>
      <c r="M35" s="219">
        <f t="shared" ref="M35" si="61">AA35+AL35</f>
        <v>823.7985000000001</v>
      </c>
      <c r="N35" s="219">
        <f t="shared" ref="N35" si="62">AB35+AL35</f>
        <v>935.7985000000001</v>
      </c>
      <c r="O35" s="219">
        <f>AC35+AL35</f>
        <v>970.7985000000001</v>
      </c>
      <c r="P35" s="219">
        <f t="shared" ref="P35" si="63">AD35+AL35</f>
        <v>1107.2985000000001</v>
      </c>
      <c r="Q35" s="219">
        <f t="shared" ref="Q35" si="64">AE35+AL35</f>
        <v>1383.7985000000001</v>
      </c>
      <c r="R35" s="219">
        <f t="shared" ref="R35" si="65">AF35+AL35</f>
        <v>1600.7985000000001</v>
      </c>
      <c r="U35" s="2">
        <f t="shared" si="0"/>
        <v>3.5</v>
      </c>
      <c r="V35" s="2">
        <f t="shared" si="1"/>
        <v>7</v>
      </c>
      <c r="W35" s="3">
        <f t="shared" si="2"/>
        <v>2.3333333333333335</v>
      </c>
      <c r="X35" s="2">
        <f t="shared" si="3"/>
        <v>3</v>
      </c>
      <c r="Z35" s="45">
        <f>U35*Price!$L$7</f>
        <v>220.5</v>
      </c>
      <c r="AA35" s="47">
        <f>U35*Price!$M$7</f>
        <v>262.5</v>
      </c>
      <c r="AB35" s="49">
        <f>U35*Price!$N$7</f>
        <v>374.5</v>
      </c>
      <c r="AC35" s="51">
        <f>U35*Price!$O$7</f>
        <v>409.5</v>
      </c>
      <c r="AD35" s="53">
        <f>U35*Price!$P$7</f>
        <v>546</v>
      </c>
      <c r="AE35" s="55">
        <f>U35*Price!$Q$7</f>
        <v>822.5</v>
      </c>
      <c r="AF35" s="57">
        <f>U35*Price!$R$7</f>
        <v>1039.5</v>
      </c>
      <c r="AG35" s="2">
        <f>(V35*Price!$C$15)*2</f>
        <v>454.23</v>
      </c>
      <c r="AH35" s="1">
        <f>(W35*Price!$C$7)*2</f>
        <v>15.141</v>
      </c>
      <c r="AI35" s="1">
        <f>X35*Price!$C$7</f>
        <v>9.7334999999999994</v>
      </c>
      <c r="AJ35" s="2">
        <f>X35*Price!$F$7</f>
        <v>74.623500000000007</v>
      </c>
      <c r="AK35" s="1">
        <f>Price!$H$7</f>
        <v>7.5705</v>
      </c>
      <c r="AL35" s="7">
        <f t="shared" ref="AL35" si="66">SUM(AG35:AK35)</f>
        <v>561.2985000000001</v>
      </c>
      <c r="AN35" s="1545"/>
    </row>
    <row r="36" spans="1:40" ht="10.5" customHeight="1" x14ac:dyDescent="0.25">
      <c r="A36" s="149">
        <v>4</v>
      </c>
      <c r="B36" s="150" t="s">
        <v>0</v>
      </c>
      <c r="C36" s="151">
        <v>0</v>
      </c>
      <c r="D36" s="152" t="s">
        <v>1</v>
      </c>
      <c r="E36" s="153">
        <v>0</v>
      </c>
      <c r="F36" s="150" t="s">
        <v>0</v>
      </c>
      <c r="G36" s="151">
        <v>6</v>
      </c>
      <c r="H36" s="152" t="s">
        <v>1</v>
      </c>
      <c r="I36" s="153">
        <v>2</v>
      </c>
      <c r="J36" s="150" t="s">
        <v>0</v>
      </c>
      <c r="K36" s="154">
        <v>2</v>
      </c>
      <c r="L36" s="155">
        <f t="shared" si="4"/>
        <v>969.48599999999999</v>
      </c>
      <c r="M36" s="155">
        <f t="shared" si="5"/>
        <v>1021.486</v>
      </c>
      <c r="N36" s="155">
        <f t="shared" si="6"/>
        <v>1160.1526666666666</v>
      </c>
      <c r="O36" s="155">
        <f t="shared" si="7"/>
        <v>1203.4859999999999</v>
      </c>
      <c r="P36" s="155">
        <f t="shared" si="8"/>
        <v>1372.4859999999999</v>
      </c>
      <c r="Q36" s="155">
        <f t="shared" si="9"/>
        <v>1714.8193333333334</v>
      </c>
      <c r="R36" s="155">
        <f t="shared" si="10"/>
        <v>1983.4859999999999</v>
      </c>
      <c r="U36" s="2">
        <f t="shared" si="0"/>
        <v>4.333333333333333</v>
      </c>
      <c r="V36" s="2">
        <f t="shared" si="1"/>
        <v>8.6666666666666661</v>
      </c>
      <c r="W36" s="3">
        <f t="shared" si="2"/>
        <v>2.1666666666666665</v>
      </c>
      <c r="X36" s="2">
        <f t="shared" si="3"/>
        <v>4</v>
      </c>
      <c r="Z36" s="45">
        <f>U36*Price!$L$7</f>
        <v>273</v>
      </c>
      <c r="AA36" s="47">
        <f>U36*Price!$M$7</f>
        <v>325</v>
      </c>
      <c r="AB36" s="49">
        <f>U36*Price!$N$7</f>
        <v>463.66666666666663</v>
      </c>
      <c r="AC36" s="51">
        <f>U36*Price!$O$7</f>
        <v>506.99999999999994</v>
      </c>
      <c r="AD36" s="53">
        <f>U36*Price!$P$7</f>
        <v>676</v>
      </c>
      <c r="AE36" s="55">
        <f>U36*Price!$Q$7</f>
        <v>1018.3333333333333</v>
      </c>
      <c r="AF36" s="57">
        <f>U36*Price!$R$7</f>
        <v>1287</v>
      </c>
      <c r="AG36" s="2">
        <f>(V36*Price!$C$15)*2</f>
        <v>562.38</v>
      </c>
      <c r="AH36" s="1">
        <f>(W36*Price!$C$7)*2</f>
        <v>14.059499999999998</v>
      </c>
      <c r="AI36" s="1">
        <f>X36*Price!$C$7</f>
        <v>12.978</v>
      </c>
      <c r="AJ36" s="2">
        <f>X36*Price!$F$7</f>
        <v>99.498000000000005</v>
      </c>
      <c r="AK36" s="1">
        <f>Price!$H$7</f>
        <v>7.5705</v>
      </c>
      <c r="AL36" s="7">
        <f t="shared" si="11"/>
        <v>696.48599999999999</v>
      </c>
    </row>
    <row r="37" spans="1:40" ht="10.5" customHeight="1" x14ac:dyDescent="0.25">
      <c r="A37" s="149">
        <v>4</v>
      </c>
      <c r="B37" s="150" t="s">
        <v>0</v>
      </c>
      <c r="C37" s="151">
        <v>0</v>
      </c>
      <c r="D37" s="152" t="s">
        <v>1</v>
      </c>
      <c r="E37" s="153">
        <v>0</v>
      </c>
      <c r="F37" s="150" t="s">
        <v>0</v>
      </c>
      <c r="G37" s="151">
        <v>6</v>
      </c>
      <c r="H37" s="152" t="s">
        <v>1</v>
      </c>
      <c r="I37" s="153">
        <v>2</v>
      </c>
      <c r="J37" s="150" t="s">
        <v>0</v>
      </c>
      <c r="K37" s="154">
        <v>4</v>
      </c>
      <c r="L37" s="196">
        <f t="shared" si="4"/>
        <v>1034.8275000000001</v>
      </c>
      <c r="M37" s="196">
        <f t="shared" si="5"/>
        <v>1090.8275000000001</v>
      </c>
      <c r="N37" s="196">
        <f t="shared" si="6"/>
        <v>1240.1608333333334</v>
      </c>
      <c r="O37" s="196">
        <f>AC37+AL37</f>
        <v>1286.8275000000001</v>
      </c>
      <c r="P37" s="196">
        <f t="shared" si="8"/>
        <v>1468.8275000000001</v>
      </c>
      <c r="Q37" s="196">
        <f t="shared" si="9"/>
        <v>1837.4941666666668</v>
      </c>
      <c r="R37" s="196">
        <f t="shared" si="10"/>
        <v>2126.8275000000003</v>
      </c>
      <c r="U37" s="2">
        <f t="shared" si="0"/>
        <v>4.666666666666667</v>
      </c>
      <c r="V37" s="2">
        <f t="shared" si="1"/>
        <v>9.3333333333333339</v>
      </c>
      <c r="W37" s="3">
        <f t="shared" si="2"/>
        <v>2.3333333333333335</v>
      </c>
      <c r="X37" s="2">
        <f t="shared" si="3"/>
        <v>4</v>
      </c>
      <c r="Z37" s="45">
        <f>U37*Price!$L$7</f>
        <v>294</v>
      </c>
      <c r="AA37" s="47">
        <f>U37*Price!$M$7</f>
        <v>350</v>
      </c>
      <c r="AB37" s="49">
        <f>U37*Price!$N$7</f>
        <v>499.33333333333337</v>
      </c>
      <c r="AC37" s="51">
        <f>U37*Price!$O$7</f>
        <v>546</v>
      </c>
      <c r="AD37" s="53">
        <f>U37*Price!$P$7</f>
        <v>728</v>
      </c>
      <c r="AE37" s="55">
        <f>U37*Price!$Q$7</f>
        <v>1096.6666666666667</v>
      </c>
      <c r="AF37" s="57">
        <f>U37*Price!$R$7</f>
        <v>1386</v>
      </c>
      <c r="AG37" s="2">
        <f>(V37*Price!$C$15)*2</f>
        <v>605.6400000000001</v>
      </c>
      <c r="AH37" s="1">
        <f>(W37*Price!$C$7)*2</f>
        <v>15.141</v>
      </c>
      <c r="AI37" s="1">
        <f>X37*Price!$C$7</f>
        <v>12.978</v>
      </c>
      <c r="AJ37" s="2">
        <f>X37*Price!$F$7</f>
        <v>99.498000000000005</v>
      </c>
      <c r="AK37" s="1">
        <f>Price!$H$7</f>
        <v>7.5705</v>
      </c>
      <c r="AL37" s="7">
        <f t="shared" si="11"/>
        <v>740.8275000000001</v>
      </c>
    </row>
    <row r="38" spans="1:40" x14ac:dyDescent="0.25">
      <c r="A38" s="1870" t="s">
        <v>29</v>
      </c>
      <c r="B38" s="1871"/>
      <c r="C38" s="1871"/>
      <c r="D38" s="1871"/>
      <c r="E38" s="1871"/>
      <c r="F38" s="1871"/>
      <c r="G38" s="1871"/>
      <c r="H38" s="1871"/>
      <c r="I38" s="1871"/>
      <c r="J38" s="1871"/>
      <c r="K38" s="1872"/>
      <c r="L38" s="60"/>
      <c r="M38" s="23"/>
      <c r="N38" s="23"/>
      <c r="O38" s="23"/>
      <c r="P38" s="23"/>
      <c r="Q38" s="23"/>
      <c r="R38" s="61"/>
      <c r="U38" s="2"/>
      <c r="V38" s="2"/>
      <c r="W38" s="3"/>
      <c r="X38" s="2"/>
      <c r="Z38" s="45"/>
      <c r="AA38" s="47"/>
      <c r="AB38" s="49"/>
      <c r="AC38" s="51"/>
      <c r="AD38" s="53"/>
      <c r="AE38" s="55"/>
      <c r="AF38" s="57"/>
      <c r="AG38" s="2"/>
      <c r="AJ38" s="2"/>
      <c r="AL38" s="7"/>
    </row>
    <row r="39" spans="1:40" x14ac:dyDescent="0.25">
      <c r="A39" s="71">
        <v>1</v>
      </c>
      <c r="B39" s="64" t="s">
        <v>0</v>
      </c>
      <c r="C39" s="67">
        <v>8</v>
      </c>
      <c r="D39" s="70" t="s">
        <v>1</v>
      </c>
      <c r="E39" s="69">
        <v>0</v>
      </c>
      <c r="F39" s="64" t="s">
        <v>0</v>
      </c>
      <c r="G39" s="67">
        <v>8</v>
      </c>
      <c r="H39" s="70" t="s">
        <v>1</v>
      </c>
      <c r="I39" s="69">
        <v>1</v>
      </c>
      <c r="J39" s="64" t="s">
        <v>0</v>
      </c>
      <c r="K39" s="18">
        <v>6</v>
      </c>
      <c r="L39" s="59">
        <f t="shared" ref="L39:L59" si="67">Z39+AL39</f>
        <v>344.01150000000001</v>
      </c>
      <c r="M39" s="59">
        <f t="shared" ref="M39:M59" si="68">AA39+AL39</f>
        <v>364.01150000000001</v>
      </c>
      <c r="N39" s="59">
        <f t="shared" ref="N39:N59" si="69">AB39+AL39</f>
        <v>417.34483333333333</v>
      </c>
      <c r="O39" s="59">
        <f>AC39+AL39</f>
        <v>434.01149999999996</v>
      </c>
      <c r="P39" s="59">
        <f t="shared" ref="P39:P59" si="70">AD39+AL39</f>
        <v>499.01150000000001</v>
      </c>
      <c r="Q39" s="59">
        <f t="shared" ref="Q39:Q59" si="71">AE39+AL39</f>
        <v>630.67816666666658</v>
      </c>
      <c r="R39" s="59">
        <f t="shared" ref="R39:R59" si="72">AF39+AL39</f>
        <v>734.01149999999996</v>
      </c>
      <c r="U39" s="2">
        <f t="shared" si="0"/>
        <v>1.6666666666666665</v>
      </c>
      <c r="V39" s="2">
        <f t="shared" si="1"/>
        <v>2.5</v>
      </c>
      <c r="W39" s="3">
        <f>I39+(K39/12)</f>
        <v>1.5</v>
      </c>
      <c r="X39" s="2">
        <f t="shared" si="3"/>
        <v>1.6666666666666665</v>
      </c>
      <c r="Z39" s="45">
        <f>U39*Price!$L$7</f>
        <v>104.99999999999999</v>
      </c>
      <c r="AA39" s="47">
        <f>U39*Price!$M$7</f>
        <v>124.99999999999999</v>
      </c>
      <c r="AB39" s="49">
        <f>U39*Price!$N$7</f>
        <v>178.33333333333331</v>
      </c>
      <c r="AC39" s="51">
        <f>U39*Price!$O$7</f>
        <v>194.99999999999997</v>
      </c>
      <c r="AD39" s="53">
        <f>U39*Price!$P$7</f>
        <v>260</v>
      </c>
      <c r="AE39" s="55">
        <f>U39*Price!$Q$7</f>
        <v>391.66666666666663</v>
      </c>
      <c r="AF39" s="57">
        <f>U39*Price!$R$7</f>
        <v>494.99999999999994</v>
      </c>
      <c r="AG39" s="2">
        <f>(V39*Price!$C$15)*2</f>
        <v>162.22499999999999</v>
      </c>
      <c r="AH39" s="3">
        <f>(W39*Price!$C$8)*2</f>
        <v>12.978000000000002</v>
      </c>
      <c r="AI39" s="2">
        <f>X39*Price!$C$8</f>
        <v>7.21</v>
      </c>
      <c r="AJ39" s="2">
        <f>X39*Price!$F$8</f>
        <v>46.865000000000002</v>
      </c>
      <c r="AK39" s="1">
        <f>Price!$H$8</f>
        <v>9.7334999999999994</v>
      </c>
      <c r="AL39" s="7">
        <f t="shared" si="11"/>
        <v>239.01150000000001</v>
      </c>
    </row>
    <row r="40" spans="1:40" x14ac:dyDescent="0.25">
      <c r="A40" s="71">
        <v>1</v>
      </c>
      <c r="B40" s="64" t="s">
        <v>0</v>
      </c>
      <c r="C40" s="67">
        <v>10</v>
      </c>
      <c r="D40" s="70" t="s">
        <v>1</v>
      </c>
      <c r="E40" s="69">
        <v>0</v>
      </c>
      <c r="F40" s="64" t="s">
        <v>0</v>
      </c>
      <c r="G40" s="67">
        <v>8</v>
      </c>
      <c r="H40" s="70" t="s">
        <v>1</v>
      </c>
      <c r="I40" s="69">
        <v>3</v>
      </c>
      <c r="J40" s="64" t="s">
        <v>0</v>
      </c>
      <c r="K40" s="18">
        <v>0</v>
      </c>
      <c r="L40" s="21">
        <f t="shared" si="67"/>
        <v>683.06700000000001</v>
      </c>
      <c r="M40" s="21">
        <f t="shared" si="68"/>
        <v>727.06700000000001</v>
      </c>
      <c r="N40" s="21">
        <f t="shared" si="69"/>
        <v>844.40033333333338</v>
      </c>
      <c r="O40" s="21">
        <f t="shared" ref="O40:O59" si="73">AC40+AL40</f>
        <v>881.06700000000001</v>
      </c>
      <c r="P40" s="21">
        <f t="shared" si="70"/>
        <v>1024.067</v>
      </c>
      <c r="Q40" s="21">
        <f t="shared" si="71"/>
        <v>1313.7336666666667</v>
      </c>
      <c r="R40" s="21">
        <f t="shared" si="72"/>
        <v>1541.067</v>
      </c>
      <c r="U40" s="2">
        <f t="shared" si="0"/>
        <v>3.666666666666667</v>
      </c>
      <c r="V40" s="2">
        <f t="shared" si="1"/>
        <v>5.5</v>
      </c>
      <c r="W40" s="3">
        <f t="shared" si="2"/>
        <v>3</v>
      </c>
      <c r="X40" s="2">
        <f t="shared" si="3"/>
        <v>1.8333333333333335</v>
      </c>
      <c r="Z40" s="45">
        <f>U40*Price!$L$7</f>
        <v>231.00000000000003</v>
      </c>
      <c r="AA40" s="47">
        <f>U40*Price!$M$7</f>
        <v>275</v>
      </c>
      <c r="AB40" s="49">
        <f>U40*Price!$N$7</f>
        <v>392.33333333333337</v>
      </c>
      <c r="AC40" s="51">
        <f>U40*Price!$O$7</f>
        <v>429.00000000000006</v>
      </c>
      <c r="AD40" s="53">
        <f>U40*Price!$P$7</f>
        <v>572</v>
      </c>
      <c r="AE40" s="55">
        <f>U40*Price!$Q$7</f>
        <v>861.66666666666674</v>
      </c>
      <c r="AF40" s="57">
        <f>U40*Price!$R$7</f>
        <v>1089</v>
      </c>
      <c r="AG40" s="2">
        <f>(V40*Price!$C$15)*2</f>
        <v>356.89499999999998</v>
      </c>
      <c r="AH40" s="3">
        <f>(W40*Price!$C$8)*2</f>
        <v>25.956000000000003</v>
      </c>
      <c r="AI40" s="2">
        <f>X40*Price!$C$8</f>
        <v>7.9310000000000018</v>
      </c>
      <c r="AJ40" s="2">
        <f>X40*Price!$F$8</f>
        <v>51.551500000000011</v>
      </c>
      <c r="AK40" s="1">
        <f>Price!$H$8</f>
        <v>9.7334999999999994</v>
      </c>
      <c r="AL40" s="7">
        <f t="shared" si="11"/>
        <v>452.06700000000001</v>
      </c>
    </row>
    <row r="41" spans="1:40" ht="15.75" thickBot="1" x14ac:dyDescent="0.3">
      <c r="A41" s="116">
        <v>1</v>
      </c>
      <c r="B41" s="117" t="s">
        <v>0</v>
      </c>
      <c r="C41" s="118">
        <v>10</v>
      </c>
      <c r="D41" s="119" t="s">
        <v>1</v>
      </c>
      <c r="E41" s="120">
        <v>0</v>
      </c>
      <c r="F41" s="117" t="s">
        <v>0</v>
      </c>
      <c r="G41" s="118">
        <v>8</v>
      </c>
      <c r="H41" s="119" t="s">
        <v>1</v>
      </c>
      <c r="I41" s="120">
        <v>3</v>
      </c>
      <c r="J41" s="117" t="s">
        <v>0</v>
      </c>
      <c r="K41" s="121">
        <v>6</v>
      </c>
      <c r="L41" s="122">
        <f>Z41+AL41</f>
        <v>785.3755000000001</v>
      </c>
      <c r="M41" s="122">
        <f>AA41+AL41</f>
        <v>836.70883333333336</v>
      </c>
      <c r="N41" s="122">
        <f>AB41+AL41</f>
        <v>973.59772222222227</v>
      </c>
      <c r="O41" s="122">
        <f>AC41+AL41</f>
        <v>1016.3755000000001</v>
      </c>
      <c r="P41" s="122">
        <f>AD41+AL41</f>
        <v>1183.2088333333336</v>
      </c>
      <c r="Q41" s="122">
        <f>AE41+AL41</f>
        <v>1521.1532777777779</v>
      </c>
      <c r="R41" s="122">
        <f>AF41+AL41</f>
        <v>1786.3755000000001</v>
      </c>
      <c r="U41" s="2">
        <f t="shared" si="0"/>
        <v>4.2777777777777786</v>
      </c>
      <c r="V41" s="2">
        <f t="shared" si="1"/>
        <v>6.416666666666667</v>
      </c>
      <c r="W41" s="3">
        <f t="shared" si="2"/>
        <v>3.5</v>
      </c>
      <c r="X41" s="2">
        <f t="shared" si="3"/>
        <v>1.8333333333333335</v>
      </c>
      <c r="Z41" s="45">
        <f>U41*Price!$L$7</f>
        <v>269.50000000000006</v>
      </c>
      <c r="AA41" s="47">
        <f>U41*Price!$M$7</f>
        <v>320.83333333333337</v>
      </c>
      <c r="AB41" s="49">
        <f>U41*Price!$N$7</f>
        <v>457.72222222222229</v>
      </c>
      <c r="AC41" s="51">
        <f>U41*Price!$O$7</f>
        <v>500.50000000000011</v>
      </c>
      <c r="AD41" s="53">
        <f>U41*Price!$P$7</f>
        <v>667.33333333333348</v>
      </c>
      <c r="AE41" s="55">
        <f>U41*Price!$Q$7</f>
        <v>1005.2777777777779</v>
      </c>
      <c r="AF41" s="57">
        <f>U41*Price!$R$7</f>
        <v>1270.5000000000002</v>
      </c>
      <c r="AG41" s="2">
        <f>(V41*Price!$C$15)*2</f>
        <v>416.3775</v>
      </c>
      <c r="AH41" s="3">
        <f>(W41*Price!$C$8)*2</f>
        <v>30.282000000000004</v>
      </c>
      <c r="AI41" s="2">
        <f>X41*Price!$C$8</f>
        <v>7.9310000000000018</v>
      </c>
      <c r="AJ41" s="2">
        <f>X41*Price!$F$8</f>
        <v>51.551500000000011</v>
      </c>
      <c r="AK41" s="1">
        <f>Price!$H$8</f>
        <v>9.7334999999999994</v>
      </c>
      <c r="AL41" s="7">
        <f>SUM(AG41:AK41)</f>
        <v>515.87549999999999</v>
      </c>
    </row>
    <row r="42" spans="1:40" ht="15.75" thickBot="1" x14ac:dyDescent="0.3">
      <c r="A42" s="110">
        <v>2</v>
      </c>
      <c r="B42" s="111" t="s">
        <v>0</v>
      </c>
      <c r="C42" s="112">
        <v>0</v>
      </c>
      <c r="D42" s="113" t="s">
        <v>1</v>
      </c>
      <c r="E42" s="114">
        <v>0</v>
      </c>
      <c r="F42" s="111" t="s">
        <v>0</v>
      </c>
      <c r="G42" s="112">
        <v>8</v>
      </c>
      <c r="H42" s="113" t="s">
        <v>1</v>
      </c>
      <c r="I42" s="114">
        <v>0</v>
      </c>
      <c r="J42" s="111" t="s">
        <v>0</v>
      </c>
      <c r="K42" s="115">
        <v>8</v>
      </c>
      <c r="L42" s="122">
        <f>Z42+AL42</f>
        <v>222.91149999999999</v>
      </c>
      <c r="M42" s="122">
        <f>AA42+AL42</f>
        <v>233.57816666666665</v>
      </c>
      <c r="N42" s="122">
        <f>AB42+AL42</f>
        <v>262.02261111111108</v>
      </c>
      <c r="O42" s="122">
        <f>AC42+AL42</f>
        <v>270.91149999999999</v>
      </c>
      <c r="P42" s="122">
        <f>AD42+AL42</f>
        <v>305.57816666666668</v>
      </c>
      <c r="Q42" s="122">
        <f>AE42+AL42</f>
        <v>375.80038888888885</v>
      </c>
      <c r="R42" s="122">
        <f>AF42+AL42</f>
        <v>430.91149999999999</v>
      </c>
      <c r="U42" s="2">
        <f t="shared" ref="U42" si="74">((A42+(C42/12))*(E42+G42/12))*(I42+K42/12)</f>
        <v>0.88888888888888884</v>
      </c>
      <c r="V42" s="2">
        <f t="shared" ref="V42" si="75">((I42+(K42/12))*(A42+C42/12))</f>
        <v>1.3333333333333333</v>
      </c>
      <c r="W42" s="3">
        <f t="shared" ref="W42" si="76">I42+(K42/12)</f>
        <v>0.66666666666666663</v>
      </c>
      <c r="X42" s="2">
        <f t="shared" ref="X42" si="77">A42+C42/12</f>
        <v>2</v>
      </c>
      <c r="Z42" s="45">
        <f>U42*Price!$L$7</f>
        <v>56</v>
      </c>
      <c r="AA42" s="47">
        <f>U42*Price!$M$7</f>
        <v>66.666666666666657</v>
      </c>
      <c r="AB42" s="49">
        <f>U42*Price!$N$7</f>
        <v>95.1111111111111</v>
      </c>
      <c r="AC42" s="51">
        <f>U42*Price!$O$7</f>
        <v>104</v>
      </c>
      <c r="AD42" s="53">
        <f>U42*Price!$P$7</f>
        <v>138.66666666666666</v>
      </c>
      <c r="AE42" s="55">
        <f>U42*Price!$Q$7</f>
        <v>208.88888888888889</v>
      </c>
      <c r="AF42" s="57">
        <f>U42*Price!$R$7</f>
        <v>264</v>
      </c>
      <c r="AG42" s="2">
        <f>(V42*Price!$C$15)*2</f>
        <v>86.52</v>
      </c>
      <c r="AH42" s="3">
        <f>(W42*Price!$C$8)*2</f>
        <v>5.7680000000000007</v>
      </c>
      <c r="AI42" s="2">
        <f>X42*Price!$C$8</f>
        <v>8.652000000000001</v>
      </c>
      <c r="AJ42" s="2">
        <f>X42*Price!$F$8</f>
        <v>56.238000000000007</v>
      </c>
      <c r="AK42" s="1">
        <f>Price!$H$8</f>
        <v>9.7334999999999994</v>
      </c>
      <c r="AL42" s="7">
        <f>SUM(AG42:AK42)</f>
        <v>166.91149999999999</v>
      </c>
    </row>
    <row r="43" spans="1:40" x14ac:dyDescent="0.25">
      <c r="A43" s="110">
        <v>2</v>
      </c>
      <c r="B43" s="111" t="s">
        <v>0</v>
      </c>
      <c r="C43" s="112">
        <v>0</v>
      </c>
      <c r="D43" s="113" t="s">
        <v>1</v>
      </c>
      <c r="E43" s="114">
        <v>0</v>
      </c>
      <c r="F43" s="111" t="s">
        <v>0</v>
      </c>
      <c r="G43" s="112">
        <v>8</v>
      </c>
      <c r="H43" s="113" t="s">
        <v>1</v>
      </c>
      <c r="I43" s="114">
        <v>1</v>
      </c>
      <c r="J43" s="111" t="s">
        <v>0</v>
      </c>
      <c r="K43" s="115">
        <v>10</v>
      </c>
      <c r="L43" s="59">
        <f t="shared" si="67"/>
        <v>482.41550000000001</v>
      </c>
      <c r="M43" s="59">
        <f t="shared" si="68"/>
        <v>511.74883333333332</v>
      </c>
      <c r="N43" s="59">
        <f t="shared" si="69"/>
        <v>589.97105555555561</v>
      </c>
      <c r="O43" s="59">
        <f t="shared" si="73"/>
        <v>614.41550000000007</v>
      </c>
      <c r="P43" s="59">
        <f t="shared" si="70"/>
        <v>709.74883333333332</v>
      </c>
      <c r="Q43" s="59">
        <f t="shared" si="71"/>
        <v>902.85994444444441</v>
      </c>
      <c r="R43" s="59">
        <f t="shared" si="72"/>
        <v>1054.4155000000001</v>
      </c>
      <c r="U43" s="2">
        <f t="shared" si="0"/>
        <v>2.4444444444444446</v>
      </c>
      <c r="V43" s="2">
        <f t="shared" si="1"/>
        <v>3.666666666666667</v>
      </c>
      <c r="W43" s="3">
        <f t="shared" si="2"/>
        <v>1.8333333333333335</v>
      </c>
      <c r="X43" s="2">
        <f t="shared" si="3"/>
        <v>2</v>
      </c>
      <c r="Z43" s="45">
        <f>U43*Price!$L$7</f>
        <v>154</v>
      </c>
      <c r="AA43" s="47">
        <f>U43*Price!$M$7</f>
        <v>183.33333333333334</v>
      </c>
      <c r="AB43" s="49">
        <f>U43*Price!$N$7</f>
        <v>261.5555555555556</v>
      </c>
      <c r="AC43" s="51">
        <f>U43*Price!$O$7</f>
        <v>286</v>
      </c>
      <c r="AD43" s="53">
        <f>U43*Price!$P$7</f>
        <v>381.33333333333337</v>
      </c>
      <c r="AE43" s="55">
        <f>U43*Price!$Q$7</f>
        <v>574.44444444444446</v>
      </c>
      <c r="AF43" s="57">
        <f>U43*Price!$R$7</f>
        <v>726.00000000000011</v>
      </c>
      <c r="AG43" s="2">
        <f>(V43*Price!$C$15)*2</f>
        <v>237.93000000000004</v>
      </c>
      <c r="AH43" s="3">
        <f>(W43*Price!$C$8)*2</f>
        <v>15.862000000000004</v>
      </c>
      <c r="AI43" s="1">
        <f>X43*Price!$C$8</f>
        <v>8.652000000000001</v>
      </c>
      <c r="AJ43" s="2">
        <f>X43*Price!$F$8</f>
        <v>56.238000000000007</v>
      </c>
      <c r="AK43" s="1">
        <f>Price!$H$8</f>
        <v>9.7334999999999994</v>
      </c>
      <c r="AL43" s="7">
        <f t="shared" si="11"/>
        <v>328.41550000000001</v>
      </c>
    </row>
    <row r="44" spans="1:40" x14ac:dyDescent="0.25">
      <c r="A44" s="110">
        <v>2</v>
      </c>
      <c r="B44" s="111" t="s">
        <v>0</v>
      </c>
      <c r="C44" s="112">
        <v>0</v>
      </c>
      <c r="D44" s="113" t="s">
        <v>1</v>
      </c>
      <c r="E44" s="114">
        <v>0</v>
      </c>
      <c r="F44" s="111" t="s">
        <v>0</v>
      </c>
      <c r="G44" s="112">
        <v>8</v>
      </c>
      <c r="H44" s="113" t="s">
        <v>1</v>
      </c>
      <c r="I44" s="114">
        <v>2</v>
      </c>
      <c r="J44" s="111" t="s">
        <v>0</v>
      </c>
      <c r="K44" s="115">
        <v>0</v>
      </c>
      <c r="L44" s="59">
        <f t="shared" ref="L44" si="78">Z44+AL44</f>
        <v>519.48749999999995</v>
      </c>
      <c r="M44" s="59">
        <f t="shared" ref="M44" si="79">AA44+AL44</f>
        <v>551.48749999999995</v>
      </c>
      <c r="N44" s="59">
        <f t="shared" ref="N44" si="80">AB44+AL44</f>
        <v>636.82083333333333</v>
      </c>
      <c r="O44" s="59">
        <f t="shared" ref="O44" si="81">AC44+AL44</f>
        <v>663.48749999999995</v>
      </c>
      <c r="P44" s="59">
        <f t="shared" ref="P44" si="82">AD44+AL44</f>
        <v>767.48749999999995</v>
      </c>
      <c r="Q44" s="59">
        <f t="shared" ref="Q44" si="83">AE44+AL44</f>
        <v>978.1541666666667</v>
      </c>
      <c r="R44" s="59">
        <f t="shared" ref="R44" si="84">AF44+AL44</f>
        <v>1143.4875</v>
      </c>
      <c r="U44" s="2">
        <f>((A44+(C44/12))*(E44+G44/12))*(I44+K44/12)</f>
        <v>2.6666666666666665</v>
      </c>
      <c r="V44" s="2">
        <f t="shared" ref="V44" si="85">((I44+(K44/12))*(A44+C44/12))</f>
        <v>4</v>
      </c>
      <c r="W44" s="3">
        <f t="shared" ref="W44" si="86">I44+(K44/12)</f>
        <v>2</v>
      </c>
      <c r="X44" s="2">
        <f>A44+C44/12</f>
        <v>2</v>
      </c>
      <c r="Z44" s="45">
        <f>U44*Price!$L$7</f>
        <v>168</v>
      </c>
      <c r="AA44" s="47">
        <f>U44*Price!$M$7</f>
        <v>200</v>
      </c>
      <c r="AB44" s="49">
        <f>U44*Price!$N$7</f>
        <v>285.33333333333331</v>
      </c>
      <c r="AC44" s="51">
        <f>U44*Price!$O$7</f>
        <v>312</v>
      </c>
      <c r="AD44" s="53">
        <f>U44*Price!$P$7</f>
        <v>416</v>
      </c>
      <c r="AE44" s="55">
        <f>U44*Price!$Q$7</f>
        <v>626.66666666666663</v>
      </c>
      <c r="AF44" s="57">
        <f>U44*Price!$R$7</f>
        <v>792</v>
      </c>
      <c r="AG44" s="2">
        <f>(V44*Price!$C$15)*2</f>
        <v>259.56</v>
      </c>
      <c r="AH44" s="3">
        <f>(W44*Price!$C$8)*2</f>
        <v>17.304000000000002</v>
      </c>
      <c r="AI44" s="1">
        <f>X44*Price!$C$8</f>
        <v>8.652000000000001</v>
      </c>
      <c r="AJ44" s="2">
        <f>X44*Price!$F$8</f>
        <v>56.238000000000007</v>
      </c>
      <c r="AK44" s="1">
        <f>Price!$H$8</f>
        <v>9.7334999999999994</v>
      </c>
      <c r="AL44" s="7">
        <f t="shared" ref="AL44" si="87">SUM(AG44:AK44)</f>
        <v>351.48750000000001</v>
      </c>
    </row>
    <row r="45" spans="1:40" ht="15" customHeight="1" x14ac:dyDescent="0.25">
      <c r="A45" s="71">
        <v>2</v>
      </c>
      <c r="B45" s="64" t="s">
        <v>0</v>
      </c>
      <c r="C45" s="67">
        <v>0</v>
      </c>
      <c r="D45" s="70" t="s">
        <v>1</v>
      </c>
      <c r="E45" s="69">
        <v>0</v>
      </c>
      <c r="F45" s="64" t="s">
        <v>0</v>
      </c>
      <c r="G45" s="67">
        <v>8</v>
      </c>
      <c r="H45" s="70" t="s">
        <v>1</v>
      </c>
      <c r="I45" s="69">
        <v>2</v>
      </c>
      <c r="J45" s="64" t="s">
        <v>0</v>
      </c>
      <c r="K45" s="18">
        <v>10</v>
      </c>
      <c r="L45" s="21">
        <f t="shared" si="67"/>
        <v>704.84750000000008</v>
      </c>
      <c r="M45" s="21">
        <f t="shared" si="68"/>
        <v>750.18083333333334</v>
      </c>
      <c r="N45" s="21">
        <f t="shared" si="69"/>
        <v>871.06972222222225</v>
      </c>
      <c r="O45" s="21">
        <f t="shared" si="73"/>
        <v>908.84750000000008</v>
      </c>
      <c r="P45" s="21">
        <f t="shared" si="70"/>
        <v>1056.1808333333333</v>
      </c>
      <c r="Q45" s="21">
        <f t="shared" si="71"/>
        <v>1354.6252777777777</v>
      </c>
      <c r="R45" s="21">
        <f t="shared" si="72"/>
        <v>1588.8475000000001</v>
      </c>
      <c r="U45" s="2">
        <f t="shared" si="0"/>
        <v>3.7777777777777777</v>
      </c>
      <c r="V45" s="2">
        <f t="shared" si="1"/>
        <v>5.666666666666667</v>
      </c>
      <c r="W45" s="3">
        <f t="shared" si="2"/>
        <v>2.8333333333333335</v>
      </c>
      <c r="X45" s="2">
        <f t="shared" si="3"/>
        <v>2</v>
      </c>
      <c r="Z45" s="45">
        <f>U45*Price!$L$7</f>
        <v>238</v>
      </c>
      <c r="AA45" s="47">
        <f>U45*Price!$M$7</f>
        <v>283.33333333333331</v>
      </c>
      <c r="AB45" s="49">
        <f>U45*Price!$N$7</f>
        <v>404.22222222222223</v>
      </c>
      <c r="AC45" s="51">
        <f>U45*Price!$O$7</f>
        <v>442</v>
      </c>
      <c r="AD45" s="53">
        <f>U45*Price!$P$7</f>
        <v>589.33333333333337</v>
      </c>
      <c r="AE45" s="55">
        <f>U45*Price!$Q$7</f>
        <v>887.77777777777771</v>
      </c>
      <c r="AF45" s="57">
        <f>U45*Price!$R$7</f>
        <v>1122</v>
      </c>
      <c r="AG45" s="2">
        <f>(V45*Price!$C$15)*2</f>
        <v>367.71000000000004</v>
      </c>
      <c r="AH45" s="3">
        <f>(W45*Price!$C$8)*2</f>
        <v>24.514000000000003</v>
      </c>
      <c r="AI45" s="1">
        <f>X45*Price!$C$8</f>
        <v>8.652000000000001</v>
      </c>
      <c r="AJ45" s="2">
        <f>X45*Price!$F$8</f>
        <v>56.238000000000007</v>
      </c>
      <c r="AK45" s="1">
        <f>Price!$H$8</f>
        <v>9.7334999999999994</v>
      </c>
      <c r="AL45" s="7">
        <f t="shared" si="11"/>
        <v>466.84750000000003</v>
      </c>
    </row>
    <row r="46" spans="1:40" x14ac:dyDescent="0.25">
      <c r="A46" s="92">
        <v>2</v>
      </c>
      <c r="B46" s="93" t="s">
        <v>0</v>
      </c>
      <c r="C46" s="73">
        <v>0</v>
      </c>
      <c r="D46" s="75" t="s">
        <v>1</v>
      </c>
      <c r="E46" s="74">
        <v>0</v>
      </c>
      <c r="F46" s="93" t="s">
        <v>0</v>
      </c>
      <c r="G46" s="73">
        <v>8</v>
      </c>
      <c r="H46" s="75" t="s">
        <v>1</v>
      </c>
      <c r="I46" s="74">
        <v>3</v>
      </c>
      <c r="J46" s="93" t="s">
        <v>0</v>
      </c>
      <c r="K46" s="124">
        <v>6</v>
      </c>
      <c r="L46" s="21">
        <f t="shared" si="67"/>
        <v>853.13550000000009</v>
      </c>
      <c r="M46" s="21">
        <f t="shared" si="68"/>
        <v>909.13550000000009</v>
      </c>
      <c r="N46" s="21">
        <f t="shared" si="69"/>
        <v>1058.4688333333334</v>
      </c>
      <c r="O46" s="21">
        <f t="shared" si="73"/>
        <v>1105.1354999999999</v>
      </c>
      <c r="P46" s="21">
        <f t="shared" si="70"/>
        <v>1287.1354999999999</v>
      </c>
      <c r="Q46" s="21">
        <f t="shared" si="71"/>
        <v>1655.8021666666666</v>
      </c>
      <c r="R46" s="21">
        <f t="shared" si="72"/>
        <v>1945.1354999999999</v>
      </c>
      <c r="U46" s="2">
        <f t="shared" si="0"/>
        <v>4.6666666666666661</v>
      </c>
      <c r="V46" s="2">
        <f t="shared" si="1"/>
        <v>7</v>
      </c>
      <c r="W46" s="3">
        <f t="shared" si="2"/>
        <v>3.5</v>
      </c>
      <c r="X46" s="2">
        <f t="shared" si="3"/>
        <v>2</v>
      </c>
      <c r="Z46" s="45">
        <f>U46*Price!$L$7</f>
        <v>293.99999999999994</v>
      </c>
      <c r="AA46" s="47">
        <f>U46*Price!$M$7</f>
        <v>349.99999999999994</v>
      </c>
      <c r="AB46" s="49">
        <f>U46*Price!$N$7</f>
        <v>499.33333333333326</v>
      </c>
      <c r="AC46" s="51">
        <f>U46*Price!$O$7</f>
        <v>545.99999999999989</v>
      </c>
      <c r="AD46" s="53">
        <f>U46*Price!$P$7</f>
        <v>727.99999999999989</v>
      </c>
      <c r="AE46" s="55">
        <f>U46*Price!$Q$7</f>
        <v>1096.6666666666665</v>
      </c>
      <c r="AF46" s="57">
        <f>U46*Price!$R$7</f>
        <v>1385.9999999999998</v>
      </c>
      <c r="AG46" s="2">
        <f>(V46*Price!$C$15)*2</f>
        <v>454.23</v>
      </c>
      <c r="AH46" s="3">
        <f>(W46*Price!$C$8)*2</f>
        <v>30.282000000000004</v>
      </c>
      <c r="AI46" s="1">
        <f>X46*Price!$C$8</f>
        <v>8.652000000000001</v>
      </c>
      <c r="AJ46" s="2">
        <f>X46*Price!$F$8</f>
        <v>56.238000000000007</v>
      </c>
      <c r="AK46" s="1">
        <f>Price!$H$8</f>
        <v>9.7334999999999994</v>
      </c>
      <c r="AL46" s="7">
        <f t="shared" si="11"/>
        <v>559.13550000000009</v>
      </c>
    </row>
    <row r="47" spans="1:40" ht="15.75" thickBot="1" x14ac:dyDescent="0.3">
      <c r="A47" s="116">
        <v>2</v>
      </c>
      <c r="B47" s="117" t="s">
        <v>0</v>
      </c>
      <c r="C47" s="118">
        <v>0</v>
      </c>
      <c r="D47" s="119" t="s">
        <v>1</v>
      </c>
      <c r="E47" s="120">
        <v>0</v>
      </c>
      <c r="F47" s="117" t="s">
        <v>0</v>
      </c>
      <c r="G47" s="118">
        <v>8</v>
      </c>
      <c r="H47" s="119" t="s">
        <v>1</v>
      </c>
      <c r="I47" s="120">
        <v>4</v>
      </c>
      <c r="J47" s="117" t="s">
        <v>0</v>
      </c>
      <c r="K47" s="121">
        <v>0</v>
      </c>
      <c r="L47" s="122">
        <f t="shared" si="67"/>
        <v>964.35150000000021</v>
      </c>
      <c r="M47" s="122">
        <f t="shared" si="68"/>
        <v>1028.3515000000002</v>
      </c>
      <c r="N47" s="122">
        <f t="shared" si="69"/>
        <v>1199.0181666666667</v>
      </c>
      <c r="O47" s="122">
        <f t="shared" si="73"/>
        <v>1252.3515000000002</v>
      </c>
      <c r="P47" s="122">
        <f t="shared" si="70"/>
        <v>1460.3515000000002</v>
      </c>
      <c r="Q47" s="122">
        <f t="shared" si="71"/>
        <v>1881.6848333333335</v>
      </c>
      <c r="R47" s="122">
        <f t="shared" si="72"/>
        <v>2212.3515000000002</v>
      </c>
      <c r="U47" s="2">
        <f t="shared" si="0"/>
        <v>5.333333333333333</v>
      </c>
      <c r="V47" s="2">
        <f t="shared" si="1"/>
        <v>8</v>
      </c>
      <c r="W47" s="3">
        <f t="shared" si="2"/>
        <v>4</v>
      </c>
      <c r="X47" s="2">
        <f t="shared" si="3"/>
        <v>2</v>
      </c>
      <c r="Z47" s="45">
        <f>U47*Price!$L$7</f>
        <v>336</v>
      </c>
      <c r="AA47" s="47">
        <f>U47*Price!$M$7</f>
        <v>400</v>
      </c>
      <c r="AB47" s="49">
        <f>U47*Price!$N$7</f>
        <v>570.66666666666663</v>
      </c>
      <c r="AC47" s="51">
        <f>U47*Price!$O$7</f>
        <v>624</v>
      </c>
      <c r="AD47" s="53">
        <f>U47*Price!$P$7</f>
        <v>832</v>
      </c>
      <c r="AE47" s="55">
        <f>U47*Price!$Q$7</f>
        <v>1253.3333333333333</v>
      </c>
      <c r="AF47" s="57">
        <f>U47*Price!$R$7</f>
        <v>1584</v>
      </c>
      <c r="AG47" s="2">
        <f>(V47*Price!$C$15)*2</f>
        <v>519.12</v>
      </c>
      <c r="AH47" s="3">
        <f>(W47*Price!$C$8)*2</f>
        <v>34.608000000000004</v>
      </c>
      <c r="AI47" s="1">
        <f>X47*Price!$C$8</f>
        <v>8.652000000000001</v>
      </c>
      <c r="AJ47" s="2">
        <f>X47*Price!$F$8</f>
        <v>56.238000000000007</v>
      </c>
      <c r="AK47" s="1">
        <f>Price!$H$8</f>
        <v>9.7334999999999994</v>
      </c>
      <c r="AL47" s="7">
        <f t="shared" si="11"/>
        <v>628.35150000000021</v>
      </c>
    </row>
    <row r="48" spans="1:40" x14ac:dyDescent="0.25">
      <c r="A48" s="110">
        <v>2</v>
      </c>
      <c r="B48" s="111" t="s">
        <v>0</v>
      </c>
      <c r="C48" s="112">
        <v>2</v>
      </c>
      <c r="D48" s="113" t="s">
        <v>1</v>
      </c>
      <c r="E48" s="114">
        <v>0</v>
      </c>
      <c r="F48" s="111" t="s">
        <v>0</v>
      </c>
      <c r="G48" s="112">
        <v>8</v>
      </c>
      <c r="H48" s="113" t="s">
        <v>1</v>
      </c>
      <c r="I48" s="114">
        <v>1</v>
      </c>
      <c r="J48" s="111" t="s">
        <v>0</v>
      </c>
      <c r="K48" s="115">
        <v>8</v>
      </c>
      <c r="L48" s="59">
        <f t="shared" si="67"/>
        <v>480.44266666666664</v>
      </c>
      <c r="M48" s="59">
        <f t="shared" si="68"/>
        <v>509.3315555555555</v>
      </c>
      <c r="N48" s="59">
        <f t="shared" si="69"/>
        <v>586.36859259259256</v>
      </c>
      <c r="O48" s="59">
        <f t="shared" si="73"/>
        <v>610.44266666666658</v>
      </c>
      <c r="P48" s="59">
        <f t="shared" si="70"/>
        <v>704.3315555555555</v>
      </c>
      <c r="Q48" s="59">
        <f t="shared" si="71"/>
        <v>894.51674074074072</v>
      </c>
      <c r="R48" s="59">
        <f t="shared" si="72"/>
        <v>1043.7759999999998</v>
      </c>
      <c r="U48" s="2">
        <f t="shared" si="0"/>
        <v>2.407407407407407</v>
      </c>
      <c r="V48" s="2">
        <f t="shared" si="1"/>
        <v>3.6111111111111107</v>
      </c>
      <c r="W48" s="3">
        <f t="shared" si="2"/>
        <v>1.6666666666666665</v>
      </c>
      <c r="X48" s="2">
        <f t="shared" si="3"/>
        <v>2.1666666666666665</v>
      </c>
      <c r="Z48" s="45">
        <f>U48*Price!$L$7</f>
        <v>151.66666666666663</v>
      </c>
      <c r="AA48" s="47">
        <f>U48*Price!$M$7</f>
        <v>180.55555555555551</v>
      </c>
      <c r="AB48" s="49">
        <f>U48*Price!$N$7</f>
        <v>257.59259259259255</v>
      </c>
      <c r="AC48" s="51">
        <f>U48*Price!$O$7</f>
        <v>281.66666666666663</v>
      </c>
      <c r="AD48" s="53">
        <f>U48*Price!$P$7</f>
        <v>375.55555555555549</v>
      </c>
      <c r="AE48" s="55">
        <f>U48*Price!$Q$7</f>
        <v>565.74074074074065</v>
      </c>
      <c r="AF48" s="57">
        <f>U48*Price!$R$7</f>
        <v>714.99999999999989</v>
      </c>
      <c r="AG48" s="2">
        <f>(V48*Price!$C$15)*2</f>
        <v>234.32499999999999</v>
      </c>
      <c r="AH48" s="3">
        <f>(W48*Price!$C$8)*2</f>
        <v>14.42</v>
      </c>
      <c r="AI48" s="22">
        <f>X48*Price!$C$8</f>
        <v>9.3730000000000011</v>
      </c>
      <c r="AJ48" s="2">
        <f>X48*Price!$F$8</f>
        <v>60.924500000000002</v>
      </c>
      <c r="AK48" s="1">
        <f>Price!$H$8</f>
        <v>9.7334999999999994</v>
      </c>
      <c r="AL48" s="7">
        <f t="shared" si="11"/>
        <v>328.77600000000001</v>
      </c>
    </row>
    <row r="49" spans="1:38" x14ac:dyDescent="0.25">
      <c r="A49" s="110">
        <v>2</v>
      </c>
      <c r="B49" s="111" t="s">
        <v>0</v>
      </c>
      <c r="C49" s="112">
        <v>2</v>
      </c>
      <c r="D49" s="113" t="s">
        <v>1</v>
      </c>
      <c r="E49" s="114">
        <v>0</v>
      </c>
      <c r="F49" s="111" t="s">
        <v>0</v>
      </c>
      <c r="G49" s="112">
        <v>8</v>
      </c>
      <c r="H49" s="113" t="s">
        <v>1</v>
      </c>
      <c r="I49" s="114">
        <v>2</v>
      </c>
      <c r="J49" s="111" t="s">
        <v>0</v>
      </c>
      <c r="K49" s="115">
        <v>4</v>
      </c>
      <c r="L49" s="59">
        <f t="shared" si="67"/>
        <v>640.60733333333326</v>
      </c>
      <c r="M49" s="59">
        <f t="shared" si="68"/>
        <v>681.05177777777772</v>
      </c>
      <c r="N49" s="59">
        <f t="shared" si="69"/>
        <v>788.90362962962956</v>
      </c>
      <c r="O49" s="59">
        <f t="shared" si="73"/>
        <v>822.60733333333326</v>
      </c>
      <c r="P49" s="59">
        <f t="shared" si="70"/>
        <v>954.05177777777772</v>
      </c>
      <c r="Q49" s="59">
        <f t="shared" si="71"/>
        <v>1220.3110370370368</v>
      </c>
      <c r="R49" s="59">
        <f t="shared" si="72"/>
        <v>1429.2739999999999</v>
      </c>
      <c r="U49" s="2">
        <f t="shared" si="0"/>
        <v>3.3703703703703698</v>
      </c>
      <c r="V49" s="2">
        <f t="shared" si="1"/>
        <v>5.0555555555555554</v>
      </c>
      <c r="W49" s="3">
        <f t="shared" si="2"/>
        <v>2.3333333333333335</v>
      </c>
      <c r="X49" s="2">
        <f t="shared" si="3"/>
        <v>2.1666666666666665</v>
      </c>
      <c r="Z49" s="45">
        <f>U49*Price!$L$7</f>
        <v>212.33333333333329</v>
      </c>
      <c r="AA49" s="47">
        <f>U49*Price!$M$7</f>
        <v>252.77777777777774</v>
      </c>
      <c r="AB49" s="49">
        <f>U49*Price!$N$7</f>
        <v>360.62962962962956</v>
      </c>
      <c r="AC49" s="51">
        <f>U49*Price!$O$7</f>
        <v>394.33333333333326</v>
      </c>
      <c r="AD49" s="53">
        <f>U49*Price!$P$7</f>
        <v>525.77777777777771</v>
      </c>
      <c r="AE49" s="55">
        <f>U49*Price!$Q$7</f>
        <v>792.03703703703695</v>
      </c>
      <c r="AF49" s="57">
        <f>U49*Price!$R$7</f>
        <v>1000.9999999999998</v>
      </c>
      <c r="AG49" s="2">
        <f>(V49*Price!$C$15)*2</f>
        <v>328.05500000000001</v>
      </c>
      <c r="AH49" s="3">
        <f>(W49*Price!$C$8)*2</f>
        <v>20.188000000000002</v>
      </c>
      <c r="AI49" s="22">
        <f>X49*Price!$C$8</f>
        <v>9.3730000000000011</v>
      </c>
      <c r="AJ49" s="2">
        <f>X49*Price!$F$8</f>
        <v>60.924500000000002</v>
      </c>
      <c r="AK49" s="1">
        <f>Price!$H$8</f>
        <v>9.7334999999999994</v>
      </c>
      <c r="AL49" s="7">
        <f t="shared" si="11"/>
        <v>428.274</v>
      </c>
    </row>
    <row r="50" spans="1:38" x14ac:dyDescent="0.25">
      <c r="A50" s="110">
        <v>2</v>
      </c>
      <c r="B50" s="64" t="s">
        <v>0</v>
      </c>
      <c r="C50" s="112">
        <v>2</v>
      </c>
      <c r="D50" s="70" t="s">
        <v>1</v>
      </c>
      <c r="E50" s="69">
        <v>0</v>
      </c>
      <c r="F50" s="64" t="s">
        <v>0</v>
      </c>
      <c r="G50" s="67">
        <v>8</v>
      </c>
      <c r="H50" s="70" t="s">
        <v>1</v>
      </c>
      <c r="I50" s="69">
        <v>3</v>
      </c>
      <c r="J50" s="64" t="s">
        <v>0</v>
      </c>
      <c r="K50" s="18">
        <v>0</v>
      </c>
      <c r="L50" s="21">
        <f t="shared" si="67"/>
        <v>800.77199999999993</v>
      </c>
      <c r="M50" s="21">
        <f t="shared" si="68"/>
        <v>852.77199999999993</v>
      </c>
      <c r="N50" s="21">
        <f t="shared" si="69"/>
        <v>991.43866666666656</v>
      </c>
      <c r="O50" s="21">
        <f t="shared" si="73"/>
        <v>1034.7719999999999</v>
      </c>
      <c r="P50" s="21">
        <f t="shared" si="70"/>
        <v>1203.7719999999999</v>
      </c>
      <c r="Q50" s="21">
        <f t="shared" si="71"/>
        <v>1546.105333333333</v>
      </c>
      <c r="R50" s="21">
        <f t="shared" si="72"/>
        <v>1814.7719999999995</v>
      </c>
      <c r="U50" s="2">
        <f t="shared" si="0"/>
        <v>4.3333333333333321</v>
      </c>
      <c r="V50" s="2">
        <f t="shared" si="1"/>
        <v>6.5</v>
      </c>
      <c r="W50" s="3">
        <f t="shared" si="2"/>
        <v>3</v>
      </c>
      <c r="X50" s="2">
        <f t="shared" si="3"/>
        <v>2.1666666666666665</v>
      </c>
      <c r="Z50" s="45">
        <f>U50*Price!$L$7</f>
        <v>272.99999999999994</v>
      </c>
      <c r="AA50" s="47">
        <f>U50*Price!$M$7</f>
        <v>324.99999999999989</v>
      </c>
      <c r="AB50" s="49">
        <f>U50*Price!$N$7</f>
        <v>463.66666666666652</v>
      </c>
      <c r="AC50" s="51">
        <f>U50*Price!$O$7</f>
        <v>506.99999999999989</v>
      </c>
      <c r="AD50" s="53">
        <f>U50*Price!$P$7</f>
        <v>675.99999999999977</v>
      </c>
      <c r="AE50" s="55">
        <f>U50*Price!$Q$7</f>
        <v>1018.333333333333</v>
      </c>
      <c r="AF50" s="57">
        <f>U50*Price!$R$7</f>
        <v>1286.9999999999995</v>
      </c>
      <c r="AG50" s="2">
        <f>(V50*Price!$C$15)*2</f>
        <v>421.78500000000003</v>
      </c>
      <c r="AH50" s="3">
        <f>(W50*Price!$C$8)*2</f>
        <v>25.956000000000003</v>
      </c>
      <c r="AI50" s="22">
        <f>X50*Price!$C$8</f>
        <v>9.3730000000000011</v>
      </c>
      <c r="AJ50" s="2">
        <f>X50*Price!$F$8</f>
        <v>60.924500000000002</v>
      </c>
      <c r="AK50" s="1">
        <f>Price!$H$8</f>
        <v>9.7334999999999994</v>
      </c>
      <c r="AL50" s="7">
        <f t="shared" si="11"/>
        <v>527.77200000000005</v>
      </c>
    </row>
    <row r="51" spans="1:38" x14ac:dyDescent="0.25">
      <c r="A51" s="110">
        <v>2</v>
      </c>
      <c r="B51" s="93" t="s">
        <v>0</v>
      </c>
      <c r="C51" s="112">
        <v>2</v>
      </c>
      <c r="D51" s="75" t="s">
        <v>1</v>
      </c>
      <c r="E51" s="74">
        <v>0</v>
      </c>
      <c r="F51" s="93" t="s">
        <v>0</v>
      </c>
      <c r="G51" s="73">
        <v>8</v>
      </c>
      <c r="H51" s="75" t="s">
        <v>1</v>
      </c>
      <c r="I51" s="74">
        <v>3</v>
      </c>
      <c r="J51" s="93" t="s">
        <v>0</v>
      </c>
      <c r="K51" s="124">
        <v>4</v>
      </c>
      <c r="L51" s="21">
        <f t="shared" si="67"/>
        <v>880.85433333333333</v>
      </c>
      <c r="M51" s="21">
        <f t="shared" si="68"/>
        <v>938.63211111111104</v>
      </c>
      <c r="N51" s="21">
        <f t="shared" si="69"/>
        <v>1092.7061851851852</v>
      </c>
      <c r="O51" s="21">
        <f t="shared" si="73"/>
        <v>1140.8543333333332</v>
      </c>
      <c r="P51" s="21">
        <f t="shared" si="70"/>
        <v>1328.632111111111</v>
      </c>
      <c r="Q51" s="21">
        <f t="shared" si="71"/>
        <v>1709.0024814814815</v>
      </c>
      <c r="R51" s="21">
        <f t="shared" si="72"/>
        <v>2007.5209999999997</v>
      </c>
      <c r="U51" s="2">
        <f t="shared" si="0"/>
        <v>4.814814814814814</v>
      </c>
      <c r="V51" s="2">
        <f t="shared" si="1"/>
        <v>7.2222222222222223</v>
      </c>
      <c r="W51" s="3">
        <f t="shared" si="2"/>
        <v>3.3333333333333335</v>
      </c>
      <c r="X51" s="2">
        <f t="shared" si="3"/>
        <v>2.1666666666666665</v>
      </c>
      <c r="Z51" s="45">
        <f>U51*Price!$L$7</f>
        <v>303.33333333333326</v>
      </c>
      <c r="AA51" s="47">
        <f>U51*Price!$M$7</f>
        <v>361.11111111111103</v>
      </c>
      <c r="AB51" s="49">
        <f>U51*Price!$N$7</f>
        <v>515.18518518518511</v>
      </c>
      <c r="AC51" s="51">
        <f>U51*Price!$O$7</f>
        <v>563.33333333333326</v>
      </c>
      <c r="AD51" s="53">
        <f>U51*Price!$P$7</f>
        <v>751.11111111111097</v>
      </c>
      <c r="AE51" s="55">
        <f>U51*Price!$Q$7</f>
        <v>1131.4814814814813</v>
      </c>
      <c r="AF51" s="57">
        <f>U51*Price!$R$7</f>
        <v>1429.9999999999998</v>
      </c>
      <c r="AG51" s="2">
        <f>(V51*Price!$C$15)*2</f>
        <v>468.65000000000003</v>
      </c>
      <c r="AH51" s="3">
        <f>(W51*Price!$C$8)*2</f>
        <v>28.840000000000003</v>
      </c>
      <c r="AI51" s="22">
        <f>X51*Price!$C$8</f>
        <v>9.3730000000000011</v>
      </c>
      <c r="AJ51" s="2">
        <f>X51*Price!$F$8</f>
        <v>60.924500000000002</v>
      </c>
      <c r="AK51" s="1">
        <f>Price!$H$8</f>
        <v>9.7334999999999994</v>
      </c>
      <c r="AL51" s="7">
        <f t="shared" si="11"/>
        <v>577.52100000000007</v>
      </c>
    </row>
    <row r="52" spans="1:38" ht="15.75" thickBot="1" x14ac:dyDescent="0.3">
      <c r="A52" s="116">
        <v>2</v>
      </c>
      <c r="B52" s="117" t="s">
        <v>0</v>
      </c>
      <c r="C52" s="118">
        <v>2</v>
      </c>
      <c r="D52" s="119" t="s">
        <v>1</v>
      </c>
      <c r="E52" s="120">
        <v>0</v>
      </c>
      <c r="F52" s="117" t="s">
        <v>0</v>
      </c>
      <c r="G52" s="118">
        <v>8</v>
      </c>
      <c r="H52" s="119" t="s">
        <v>1</v>
      </c>
      <c r="I52" s="120">
        <v>3</v>
      </c>
      <c r="J52" s="117" t="s">
        <v>0</v>
      </c>
      <c r="K52" s="121">
        <v>6</v>
      </c>
      <c r="L52" s="122">
        <f t="shared" si="67"/>
        <v>920.89550000000008</v>
      </c>
      <c r="M52" s="122">
        <f t="shared" si="68"/>
        <v>981.5621666666666</v>
      </c>
      <c r="N52" s="122">
        <f t="shared" si="69"/>
        <v>1143.3399444444444</v>
      </c>
      <c r="O52" s="122">
        <f t="shared" si="73"/>
        <v>1193.8955000000001</v>
      </c>
      <c r="P52" s="122">
        <f t="shared" si="70"/>
        <v>1391.0621666666666</v>
      </c>
      <c r="Q52" s="122">
        <f t="shared" si="71"/>
        <v>1790.4510555555553</v>
      </c>
      <c r="R52" s="122">
        <f t="shared" si="72"/>
        <v>2103.8954999999996</v>
      </c>
      <c r="U52" s="2">
        <f t="shared" si="0"/>
        <v>5.0555555555555545</v>
      </c>
      <c r="V52" s="2">
        <f t="shared" si="1"/>
        <v>7.583333333333333</v>
      </c>
      <c r="W52" s="3">
        <f t="shared" si="2"/>
        <v>3.5</v>
      </c>
      <c r="X52" s="2">
        <f t="shared" si="3"/>
        <v>2.1666666666666665</v>
      </c>
      <c r="Z52" s="45">
        <f>U52*Price!$L$7</f>
        <v>318.49999999999994</v>
      </c>
      <c r="AA52" s="47">
        <f>U52*Price!$M$7</f>
        <v>379.16666666666657</v>
      </c>
      <c r="AB52" s="49">
        <f>U52*Price!$N$7</f>
        <v>540.94444444444434</v>
      </c>
      <c r="AC52" s="51">
        <f>U52*Price!$O$7</f>
        <v>591.49999999999989</v>
      </c>
      <c r="AD52" s="53">
        <f>U52*Price!$P$7</f>
        <v>788.66666666666652</v>
      </c>
      <c r="AE52" s="55">
        <f>U52*Price!$Q$7</f>
        <v>1188.0555555555552</v>
      </c>
      <c r="AF52" s="57">
        <f>U52*Price!$R$7</f>
        <v>1501.4999999999998</v>
      </c>
      <c r="AG52" s="2">
        <f>(V52*Price!$C$15)*2</f>
        <v>492.08249999999998</v>
      </c>
      <c r="AH52" s="3">
        <f>(W52*Price!$C$8)*2</f>
        <v>30.282000000000004</v>
      </c>
      <c r="AI52" s="22">
        <f>X52*Price!$C$8</f>
        <v>9.3730000000000011</v>
      </c>
      <c r="AJ52" s="2">
        <f>X52*Price!$F$8</f>
        <v>60.924500000000002</v>
      </c>
      <c r="AK52" s="1">
        <f>Price!$H$8</f>
        <v>9.7334999999999994</v>
      </c>
      <c r="AL52" s="7">
        <f t="shared" si="11"/>
        <v>602.39550000000008</v>
      </c>
    </row>
    <row r="53" spans="1:38" x14ac:dyDescent="0.25">
      <c r="A53" s="110">
        <v>2</v>
      </c>
      <c r="B53" s="111" t="s">
        <v>0</v>
      </c>
      <c r="C53" s="112">
        <v>3</v>
      </c>
      <c r="D53" s="113" t="s">
        <v>1</v>
      </c>
      <c r="E53" s="114">
        <v>0</v>
      </c>
      <c r="F53" s="111" t="s">
        <v>0</v>
      </c>
      <c r="G53" s="112">
        <v>8</v>
      </c>
      <c r="H53" s="113" t="s">
        <v>1</v>
      </c>
      <c r="I53" s="114">
        <v>3</v>
      </c>
      <c r="J53" s="111" t="s">
        <v>0</v>
      </c>
      <c r="K53" s="115">
        <v>0</v>
      </c>
      <c r="L53" s="59">
        <f t="shared" si="67"/>
        <v>830.19825000000003</v>
      </c>
      <c r="M53" s="59">
        <f t="shared" si="68"/>
        <v>884.19825000000003</v>
      </c>
      <c r="N53" s="59">
        <f t="shared" si="69"/>
        <v>1028.1982499999999</v>
      </c>
      <c r="O53" s="59">
        <f t="shared" si="73"/>
        <v>1073.1982499999999</v>
      </c>
      <c r="P53" s="59">
        <f t="shared" si="70"/>
        <v>1248.6982499999999</v>
      </c>
      <c r="Q53" s="59">
        <f t="shared" si="71"/>
        <v>1604.1982499999999</v>
      </c>
      <c r="R53" s="59">
        <f t="shared" si="72"/>
        <v>1883.1982499999999</v>
      </c>
      <c r="U53" s="2">
        <f t="shared" si="0"/>
        <v>4.5</v>
      </c>
      <c r="V53" s="2">
        <f t="shared" si="1"/>
        <v>6.75</v>
      </c>
      <c r="W53" s="3">
        <f t="shared" si="2"/>
        <v>3</v>
      </c>
      <c r="X53" s="2">
        <f t="shared" si="3"/>
        <v>2.25</v>
      </c>
      <c r="Z53" s="45">
        <f>U53*Price!$L$7</f>
        <v>283.5</v>
      </c>
      <c r="AA53" s="47">
        <f>U53*Price!$M$7</f>
        <v>337.5</v>
      </c>
      <c r="AB53" s="49">
        <f>U53*Price!$N$7</f>
        <v>481.5</v>
      </c>
      <c r="AC53" s="51">
        <f>U53*Price!$O$7</f>
        <v>526.5</v>
      </c>
      <c r="AD53" s="53">
        <f>U53*Price!$P$7</f>
        <v>702</v>
      </c>
      <c r="AE53" s="55">
        <f>U53*Price!$Q$7</f>
        <v>1057.5</v>
      </c>
      <c r="AF53" s="57">
        <f>U53*Price!$R$7</f>
        <v>1336.5</v>
      </c>
      <c r="AG53" s="2">
        <f>(V53*Price!$C$15)*2</f>
        <v>438.00749999999999</v>
      </c>
      <c r="AH53" s="3">
        <f>(W53*Price!$C$8)*2</f>
        <v>25.956000000000003</v>
      </c>
      <c r="AI53" s="1">
        <f>X53*Price!$C$8</f>
        <v>9.7335000000000012</v>
      </c>
      <c r="AJ53" s="2">
        <f>X53*Price!$F$8</f>
        <v>63.267750000000007</v>
      </c>
      <c r="AK53" s="1">
        <f>Price!$H$8</f>
        <v>9.7334999999999994</v>
      </c>
      <c r="AL53" s="7">
        <f t="shared" si="11"/>
        <v>546.69825000000003</v>
      </c>
    </row>
    <row r="54" spans="1:38" ht="15.75" thickBot="1" x14ac:dyDescent="0.3">
      <c r="A54" s="116">
        <v>2</v>
      </c>
      <c r="B54" s="117" t="s">
        <v>0</v>
      </c>
      <c r="C54" s="118">
        <v>4</v>
      </c>
      <c r="D54" s="119" t="s">
        <v>1</v>
      </c>
      <c r="E54" s="120">
        <v>0</v>
      </c>
      <c r="F54" s="117" t="s">
        <v>0</v>
      </c>
      <c r="G54" s="118">
        <v>8</v>
      </c>
      <c r="H54" s="119" t="s">
        <v>1</v>
      </c>
      <c r="I54" s="120">
        <v>2</v>
      </c>
      <c r="J54" s="117" t="s">
        <v>0</v>
      </c>
      <c r="K54" s="121">
        <v>8</v>
      </c>
      <c r="L54" s="122">
        <f t="shared" si="67"/>
        <v>773.60383333333334</v>
      </c>
      <c r="M54" s="122">
        <f t="shared" si="68"/>
        <v>823.38161111111117</v>
      </c>
      <c r="N54" s="122">
        <f t="shared" si="69"/>
        <v>956.12235185185193</v>
      </c>
      <c r="O54" s="122">
        <f t="shared" si="73"/>
        <v>997.60383333333334</v>
      </c>
      <c r="P54" s="122">
        <f t="shared" si="70"/>
        <v>1159.3816111111112</v>
      </c>
      <c r="Q54" s="122">
        <f t="shared" si="71"/>
        <v>1487.0853148148149</v>
      </c>
      <c r="R54" s="122">
        <f t="shared" si="72"/>
        <v>1744.2705000000001</v>
      </c>
      <c r="U54" s="2">
        <f t="shared" si="0"/>
        <v>4.1481481481481479</v>
      </c>
      <c r="V54" s="2">
        <f t="shared" si="1"/>
        <v>6.2222222222222223</v>
      </c>
      <c r="W54" s="3">
        <f t="shared" si="2"/>
        <v>2.6666666666666665</v>
      </c>
      <c r="X54" s="2">
        <f t="shared" si="3"/>
        <v>2.3333333333333335</v>
      </c>
      <c r="Z54" s="45">
        <f>U54*Price!$L$7</f>
        <v>261.33333333333331</v>
      </c>
      <c r="AA54" s="47">
        <f>U54*Price!$M$7</f>
        <v>311.11111111111109</v>
      </c>
      <c r="AB54" s="49">
        <f>U54*Price!$N$7</f>
        <v>443.85185185185185</v>
      </c>
      <c r="AC54" s="51">
        <f>U54*Price!$O$7</f>
        <v>485.33333333333331</v>
      </c>
      <c r="AD54" s="53">
        <f>U54*Price!$P$7</f>
        <v>647.11111111111109</v>
      </c>
      <c r="AE54" s="55">
        <f>U54*Price!$Q$7</f>
        <v>974.81481481481478</v>
      </c>
      <c r="AF54" s="57">
        <f>U54*Price!$R$7</f>
        <v>1232</v>
      </c>
      <c r="AG54" s="2">
        <f>(V54*Price!$C$15)*2</f>
        <v>403.76</v>
      </c>
      <c r="AH54" s="3">
        <f>(W54*Price!$C$8)*2</f>
        <v>23.072000000000003</v>
      </c>
      <c r="AI54" s="2">
        <f>X54*Price!$C$8</f>
        <v>10.094000000000001</v>
      </c>
      <c r="AJ54" s="2">
        <f>X54*Price!$F$8</f>
        <v>65.611000000000018</v>
      </c>
      <c r="AK54" s="1">
        <f>Price!$H$8</f>
        <v>9.7334999999999994</v>
      </c>
      <c r="AL54" s="7">
        <f t="shared" si="11"/>
        <v>512.27050000000008</v>
      </c>
    </row>
    <row r="55" spans="1:38" ht="15" customHeight="1" x14ac:dyDescent="0.25">
      <c r="A55" s="110">
        <v>2</v>
      </c>
      <c r="B55" s="111" t="s">
        <v>0</v>
      </c>
      <c r="C55" s="112">
        <v>6</v>
      </c>
      <c r="D55" s="113" t="s">
        <v>1</v>
      </c>
      <c r="E55" s="114">
        <v>0</v>
      </c>
      <c r="F55" s="111" t="s">
        <v>0</v>
      </c>
      <c r="G55" s="112">
        <v>8</v>
      </c>
      <c r="H55" s="113" t="s">
        <v>1</v>
      </c>
      <c r="I55" s="114">
        <v>2</v>
      </c>
      <c r="J55" s="111" t="s">
        <v>0</v>
      </c>
      <c r="K55" s="115">
        <v>8</v>
      </c>
      <c r="L55" s="59">
        <f t="shared" si="67"/>
        <v>826.51800000000003</v>
      </c>
      <c r="M55" s="59">
        <f t="shared" si="68"/>
        <v>879.85133333333329</v>
      </c>
      <c r="N55" s="59">
        <f t="shared" si="69"/>
        <v>1022.0735555555555</v>
      </c>
      <c r="O55" s="59">
        <f t="shared" si="73"/>
        <v>1066.518</v>
      </c>
      <c r="P55" s="59">
        <f t="shared" si="70"/>
        <v>1239.8513333333333</v>
      </c>
      <c r="Q55" s="59">
        <f t="shared" si="71"/>
        <v>1590.9624444444444</v>
      </c>
      <c r="R55" s="59">
        <f t="shared" si="72"/>
        <v>1866.5179999999998</v>
      </c>
      <c r="U55" s="2">
        <f t="shared" si="0"/>
        <v>4.4444444444444438</v>
      </c>
      <c r="V55" s="2">
        <f t="shared" si="1"/>
        <v>6.6666666666666661</v>
      </c>
      <c r="W55" s="3">
        <f t="shared" si="2"/>
        <v>2.6666666666666665</v>
      </c>
      <c r="X55" s="2">
        <f t="shared" si="3"/>
        <v>2.5</v>
      </c>
      <c r="Z55" s="45">
        <f>U55*Price!$L$7</f>
        <v>279.99999999999994</v>
      </c>
      <c r="AA55" s="47">
        <f>U55*Price!$M$7</f>
        <v>333.33333333333326</v>
      </c>
      <c r="AB55" s="49">
        <f>U55*Price!$N$7</f>
        <v>475.55555555555549</v>
      </c>
      <c r="AC55" s="51">
        <f>U55*Price!$O$7</f>
        <v>519.99999999999989</v>
      </c>
      <c r="AD55" s="53">
        <f>U55*Price!$P$7</f>
        <v>693.33333333333326</v>
      </c>
      <c r="AE55" s="55">
        <f>U55*Price!$Q$7</f>
        <v>1044.4444444444443</v>
      </c>
      <c r="AF55" s="57">
        <f>U55*Price!$R$7</f>
        <v>1319.9999999999998</v>
      </c>
      <c r="AG55" s="2">
        <f>(V55*Price!$C$15)*2</f>
        <v>432.59999999999997</v>
      </c>
      <c r="AH55" s="3">
        <f>(W55*Price!$C$8)*2</f>
        <v>23.072000000000003</v>
      </c>
      <c r="AI55" s="1">
        <f>X55*Price!$C$8</f>
        <v>10.815000000000001</v>
      </c>
      <c r="AJ55" s="2">
        <f>X55*Price!$F$8</f>
        <v>70.297500000000014</v>
      </c>
      <c r="AK55" s="1">
        <f>Price!$H$8</f>
        <v>9.7334999999999994</v>
      </c>
      <c r="AL55" s="7">
        <f t="shared" si="11"/>
        <v>546.51800000000003</v>
      </c>
    </row>
    <row r="56" spans="1:38" ht="15.75" thickBot="1" x14ac:dyDescent="0.3">
      <c r="A56" s="116">
        <v>2</v>
      </c>
      <c r="B56" s="117" t="s">
        <v>0</v>
      </c>
      <c r="C56" s="118">
        <v>6</v>
      </c>
      <c r="D56" s="119" t="s">
        <v>1</v>
      </c>
      <c r="E56" s="120">
        <v>0</v>
      </c>
      <c r="F56" s="117" t="s">
        <v>0</v>
      </c>
      <c r="G56" s="118">
        <v>8</v>
      </c>
      <c r="H56" s="119" t="s">
        <v>1</v>
      </c>
      <c r="I56" s="120">
        <v>3</v>
      </c>
      <c r="J56" s="117" t="s">
        <v>0</v>
      </c>
      <c r="K56" s="121">
        <v>6</v>
      </c>
      <c r="L56" s="122">
        <f t="shared" si="67"/>
        <v>1056.4155000000001</v>
      </c>
      <c r="M56" s="122">
        <f t="shared" si="68"/>
        <v>1126.4155000000001</v>
      </c>
      <c r="N56" s="122">
        <f t="shared" si="69"/>
        <v>1313.0821666666668</v>
      </c>
      <c r="O56" s="122">
        <f t="shared" si="73"/>
        <v>1371.4155000000001</v>
      </c>
      <c r="P56" s="122">
        <f t="shared" si="70"/>
        <v>1598.9155000000001</v>
      </c>
      <c r="Q56" s="122">
        <f t="shared" si="71"/>
        <v>2059.7488333333336</v>
      </c>
      <c r="R56" s="122">
        <f t="shared" si="72"/>
        <v>2421.4155000000001</v>
      </c>
      <c r="U56" s="2">
        <f t="shared" si="0"/>
        <v>5.833333333333333</v>
      </c>
      <c r="V56" s="2">
        <f t="shared" si="1"/>
        <v>8.75</v>
      </c>
      <c r="W56" s="3">
        <f t="shared" si="2"/>
        <v>3.5</v>
      </c>
      <c r="X56" s="2">
        <f t="shared" si="3"/>
        <v>2.5</v>
      </c>
      <c r="Z56" s="45">
        <f>U56*Price!$L$7</f>
        <v>367.5</v>
      </c>
      <c r="AA56" s="47">
        <f>U56*Price!$M$7</f>
        <v>437.5</v>
      </c>
      <c r="AB56" s="49">
        <f>U56*Price!$N$7</f>
        <v>624.16666666666663</v>
      </c>
      <c r="AC56" s="51">
        <f>U56*Price!$O$7</f>
        <v>682.5</v>
      </c>
      <c r="AD56" s="53">
        <f>U56*Price!$P$7</f>
        <v>910</v>
      </c>
      <c r="AE56" s="55">
        <f>U56*Price!$Q$7</f>
        <v>1370.8333333333333</v>
      </c>
      <c r="AF56" s="57">
        <f>U56*Price!$R$7</f>
        <v>1732.5</v>
      </c>
      <c r="AG56" s="2">
        <f>(V56*Price!$C$15)*2</f>
        <v>567.78750000000002</v>
      </c>
      <c r="AH56" s="3">
        <f>(W56*Price!$C$8)*2</f>
        <v>30.282000000000004</v>
      </c>
      <c r="AI56" s="1">
        <f>X56*Price!$C$8</f>
        <v>10.815000000000001</v>
      </c>
      <c r="AJ56" s="2">
        <f>X56*Price!$F$8</f>
        <v>70.297500000000014</v>
      </c>
      <c r="AK56" s="1">
        <f>Price!$H$8</f>
        <v>9.7334999999999994</v>
      </c>
      <c r="AL56" s="7">
        <f t="shared" si="11"/>
        <v>688.91550000000018</v>
      </c>
    </row>
    <row r="57" spans="1:38" x14ac:dyDescent="0.25">
      <c r="A57" s="110">
        <v>2</v>
      </c>
      <c r="B57" s="111" t="s">
        <v>0</v>
      </c>
      <c r="C57" s="112">
        <v>8</v>
      </c>
      <c r="D57" s="113" t="s">
        <v>1</v>
      </c>
      <c r="E57" s="114">
        <v>0</v>
      </c>
      <c r="F57" s="111" t="s">
        <v>0</v>
      </c>
      <c r="G57" s="112">
        <v>8</v>
      </c>
      <c r="H57" s="113" t="s">
        <v>1</v>
      </c>
      <c r="I57" s="114">
        <v>2</v>
      </c>
      <c r="J57" s="111" t="s">
        <v>0</v>
      </c>
      <c r="K57" s="115">
        <v>0</v>
      </c>
      <c r="L57" s="59">
        <f t="shared" si="67"/>
        <v>683.63750000000005</v>
      </c>
      <c r="M57" s="59">
        <f t="shared" si="68"/>
        <v>726.30416666666656</v>
      </c>
      <c r="N57" s="59">
        <f t="shared" si="69"/>
        <v>840.08194444444439</v>
      </c>
      <c r="O57" s="59">
        <f t="shared" si="73"/>
        <v>875.63750000000005</v>
      </c>
      <c r="P57" s="59">
        <f t="shared" si="70"/>
        <v>1014.3041666666666</v>
      </c>
      <c r="Q57" s="59">
        <f t="shared" si="71"/>
        <v>1295.1930555555555</v>
      </c>
      <c r="R57" s="59">
        <f t="shared" si="72"/>
        <v>1515.6375</v>
      </c>
      <c r="U57" s="2">
        <f t="shared" si="0"/>
        <v>3.5555555555555554</v>
      </c>
      <c r="V57" s="2">
        <f t="shared" si="1"/>
        <v>5.333333333333333</v>
      </c>
      <c r="W57" s="3">
        <f t="shared" si="2"/>
        <v>2</v>
      </c>
      <c r="X57" s="2">
        <f t="shared" si="3"/>
        <v>2.6666666666666665</v>
      </c>
      <c r="Z57" s="45">
        <f>U57*Price!$L$7</f>
        <v>224</v>
      </c>
      <c r="AA57" s="47">
        <f>U57*Price!$M$7</f>
        <v>266.66666666666663</v>
      </c>
      <c r="AB57" s="49">
        <f>U57*Price!$N$7</f>
        <v>380.4444444444444</v>
      </c>
      <c r="AC57" s="51">
        <f>U57*Price!$O$7</f>
        <v>416</v>
      </c>
      <c r="AD57" s="53">
        <f>U57*Price!$P$7</f>
        <v>554.66666666666663</v>
      </c>
      <c r="AE57" s="55">
        <f>U57*Price!$Q$7</f>
        <v>835.55555555555554</v>
      </c>
      <c r="AF57" s="57">
        <f>U57*Price!$R$7</f>
        <v>1056</v>
      </c>
      <c r="AG57" s="2">
        <f>(V57*Price!$C$15)*2</f>
        <v>346.08</v>
      </c>
      <c r="AH57" s="3">
        <f>(W57*Price!$C$8)*2</f>
        <v>17.304000000000002</v>
      </c>
      <c r="AI57" s="2">
        <f>X57*Price!$C$8</f>
        <v>11.536000000000001</v>
      </c>
      <c r="AJ57" s="2">
        <f>X57*Price!$F$8</f>
        <v>74.984000000000009</v>
      </c>
      <c r="AK57" s="1">
        <f>Price!$H$8</f>
        <v>9.7334999999999994</v>
      </c>
      <c r="AL57" s="7">
        <f t="shared" si="11"/>
        <v>459.63749999999999</v>
      </c>
    </row>
    <row r="58" spans="1:38" ht="15.75" thickBot="1" x14ac:dyDescent="0.3">
      <c r="A58" s="116">
        <v>2</v>
      </c>
      <c r="B58" s="117" t="s">
        <v>0</v>
      </c>
      <c r="C58" s="118">
        <v>10</v>
      </c>
      <c r="D58" s="119" t="s">
        <v>1</v>
      </c>
      <c r="E58" s="120">
        <v>0</v>
      </c>
      <c r="F58" s="117" t="s">
        <v>0</v>
      </c>
      <c r="G58" s="118">
        <v>8</v>
      </c>
      <c r="H58" s="119" t="s">
        <v>1</v>
      </c>
      <c r="I58" s="120">
        <v>1</v>
      </c>
      <c r="J58" s="117" t="s">
        <v>0</v>
      </c>
      <c r="K58" s="121">
        <v>8</v>
      </c>
      <c r="L58" s="122">
        <f t="shared" si="67"/>
        <v>620.83933333333334</v>
      </c>
      <c r="M58" s="122">
        <f t="shared" si="68"/>
        <v>658.61711111111117</v>
      </c>
      <c r="N58" s="122">
        <f t="shared" si="69"/>
        <v>759.35785185185182</v>
      </c>
      <c r="O58" s="122">
        <f t="shared" si="73"/>
        <v>790.83933333333334</v>
      </c>
      <c r="P58" s="122">
        <f t="shared" si="70"/>
        <v>913.61711111111117</v>
      </c>
      <c r="Q58" s="122">
        <f t="shared" si="71"/>
        <v>1162.3208148148149</v>
      </c>
      <c r="R58" s="122">
        <f t="shared" si="72"/>
        <v>1357.5059999999999</v>
      </c>
      <c r="U58" s="2">
        <f t="shared" si="0"/>
        <v>3.1481481481481479</v>
      </c>
      <c r="V58" s="2">
        <f t="shared" si="1"/>
        <v>4.7222222222222223</v>
      </c>
      <c r="W58" s="3">
        <f t="shared" si="2"/>
        <v>1.6666666666666665</v>
      </c>
      <c r="X58" s="2">
        <f t="shared" si="3"/>
        <v>2.8333333333333335</v>
      </c>
      <c r="Z58" s="45">
        <f>U58*Price!$L$7</f>
        <v>198.33333333333331</v>
      </c>
      <c r="AA58" s="47">
        <f>U58*Price!$M$7</f>
        <v>236.11111111111109</v>
      </c>
      <c r="AB58" s="49">
        <f>U58*Price!$N$7</f>
        <v>336.85185185185185</v>
      </c>
      <c r="AC58" s="51">
        <f>U58*Price!$O$7</f>
        <v>368.33333333333331</v>
      </c>
      <c r="AD58" s="53">
        <f>U58*Price!$P$7</f>
        <v>491.11111111111109</v>
      </c>
      <c r="AE58" s="55">
        <f>U58*Price!$Q$7</f>
        <v>739.81481481481478</v>
      </c>
      <c r="AF58" s="57">
        <f>U58*Price!$R$7</f>
        <v>934.99999999999989</v>
      </c>
      <c r="AG58" s="2">
        <f>(V58*Price!$C$15)*2</f>
        <v>306.42500000000001</v>
      </c>
      <c r="AH58" s="3">
        <f>(W58*Price!$C$8)*2</f>
        <v>14.42</v>
      </c>
      <c r="AI58" s="2">
        <f>X58*Price!$C$8</f>
        <v>12.257000000000001</v>
      </c>
      <c r="AJ58" s="2">
        <f>X58*Price!$F$8</f>
        <v>79.670500000000018</v>
      </c>
      <c r="AK58" s="1">
        <f>Price!$H$8</f>
        <v>9.7334999999999994</v>
      </c>
      <c r="AL58" s="7">
        <f t="shared" si="11"/>
        <v>422.50600000000003</v>
      </c>
    </row>
    <row r="59" spans="1:38" x14ac:dyDescent="0.25">
      <c r="A59" s="110">
        <v>3</v>
      </c>
      <c r="B59" s="111" t="s">
        <v>0</v>
      </c>
      <c r="C59" s="112">
        <v>0</v>
      </c>
      <c r="D59" s="113" t="s">
        <v>1</v>
      </c>
      <c r="E59" s="114">
        <v>0</v>
      </c>
      <c r="F59" s="111" t="s">
        <v>0</v>
      </c>
      <c r="G59" s="112">
        <v>8</v>
      </c>
      <c r="H59" s="113" t="s">
        <v>1</v>
      </c>
      <c r="I59" s="114">
        <v>1</v>
      </c>
      <c r="J59" s="111" t="s">
        <v>0</v>
      </c>
      <c r="K59" s="115">
        <v>8</v>
      </c>
      <c r="L59" s="59">
        <f t="shared" si="67"/>
        <v>655.93849999999998</v>
      </c>
      <c r="M59" s="59">
        <f t="shared" si="68"/>
        <v>695.93849999999998</v>
      </c>
      <c r="N59" s="59">
        <f t="shared" si="69"/>
        <v>802.60516666666672</v>
      </c>
      <c r="O59" s="59">
        <f t="shared" si="73"/>
        <v>835.93849999999998</v>
      </c>
      <c r="P59" s="59">
        <f t="shared" si="70"/>
        <v>965.93849999999998</v>
      </c>
      <c r="Q59" s="59">
        <f t="shared" si="71"/>
        <v>1229.2718333333332</v>
      </c>
      <c r="R59" s="59">
        <f t="shared" si="72"/>
        <v>1435.9385</v>
      </c>
      <c r="U59" s="2">
        <f t="shared" si="0"/>
        <v>3.333333333333333</v>
      </c>
      <c r="V59" s="2">
        <f t="shared" si="1"/>
        <v>5</v>
      </c>
      <c r="W59" s="3">
        <f t="shared" si="2"/>
        <v>1.6666666666666665</v>
      </c>
      <c r="X59" s="2">
        <f t="shared" si="3"/>
        <v>3</v>
      </c>
      <c r="Z59" s="45">
        <f>U59*Price!$L$7</f>
        <v>209.99999999999997</v>
      </c>
      <c r="AA59" s="47">
        <f>U59*Price!$M$7</f>
        <v>249.99999999999997</v>
      </c>
      <c r="AB59" s="49">
        <f>U59*Price!$N$7</f>
        <v>356.66666666666663</v>
      </c>
      <c r="AC59" s="51">
        <f>U59*Price!$O$7</f>
        <v>389.99999999999994</v>
      </c>
      <c r="AD59" s="53">
        <f>U59*Price!$P$7</f>
        <v>520</v>
      </c>
      <c r="AE59" s="55">
        <f>U59*Price!$Q$7</f>
        <v>783.33333333333326</v>
      </c>
      <c r="AF59" s="57">
        <f>U59*Price!$R$7</f>
        <v>989.99999999999989</v>
      </c>
      <c r="AG59" s="2">
        <f>(V59*Price!$C$15)*2</f>
        <v>324.45</v>
      </c>
      <c r="AH59" s="3">
        <f>(W59*Price!$C$8)*2</f>
        <v>14.42</v>
      </c>
      <c r="AI59" s="1">
        <f>X59*Price!$C$8</f>
        <v>12.978000000000002</v>
      </c>
      <c r="AJ59" s="2">
        <f>X59*Price!$F$8</f>
        <v>84.357000000000014</v>
      </c>
      <c r="AK59" s="1">
        <f>Price!$H$8</f>
        <v>9.7334999999999994</v>
      </c>
      <c r="AL59" s="7">
        <f t="shared" si="11"/>
        <v>445.93850000000003</v>
      </c>
    </row>
    <row r="60" spans="1:38" ht="15" customHeight="1" x14ac:dyDescent="0.25">
      <c r="A60" s="71">
        <v>3</v>
      </c>
      <c r="B60" s="64" t="s">
        <v>0</v>
      </c>
      <c r="C60" s="67">
        <v>4</v>
      </c>
      <c r="D60" s="70" t="s">
        <v>1</v>
      </c>
      <c r="E60" s="69">
        <v>0</v>
      </c>
      <c r="F60" s="64" t="s">
        <v>0</v>
      </c>
      <c r="G60" s="67">
        <v>8</v>
      </c>
      <c r="H60" s="70" t="s">
        <v>1</v>
      </c>
      <c r="I60" s="69">
        <v>1</v>
      </c>
      <c r="J60" s="64" t="s">
        <v>0</v>
      </c>
      <c r="K60" s="18">
        <v>2</v>
      </c>
      <c r="L60" s="21">
        <f t="shared" ref="L60" si="88">Z60+AL60</f>
        <v>543.66083333333336</v>
      </c>
      <c r="M60" s="21">
        <f t="shared" ref="M60" si="89">AA60+AL60</f>
        <v>574.77194444444456</v>
      </c>
      <c r="N60" s="21">
        <f t="shared" ref="N60" si="90">AB60+AL60</f>
        <v>657.73490740740749</v>
      </c>
      <c r="O60" s="21">
        <f t="shared" ref="O60" si="91">AC60+AL60</f>
        <v>683.66083333333336</v>
      </c>
      <c r="P60" s="21">
        <f t="shared" ref="P60" si="92">AD60+AL60</f>
        <v>784.77194444444456</v>
      </c>
      <c r="Q60" s="21">
        <f t="shared" ref="Q60" si="93">AE60+AL60</f>
        <v>989.58675925925945</v>
      </c>
      <c r="R60" s="21">
        <f t="shared" ref="R60" si="94">AF60+AL60</f>
        <v>1150.3275000000001</v>
      </c>
      <c r="U60" s="2">
        <f t="shared" ref="U60:U61" si="95">((A60+(C60/12))*(E60+G60/12))*(I60+K60/12)</f>
        <v>2.592592592592593</v>
      </c>
      <c r="V60" s="2">
        <f t="shared" ref="V60:V61" si="96">((I60+(K60/12))*(A60+C60/12))</f>
        <v>3.8888888888888893</v>
      </c>
      <c r="W60" s="3">
        <f t="shared" ref="W60:W61" si="97">I60+(K60/12)</f>
        <v>1.1666666666666667</v>
      </c>
      <c r="X60" s="2">
        <f t="shared" ref="X60:X61" si="98">A60+C60/12</f>
        <v>3.3333333333333335</v>
      </c>
      <c r="Z60" s="45">
        <f>U60*Price!$L$7</f>
        <v>163.33333333333337</v>
      </c>
      <c r="AA60" s="47">
        <f>U60*Price!$M$7</f>
        <v>194.44444444444449</v>
      </c>
      <c r="AB60" s="49">
        <f>U60*Price!$N$7</f>
        <v>277.40740740740745</v>
      </c>
      <c r="AC60" s="51">
        <f>U60*Price!$O$7</f>
        <v>303.33333333333337</v>
      </c>
      <c r="AD60" s="53">
        <f>U60*Price!$P$7</f>
        <v>404.44444444444451</v>
      </c>
      <c r="AE60" s="55">
        <f>U60*Price!$Q$7</f>
        <v>609.25925925925935</v>
      </c>
      <c r="AF60" s="57">
        <f>U60*Price!$R$7</f>
        <v>770.00000000000011</v>
      </c>
      <c r="AG60" s="2">
        <f>(V60*Price!$C$15)*2</f>
        <v>252.35000000000002</v>
      </c>
      <c r="AH60" s="3">
        <f>(W60*Price!$C$8)*2</f>
        <v>10.094000000000001</v>
      </c>
      <c r="AI60" s="2">
        <f>X60*Price!$C$8</f>
        <v>14.420000000000002</v>
      </c>
      <c r="AJ60" s="2">
        <f>X60*Price!$F$8</f>
        <v>93.730000000000018</v>
      </c>
      <c r="AK60" s="1">
        <f>Price!$H$8</f>
        <v>9.7334999999999994</v>
      </c>
      <c r="AL60" s="7">
        <f t="shared" si="11"/>
        <v>380.32750000000004</v>
      </c>
    </row>
    <row r="61" spans="1:38" ht="15" customHeight="1" x14ac:dyDescent="0.25">
      <c r="A61" s="125">
        <v>3</v>
      </c>
      <c r="B61" s="126"/>
      <c r="C61" s="127">
        <v>6</v>
      </c>
      <c r="D61" s="128"/>
      <c r="E61" s="129">
        <v>0</v>
      </c>
      <c r="F61" s="126"/>
      <c r="G61" s="127">
        <v>8</v>
      </c>
      <c r="H61" s="128"/>
      <c r="I61" s="129">
        <v>3</v>
      </c>
      <c r="J61" s="126"/>
      <c r="K61" s="130">
        <v>0</v>
      </c>
      <c r="L61" s="21">
        <f>Z61+AL61</f>
        <v>1271.5920000000001</v>
      </c>
      <c r="M61" s="21">
        <f t="shared" ref="M61" si="99">AA61+AL61</f>
        <v>1355.5920000000001</v>
      </c>
      <c r="N61" s="21">
        <f t="shared" ref="N61" si="100">AB61+AL61</f>
        <v>1579.5920000000001</v>
      </c>
      <c r="O61" s="21">
        <f t="shared" ref="O61" si="101">AC61+AL61</f>
        <v>1649.5920000000001</v>
      </c>
      <c r="P61" s="21">
        <f t="shared" ref="P61" si="102">AD61+AL61</f>
        <v>1922.5919999999999</v>
      </c>
      <c r="Q61" s="21">
        <f t="shared" ref="Q61" si="103">AE61+AL61</f>
        <v>2475.5919999999996</v>
      </c>
      <c r="R61" s="21">
        <f t="shared" ref="R61" si="104">AF61+AL61</f>
        <v>2909.5919999999996</v>
      </c>
      <c r="U61" s="2">
        <f t="shared" si="95"/>
        <v>6.9999999999999991</v>
      </c>
      <c r="V61" s="2">
        <f t="shared" si="96"/>
        <v>10.5</v>
      </c>
      <c r="W61" s="3">
        <f t="shared" si="97"/>
        <v>3</v>
      </c>
      <c r="X61" s="2">
        <f t="shared" si="98"/>
        <v>3.5</v>
      </c>
      <c r="Z61" s="45">
        <f>U61*Price!$L$7</f>
        <v>440.99999999999994</v>
      </c>
      <c r="AA61" s="47">
        <f>U61*Price!$M$7</f>
        <v>524.99999999999989</v>
      </c>
      <c r="AB61" s="49">
        <f>U61*Price!$N$7</f>
        <v>748.99999999999989</v>
      </c>
      <c r="AC61" s="51">
        <f>U61*Price!$O$7</f>
        <v>818.99999999999989</v>
      </c>
      <c r="AD61" s="53">
        <f>U61*Price!$P$7</f>
        <v>1091.9999999999998</v>
      </c>
      <c r="AE61" s="55">
        <f>U61*Price!$Q$7</f>
        <v>1644.9999999999998</v>
      </c>
      <c r="AF61" s="57">
        <f>U61*Price!$R$7</f>
        <v>2078.9999999999995</v>
      </c>
      <c r="AG61" s="2">
        <f>(V61*Price!$C$15)*2</f>
        <v>681.34500000000003</v>
      </c>
      <c r="AH61" s="3">
        <f>(W61*Price!$C$8)*2</f>
        <v>25.956000000000003</v>
      </c>
      <c r="AI61" s="2">
        <f>X61*Price!$C$8</f>
        <v>15.141000000000002</v>
      </c>
      <c r="AJ61" s="2">
        <f>X61*Price!$F$8</f>
        <v>98.416500000000013</v>
      </c>
      <c r="AK61" s="1">
        <f>Price!$H$8</f>
        <v>9.7334999999999994</v>
      </c>
      <c r="AL61" s="7">
        <f t="shared" ref="AL61" si="105">SUM(AG61:AK61)</f>
        <v>830.5920000000001</v>
      </c>
    </row>
    <row r="62" spans="1:38" ht="15" customHeight="1" thickBot="1" x14ac:dyDescent="0.3">
      <c r="A62" s="116">
        <v>3</v>
      </c>
      <c r="B62" s="117" t="s">
        <v>0</v>
      </c>
      <c r="C62" s="118">
        <v>10</v>
      </c>
      <c r="D62" s="119" t="s">
        <v>1</v>
      </c>
      <c r="E62" s="120">
        <v>0</v>
      </c>
      <c r="F62" s="117" t="s">
        <v>0</v>
      </c>
      <c r="G62" s="118">
        <v>8</v>
      </c>
      <c r="H62" s="119" t="s">
        <v>1</v>
      </c>
      <c r="I62" s="120">
        <v>2</v>
      </c>
      <c r="J62" s="117" t="s">
        <v>0</v>
      </c>
      <c r="K62" s="121">
        <v>2</v>
      </c>
      <c r="L62" s="122">
        <f t="shared" ref="L62:L65" si="106">Z62+AL62</f>
        <v>1040.6328333333333</v>
      </c>
      <c r="M62" s="122">
        <f t="shared" ref="M62:M65" si="107">AA62+AL62</f>
        <v>1107.0772777777777</v>
      </c>
      <c r="N62" s="122">
        <f t="shared" ref="N62:N65" si="108">AB62+AL62</f>
        <v>1284.2624629629629</v>
      </c>
      <c r="O62" s="122">
        <f t="shared" ref="O62:O65" si="109">AC62+AL62</f>
        <v>1339.6328333333331</v>
      </c>
      <c r="P62" s="122">
        <f t="shared" ref="P62:P65" si="110">AD62+AL62</f>
        <v>1555.5772777777777</v>
      </c>
      <c r="Q62" s="122">
        <f t="shared" ref="Q62:Q65" si="111">AE62+AL62</f>
        <v>1993.0032037037035</v>
      </c>
      <c r="R62" s="122">
        <f t="shared" ref="R62:R65" si="112">AF62+AL62</f>
        <v>2336.2994999999996</v>
      </c>
      <c r="U62" s="2">
        <f t="shared" ref="U62:U65" si="113">((A62+(C62/12))*(E62+G62/12))*(I62+K62/12)</f>
        <v>5.5370370370370363</v>
      </c>
      <c r="V62" s="2">
        <f t="shared" ref="V62:V65" si="114">((I62+(K62/12))*(A62+C62/12))</f>
        <v>8.3055555555555554</v>
      </c>
      <c r="W62" s="3">
        <f t="shared" ref="W62:W65" si="115">I62+(K62/12)</f>
        <v>2.1666666666666665</v>
      </c>
      <c r="X62" s="2">
        <f t="shared" ref="X62:X65" si="116">A62+C62/12</f>
        <v>3.8333333333333335</v>
      </c>
      <c r="Z62" s="45">
        <f>U62*Price!$L$7</f>
        <v>348.83333333333331</v>
      </c>
      <c r="AA62" s="47">
        <f>U62*Price!$M$7</f>
        <v>415.27777777777771</v>
      </c>
      <c r="AB62" s="49">
        <f>U62*Price!$N$7</f>
        <v>592.46296296296293</v>
      </c>
      <c r="AC62" s="51">
        <f>U62*Price!$O$7</f>
        <v>647.83333333333326</v>
      </c>
      <c r="AD62" s="53">
        <f>U62*Price!$P$7</f>
        <v>863.77777777777771</v>
      </c>
      <c r="AE62" s="55">
        <f>U62*Price!$Q$7</f>
        <v>1301.2037037037035</v>
      </c>
      <c r="AF62" s="57">
        <f>U62*Price!$R$7</f>
        <v>1644.4999999999998</v>
      </c>
      <c r="AG62" s="2">
        <f>(V62*Price!$C$15)*2</f>
        <v>538.94749999999999</v>
      </c>
      <c r="AH62" s="3">
        <f>(W62*Price!$C$8)*2</f>
        <v>18.746000000000002</v>
      </c>
      <c r="AI62" s="2">
        <f>X62*Price!$C$8</f>
        <v>16.583000000000002</v>
      </c>
      <c r="AJ62" s="2">
        <f>X62*Price!$F$8</f>
        <v>107.78950000000002</v>
      </c>
      <c r="AK62" s="1">
        <f>Price!$H$8</f>
        <v>9.7334999999999994</v>
      </c>
      <c r="AL62" s="7">
        <f t="shared" ref="AL62:AL65" si="117">SUM(AG62:AK62)</f>
        <v>691.79949999999997</v>
      </c>
    </row>
    <row r="63" spans="1:38" ht="15" customHeight="1" x14ac:dyDescent="0.25">
      <c r="A63" s="110">
        <v>4</v>
      </c>
      <c r="B63" s="111" t="s">
        <v>0</v>
      </c>
      <c r="C63" s="112">
        <v>0</v>
      </c>
      <c r="D63" s="113" t="s">
        <v>1</v>
      </c>
      <c r="E63" s="114">
        <v>0</v>
      </c>
      <c r="F63" s="111" t="s">
        <v>0</v>
      </c>
      <c r="G63" s="112">
        <v>8</v>
      </c>
      <c r="H63" s="113" t="s">
        <v>1</v>
      </c>
      <c r="I63" s="114">
        <v>1</v>
      </c>
      <c r="J63" s="111" t="s">
        <v>0</v>
      </c>
      <c r="K63" s="115">
        <v>6</v>
      </c>
      <c r="L63" s="59">
        <f t="shared" si="106"/>
        <v>793.83150000000012</v>
      </c>
      <c r="M63" s="59">
        <f t="shared" si="107"/>
        <v>841.83150000000012</v>
      </c>
      <c r="N63" s="59">
        <f t="shared" si="108"/>
        <v>969.83150000000012</v>
      </c>
      <c r="O63" s="59">
        <f t="shared" si="109"/>
        <v>1009.8315000000001</v>
      </c>
      <c r="P63" s="59">
        <f t="shared" si="110"/>
        <v>1165.8315000000002</v>
      </c>
      <c r="Q63" s="59">
        <f t="shared" si="111"/>
        <v>1481.8315000000002</v>
      </c>
      <c r="R63" s="59">
        <f t="shared" si="112"/>
        <v>1729.8315000000002</v>
      </c>
      <c r="U63" s="2">
        <f t="shared" si="113"/>
        <v>4</v>
      </c>
      <c r="V63" s="2">
        <f t="shared" si="114"/>
        <v>6</v>
      </c>
      <c r="W63" s="3">
        <f t="shared" si="115"/>
        <v>1.5</v>
      </c>
      <c r="X63" s="2">
        <f t="shared" si="116"/>
        <v>4</v>
      </c>
      <c r="Z63" s="45">
        <f>U63*Price!$L$7</f>
        <v>252</v>
      </c>
      <c r="AA63" s="47">
        <f>U63*Price!$M$7</f>
        <v>300</v>
      </c>
      <c r="AB63" s="49">
        <f>U63*Price!$N$7</f>
        <v>428</v>
      </c>
      <c r="AC63" s="51">
        <f>U63*Price!$O$7</f>
        <v>468</v>
      </c>
      <c r="AD63" s="53">
        <f>U63*Price!$P$7</f>
        <v>624</v>
      </c>
      <c r="AE63" s="55">
        <f>U63*Price!$Q$7</f>
        <v>940</v>
      </c>
      <c r="AF63" s="57">
        <f>U63*Price!$R$7</f>
        <v>1188</v>
      </c>
      <c r="AG63" s="2">
        <f>(V63*Price!$C$15)*2</f>
        <v>389.34000000000003</v>
      </c>
      <c r="AH63" s="3">
        <f>(W63*Price!$C$8)*2</f>
        <v>12.978000000000002</v>
      </c>
      <c r="AI63" s="1">
        <f>X63*Price!$C$8</f>
        <v>17.304000000000002</v>
      </c>
      <c r="AJ63" s="2">
        <f>X63*Price!$F$8</f>
        <v>112.47600000000001</v>
      </c>
      <c r="AK63" s="1">
        <f>Price!$H$8</f>
        <v>9.7334999999999994</v>
      </c>
      <c r="AL63" s="7">
        <f t="shared" si="117"/>
        <v>541.83150000000012</v>
      </c>
    </row>
    <row r="64" spans="1:38" ht="15" customHeight="1" x14ac:dyDescent="0.25">
      <c r="A64" s="71">
        <v>4</v>
      </c>
      <c r="B64" s="64" t="s">
        <v>0</v>
      </c>
      <c r="C64" s="67">
        <v>0</v>
      </c>
      <c r="D64" s="70" t="s">
        <v>1</v>
      </c>
      <c r="E64" s="69">
        <v>0</v>
      </c>
      <c r="F64" s="64" t="s">
        <v>0</v>
      </c>
      <c r="G64" s="67">
        <v>8</v>
      </c>
      <c r="H64" s="70" t="s">
        <v>1</v>
      </c>
      <c r="I64" s="69">
        <v>2</v>
      </c>
      <c r="J64" s="64" t="s">
        <v>0</v>
      </c>
      <c r="K64" s="18">
        <v>2</v>
      </c>
      <c r="L64" s="21">
        <f t="shared" si="106"/>
        <v>1084.6395</v>
      </c>
      <c r="M64" s="21">
        <f t="shared" si="107"/>
        <v>1153.9728333333333</v>
      </c>
      <c r="N64" s="21">
        <f t="shared" si="108"/>
        <v>1338.8617222222222</v>
      </c>
      <c r="O64" s="21">
        <f t="shared" si="109"/>
        <v>1396.6394999999998</v>
      </c>
      <c r="P64" s="21">
        <f t="shared" si="110"/>
        <v>1621.9728333333333</v>
      </c>
      <c r="Q64" s="21">
        <f t="shared" si="111"/>
        <v>2078.4172777777776</v>
      </c>
      <c r="R64" s="21">
        <f t="shared" si="112"/>
        <v>2436.6394999999998</v>
      </c>
      <c r="U64" s="2">
        <f t="shared" si="113"/>
        <v>5.7777777777777768</v>
      </c>
      <c r="V64" s="2">
        <f t="shared" si="114"/>
        <v>8.6666666666666661</v>
      </c>
      <c r="W64" s="3">
        <f t="shared" si="115"/>
        <v>2.1666666666666665</v>
      </c>
      <c r="X64" s="2">
        <f t="shared" si="116"/>
        <v>4</v>
      </c>
      <c r="Z64" s="45">
        <f>U64*Price!$L$7</f>
        <v>363.99999999999994</v>
      </c>
      <c r="AA64" s="47">
        <f>U64*Price!$M$7</f>
        <v>433.33333333333326</v>
      </c>
      <c r="AB64" s="49">
        <f>U64*Price!$N$7</f>
        <v>618.22222222222217</v>
      </c>
      <c r="AC64" s="51">
        <f>U64*Price!$O$7</f>
        <v>675.99999999999989</v>
      </c>
      <c r="AD64" s="53">
        <f>U64*Price!$P$7</f>
        <v>901.33333333333314</v>
      </c>
      <c r="AE64" s="55">
        <f>U64*Price!$Q$7</f>
        <v>1357.7777777777776</v>
      </c>
      <c r="AF64" s="57">
        <f>U64*Price!$R$7</f>
        <v>1715.9999999999998</v>
      </c>
      <c r="AG64" s="2">
        <f>(V64*Price!$C$15)*2</f>
        <v>562.38</v>
      </c>
      <c r="AH64" s="3">
        <f>(W64*Price!$C$8)*2</f>
        <v>18.746000000000002</v>
      </c>
      <c r="AI64" s="1">
        <f>X64*Price!$C$8</f>
        <v>17.304000000000002</v>
      </c>
      <c r="AJ64" s="2">
        <f>X64*Price!$F$8</f>
        <v>112.47600000000001</v>
      </c>
      <c r="AK64" s="1">
        <f>Price!$H$8</f>
        <v>9.7334999999999994</v>
      </c>
      <c r="AL64" s="7">
        <f t="shared" si="117"/>
        <v>720.6395</v>
      </c>
    </row>
    <row r="65" spans="1:38" ht="15" customHeight="1" x14ac:dyDescent="0.25">
      <c r="A65" s="71">
        <v>4</v>
      </c>
      <c r="B65" s="64" t="s">
        <v>0</v>
      </c>
      <c r="C65" s="67">
        <v>6</v>
      </c>
      <c r="D65" s="70" t="s">
        <v>1</v>
      </c>
      <c r="E65" s="69">
        <v>0</v>
      </c>
      <c r="F65" s="64" t="s">
        <v>0</v>
      </c>
      <c r="G65" s="67">
        <v>8</v>
      </c>
      <c r="H65" s="70" t="s">
        <v>1</v>
      </c>
      <c r="I65" s="69">
        <v>2</v>
      </c>
      <c r="J65" s="64" t="s">
        <v>0</v>
      </c>
      <c r="K65" s="18">
        <v>8</v>
      </c>
      <c r="L65" s="21">
        <f t="shared" si="106"/>
        <v>1461.4880000000001</v>
      </c>
      <c r="M65" s="21">
        <f t="shared" si="107"/>
        <v>1557.4880000000001</v>
      </c>
      <c r="N65" s="21">
        <f t="shared" si="108"/>
        <v>1813.4880000000001</v>
      </c>
      <c r="O65" s="21">
        <f t="shared" si="109"/>
        <v>1893.4880000000001</v>
      </c>
      <c r="P65" s="21">
        <f t="shared" si="110"/>
        <v>2205.4880000000003</v>
      </c>
      <c r="Q65" s="21">
        <f t="shared" si="111"/>
        <v>2837.4880000000003</v>
      </c>
      <c r="R65" s="21">
        <f t="shared" si="112"/>
        <v>3333.4880000000003</v>
      </c>
      <c r="U65" s="2">
        <f t="shared" si="113"/>
        <v>8</v>
      </c>
      <c r="V65" s="2">
        <f t="shared" si="114"/>
        <v>12</v>
      </c>
      <c r="W65" s="3">
        <f t="shared" si="115"/>
        <v>2.6666666666666665</v>
      </c>
      <c r="X65" s="2">
        <f t="shared" si="116"/>
        <v>4.5</v>
      </c>
      <c r="Z65" s="45">
        <f>U65*Price!$L$7</f>
        <v>504</v>
      </c>
      <c r="AA65" s="47">
        <f>U65*Price!$M$7</f>
        <v>600</v>
      </c>
      <c r="AB65" s="49">
        <f>U65*Price!$N$7</f>
        <v>856</v>
      </c>
      <c r="AC65" s="51">
        <f>U65*Price!$O$7</f>
        <v>936</v>
      </c>
      <c r="AD65" s="53">
        <f>U65*Price!$P$7</f>
        <v>1248</v>
      </c>
      <c r="AE65" s="55">
        <f>U65*Price!$Q$7</f>
        <v>1880</v>
      </c>
      <c r="AF65" s="57">
        <f>U65*Price!$R$7</f>
        <v>2376</v>
      </c>
      <c r="AG65" s="2">
        <f>(V65*Price!$C$15)*2</f>
        <v>778.68000000000006</v>
      </c>
      <c r="AH65" s="3">
        <f>(W65*Price!$C$8)*2</f>
        <v>23.072000000000003</v>
      </c>
      <c r="AI65" s="1">
        <f>X65*Price!$C$8</f>
        <v>19.467000000000002</v>
      </c>
      <c r="AJ65" s="2">
        <f>X65*Price!$F$8</f>
        <v>126.53550000000001</v>
      </c>
      <c r="AK65" s="1">
        <f>Price!$H$8</f>
        <v>9.7334999999999994</v>
      </c>
      <c r="AL65" s="7">
        <f t="shared" si="117"/>
        <v>957.48800000000006</v>
      </c>
    </row>
    <row r="66" spans="1:38" x14ac:dyDescent="0.25">
      <c r="A66" s="71">
        <v>1</v>
      </c>
      <c r="B66" s="64" t="s">
        <v>0</v>
      </c>
      <c r="C66" s="67">
        <v>2</v>
      </c>
      <c r="D66" s="70" t="s">
        <v>1</v>
      </c>
      <c r="E66" s="69">
        <v>1</v>
      </c>
      <c r="F66" s="64" t="s">
        <v>0</v>
      </c>
      <c r="G66" s="67">
        <v>0</v>
      </c>
      <c r="H66" s="70" t="s">
        <v>1</v>
      </c>
      <c r="I66" s="69">
        <v>1</v>
      </c>
      <c r="J66" s="64" t="s">
        <v>0</v>
      </c>
      <c r="K66" s="18">
        <v>2</v>
      </c>
      <c r="L66" s="21">
        <f t="shared" ref="L66" si="118">Z66+AL66</f>
        <v>435.43500000000006</v>
      </c>
      <c r="M66" s="21">
        <f t="shared" ref="M66" si="119">AA66+AL66</f>
        <v>451.76833333333343</v>
      </c>
      <c r="N66" s="21">
        <f t="shared" ref="N66" si="120">AB66+AL66</f>
        <v>495.32388888888897</v>
      </c>
      <c r="O66" s="21">
        <f t="shared" ref="O66" si="121">AC66+AL66</f>
        <v>508.93500000000006</v>
      </c>
      <c r="P66" s="21">
        <f t="shared" ref="P66" si="122">AD66+AL66</f>
        <v>562.01833333333343</v>
      </c>
      <c r="Q66" s="21">
        <f t="shared" ref="Q66" si="123">AE66+AL66</f>
        <v>669.54611111111126</v>
      </c>
      <c r="R66" s="21">
        <f t="shared" ref="R66" si="124">AF66+AL66</f>
        <v>753.93500000000017</v>
      </c>
      <c r="S66" s="4" t="s">
        <v>667</v>
      </c>
      <c r="U66" s="2">
        <f t="shared" ref="U66" si="125">((A66+(C66/12))*(E66+G66/12))*(I66+K66/12)</f>
        <v>1.3611111111111114</v>
      </c>
      <c r="V66" s="2">
        <f t="shared" ref="V66:V67" si="126">((I66+(K66/12))*(A66+C66/12))</f>
        <v>1.3611111111111114</v>
      </c>
      <c r="W66" s="3">
        <f t="shared" ref="W66" si="127">I66+(K66/12)</f>
        <v>1.1666666666666667</v>
      </c>
      <c r="X66" s="22">
        <f t="shared" ref="X66" si="128">A66+C66/12</f>
        <v>1.1666666666666667</v>
      </c>
      <c r="Z66" s="45">
        <f>U66*Price!$L$7</f>
        <v>85.750000000000014</v>
      </c>
      <c r="AA66" s="47">
        <f>U66*Price!$M$7</f>
        <v>102.08333333333336</v>
      </c>
      <c r="AB66" s="49">
        <f>U66*Price!$N$7</f>
        <v>145.63888888888891</v>
      </c>
      <c r="AC66" s="51">
        <f>U66*Price!$O$7</f>
        <v>159.25000000000003</v>
      </c>
      <c r="AD66" s="53">
        <f>U66*Price!$P$7</f>
        <v>212.33333333333337</v>
      </c>
      <c r="AE66" s="55">
        <f>U66*Price!$Q$7</f>
        <v>319.8611111111112</v>
      </c>
      <c r="AF66" s="57">
        <f>U66*Price!$R$7</f>
        <v>404.25000000000006</v>
      </c>
      <c r="AG66" s="2">
        <f>(V66*Price!$C$15)*2</f>
        <v>88.322500000000019</v>
      </c>
      <c r="AH66" s="3">
        <f>(W66*Price!$D$10)*2</f>
        <v>164.0275</v>
      </c>
      <c r="AJ66" s="2">
        <f>(X66*Price!$F$10)*2</f>
        <v>75.705000000000013</v>
      </c>
      <c r="AK66" s="1">
        <f>Price!$H$10</f>
        <v>21.630000000000003</v>
      </c>
      <c r="AL66" s="7">
        <f t="shared" ref="AL66:AL67" si="129">SUM(AG66:AK66)</f>
        <v>349.68500000000006</v>
      </c>
    </row>
    <row r="67" spans="1:38" x14ac:dyDescent="0.25">
      <c r="A67" s="71">
        <v>1</v>
      </c>
      <c r="B67" s="64" t="s">
        <v>730</v>
      </c>
      <c r="C67" s="67">
        <v>0</v>
      </c>
      <c r="D67" s="70" t="s">
        <v>1</v>
      </c>
      <c r="E67" s="69">
        <v>0</v>
      </c>
      <c r="F67" s="64" t="s">
        <v>730</v>
      </c>
      <c r="G67" s="67">
        <v>4</v>
      </c>
      <c r="H67" s="70" t="s">
        <v>1</v>
      </c>
      <c r="I67" s="69">
        <v>1</v>
      </c>
      <c r="J67" s="64" t="s">
        <v>730</v>
      </c>
      <c r="K67" s="18">
        <v>2</v>
      </c>
      <c r="L67" s="21">
        <f t="shared" ref="L67" si="130">Z67+AL67</f>
        <v>219.19800000000001</v>
      </c>
      <c r="M67" s="21">
        <f t="shared" ref="M67" si="131">AA67+AL67</f>
        <v>223.86466666666666</v>
      </c>
      <c r="N67" s="21">
        <f t="shared" ref="N67" si="132">AB67+AL67</f>
        <v>236.30911111111112</v>
      </c>
      <c r="O67" s="21">
        <f t="shared" ref="O67" si="133">AC67+AL67</f>
        <v>240.19800000000001</v>
      </c>
      <c r="P67" s="21">
        <f t="shared" ref="P67" si="134">AD67+AL67</f>
        <v>255.36466666666666</v>
      </c>
      <c r="Q67" s="21">
        <f t="shared" ref="Q67" si="135">AE67+AL67</f>
        <v>286.08688888888889</v>
      </c>
      <c r="R67" s="21">
        <f t="shared" ref="R67" si="136">AF67+AL67</f>
        <v>310.19799999999998</v>
      </c>
      <c r="S67" s="4" t="s">
        <v>731</v>
      </c>
      <c r="U67" s="2">
        <f>((A67+(C67/12))*(E67+G67/12))*(I67+K67/12)</f>
        <v>0.3888888888888889</v>
      </c>
      <c r="V67" s="2">
        <f t="shared" si="126"/>
        <v>1.1666666666666667</v>
      </c>
      <c r="W67" s="3">
        <f>I67+(K67/12)</f>
        <v>1.1666666666666667</v>
      </c>
      <c r="X67" s="22">
        <f>A67+C67/12</f>
        <v>1</v>
      </c>
      <c r="Z67" s="45">
        <f>U67*Price!$L$7</f>
        <v>24.5</v>
      </c>
      <c r="AA67" s="47">
        <f>U67*Price!$M$7</f>
        <v>29.166666666666668</v>
      </c>
      <c r="AB67" s="49">
        <f>U67*Price!$N$7</f>
        <v>41.611111111111114</v>
      </c>
      <c r="AC67" s="51">
        <f>U67*Price!$O$7</f>
        <v>45.5</v>
      </c>
      <c r="AD67" s="53">
        <f>U67*Price!$P$7</f>
        <v>60.666666666666664</v>
      </c>
      <c r="AE67" s="55">
        <f>U67*Price!$Q$7</f>
        <v>91.388888888888886</v>
      </c>
      <c r="AF67" s="57">
        <f>U67*Price!$R$7</f>
        <v>115.5</v>
      </c>
      <c r="AG67" s="2">
        <f>(V67*Price!$C$15)*2</f>
        <v>75.705000000000013</v>
      </c>
      <c r="AH67" s="3">
        <f>(W67*Price!$D$6)*2</f>
        <v>95.893000000000015</v>
      </c>
      <c r="AI67" s="3"/>
      <c r="AJ67" s="2">
        <f>(X67*Price!$F$6)*2</f>
        <v>23.1</v>
      </c>
      <c r="AL67" s="7">
        <f t="shared" si="129"/>
        <v>194.69800000000001</v>
      </c>
    </row>
    <row r="68" spans="1:38" x14ac:dyDescent="0.25">
      <c r="A68" s="71">
        <v>0</v>
      </c>
      <c r="B68" s="64" t="s">
        <v>0</v>
      </c>
      <c r="C68" s="67">
        <v>10</v>
      </c>
      <c r="D68" s="70" t="s">
        <v>1</v>
      </c>
      <c r="E68" s="69">
        <v>0</v>
      </c>
      <c r="F68" s="64" t="s">
        <v>0</v>
      </c>
      <c r="G68" s="67">
        <v>6</v>
      </c>
      <c r="H68" s="70" t="s">
        <v>1</v>
      </c>
      <c r="I68" s="69">
        <v>1</v>
      </c>
      <c r="J68" s="64" t="s">
        <v>0</v>
      </c>
      <c r="K68" s="18">
        <v>2</v>
      </c>
      <c r="L68" s="21">
        <f t="shared" ref="L68" si="137">Z68+AL68</f>
        <v>99.840999999999994</v>
      </c>
      <c r="M68" s="21">
        <f t="shared" ref="M68" si="138">AA68+AL68</f>
        <v>105.67433333333332</v>
      </c>
      <c r="N68" s="21">
        <f t="shared" ref="N68" si="139">AB68+AL68</f>
        <v>121.22988888888889</v>
      </c>
      <c r="O68" s="21">
        <f t="shared" ref="O68" si="140">AC68+AL68</f>
        <v>126.09100000000001</v>
      </c>
      <c r="P68" s="21">
        <f t="shared" ref="P68" si="141">AD68+AL68</f>
        <v>145.04933333333332</v>
      </c>
      <c r="Q68" s="21">
        <f t="shared" ref="Q68" si="142">AE68+AL68</f>
        <v>183.45211111111112</v>
      </c>
      <c r="R68" s="21">
        <f t="shared" ref="R68" si="143">AF68+AL68</f>
        <v>213.59100000000001</v>
      </c>
      <c r="S68" s="4" t="s">
        <v>666</v>
      </c>
      <c r="U68" s="2">
        <f t="shared" ref="U68" si="144">((A68+(C68/12))*(E68+G68/12))*(I68+K68/12)</f>
        <v>0.48611111111111116</v>
      </c>
      <c r="V68" s="2">
        <f>((I68+(K68/12))*(A68+C68/12))</f>
        <v>0.97222222222222232</v>
      </c>
      <c r="W68" s="3">
        <f>I68+(K68/12)</f>
        <v>1.1666666666666667</v>
      </c>
      <c r="X68" s="22">
        <f t="shared" ref="X68" si="145">A68+C68/12</f>
        <v>0.83333333333333337</v>
      </c>
      <c r="Z68" s="45">
        <f>U68*Price!$L$7</f>
        <v>30.625000000000004</v>
      </c>
      <c r="AA68" s="47">
        <f>U68*Price!$M$7</f>
        <v>36.458333333333336</v>
      </c>
      <c r="AB68" s="49">
        <f>U68*Price!$N$7</f>
        <v>52.013888888888893</v>
      </c>
      <c r="AC68" s="51">
        <f>U68*Price!$O$7</f>
        <v>56.875000000000007</v>
      </c>
      <c r="AD68" s="53">
        <f>U68*Price!$P$7</f>
        <v>75.833333333333343</v>
      </c>
      <c r="AE68" s="55">
        <f>U68*Price!$Q$7</f>
        <v>114.23611111111113</v>
      </c>
      <c r="AF68" s="57">
        <f>U68*Price!$R$7</f>
        <v>144.37500000000003</v>
      </c>
      <c r="AG68" s="2"/>
      <c r="AH68" s="3">
        <f>(W68*Price!$C$7)*2</f>
        <v>7.5705</v>
      </c>
      <c r="AI68" s="1">
        <f>X68*Price!$H$15</f>
        <v>12.6175</v>
      </c>
      <c r="AJ68" s="2">
        <f>(X68*Price!$F$7)*2</f>
        <v>41.457500000000003</v>
      </c>
      <c r="AK68" s="1">
        <f>Price!$H$7</f>
        <v>7.5705</v>
      </c>
      <c r="AL68" s="7">
        <f t="shared" ref="AL68" si="146">SUM(AG68:AK68)</f>
        <v>69.215999999999994</v>
      </c>
    </row>
    <row r="69" spans="1:38" x14ac:dyDescent="0.25">
      <c r="A69" s="71">
        <v>0</v>
      </c>
      <c r="B69" s="64" t="s">
        <v>730</v>
      </c>
      <c r="C69" s="67">
        <v>6</v>
      </c>
      <c r="D69" s="70" t="s">
        <v>1</v>
      </c>
      <c r="E69" s="69">
        <v>0</v>
      </c>
      <c r="F69" s="64" t="s">
        <v>730</v>
      </c>
      <c r="G69" s="67">
        <v>4</v>
      </c>
      <c r="H69" s="70" t="s">
        <v>1</v>
      </c>
      <c r="I69" s="69">
        <v>1</v>
      </c>
      <c r="J69" s="64" t="s">
        <v>730</v>
      </c>
      <c r="K69" s="18">
        <v>2</v>
      </c>
      <c r="L69" s="21">
        <f t="shared" ref="L69" si="147">Z69+AL69</f>
        <v>97.688500000000005</v>
      </c>
      <c r="M69" s="21">
        <f t="shared" ref="M69" si="148">AA69+AL69</f>
        <v>100.02183333333333</v>
      </c>
      <c r="N69" s="21">
        <f t="shared" ref="N69" si="149">AB69+AL69</f>
        <v>106.24405555555556</v>
      </c>
      <c r="O69" s="21">
        <f t="shared" ref="O69" si="150">AC69+AL69</f>
        <v>108.1885</v>
      </c>
      <c r="P69" s="21">
        <f t="shared" ref="P69" si="151">AD69+AL69</f>
        <v>115.77183333333333</v>
      </c>
      <c r="Q69" s="21">
        <f t="shared" ref="Q69" si="152">AE69+AL69</f>
        <v>131.13294444444443</v>
      </c>
      <c r="R69" s="21">
        <f t="shared" ref="R69" si="153">AF69+AL69</f>
        <v>143.1885</v>
      </c>
      <c r="U69" s="2">
        <f t="shared" ref="U69" si="154">((A69+(C69/12))*(E69+G69/12))*(I69+K69/12)</f>
        <v>0.19444444444444445</v>
      </c>
      <c r="V69" s="2">
        <f>((I69+(K69/12))*(A69+C69/12))</f>
        <v>0.58333333333333337</v>
      </c>
      <c r="W69" s="3">
        <f>I69+(K69/12)</f>
        <v>1.1666666666666667</v>
      </c>
      <c r="X69" s="22">
        <f t="shared" ref="X69" si="155">A69+C69/12</f>
        <v>0.5</v>
      </c>
      <c r="Z69" s="45">
        <f>U69*Price!$L$7</f>
        <v>12.25</v>
      </c>
      <c r="AA69" s="47">
        <f>U69*Price!$M$7</f>
        <v>14.583333333333334</v>
      </c>
      <c r="AB69" s="49">
        <f>U69*Price!$N$7</f>
        <v>20.805555555555557</v>
      </c>
      <c r="AC69" s="51">
        <f>U69*Price!$O$7</f>
        <v>22.75</v>
      </c>
      <c r="AD69" s="53">
        <f>U69*Price!$P$7</f>
        <v>30.333333333333332</v>
      </c>
      <c r="AE69" s="55">
        <f>U69*Price!$Q$7</f>
        <v>45.694444444444443</v>
      </c>
      <c r="AF69" s="57">
        <f>U69*Price!$R$7</f>
        <v>57.75</v>
      </c>
      <c r="AG69" s="2">
        <f>(V69*Price!$C$15)*2</f>
        <v>37.852500000000006</v>
      </c>
      <c r="AH69" s="3">
        <f>(W69*Price!$C$7)*2</f>
        <v>7.5705</v>
      </c>
      <c r="AI69" s="1">
        <f>X69*Price!$H$15</f>
        <v>7.5705</v>
      </c>
      <c r="AJ69" s="2">
        <f>(X69*Price!$F$7)*2</f>
        <v>24.874500000000001</v>
      </c>
      <c r="AK69" s="1">
        <f>Price!$H$7</f>
        <v>7.5705</v>
      </c>
      <c r="AL69" s="7">
        <f t="shared" ref="AL69" si="156">SUM(AG69:AK69)</f>
        <v>85.438500000000005</v>
      </c>
    </row>
    <row r="70" spans="1:38" x14ac:dyDescent="0.25">
      <c r="A70" s="71">
        <v>1</v>
      </c>
      <c r="B70" s="64" t="s">
        <v>730</v>
      </c>
      <c r="C70" s="67">
        <v>0</v>
      </c>
      <c r="D70" s="70" t="s">
        <v>1</v>
      </c>
      <c r="E70" s="69">
        <v>0</v>
      </c>
      <c r="F70" s="64" t="s">
        <v>730</v>
      </c>
      <c r="G70" s="67">
        <v>4</v>
      </c>
      <c r="H70" s="70" t="s">
        <v>1</v>
      </c>
      <c r="I70" s="69">
        <v>1</v>
      </c>
      <c r="J70" s="64" t="s">
        <v>730</v>
      </c>
      <c r="K70" s="18">
        <v>2</v>
      </c>
      <c r="L70" s="21">
        <f t="shared" ref="L70" si="157">Z70+AL70</f>
        <v>180.23600000000002</v>
      </c>
      <c r="M70" s="21">
        <f t="shared" ref="M70" si="158">AA70+AL70</f>
        <v>184.90266666666668</v>
      </c>
      <c r="N70" s="21">
        <f t="shared" ref="N70" si="159">AB70+AL70</f>
        <v>197.34711111111113</v>
      </c>
      <c r="O70" s="21">
        <f t="shared" ref="O70" si="160">AC70+AL70</f>
        <v>201.23600000000002</v>
      </c>
      <c r="P70" s="21">
        <f t="shared" ref="P70" si="161">AD70+AL70</f>
        <v>216.40266666666668</v>
      </c>
      <c r="Q70" s="21">
        <f t="shared" ref="Q70" si="162">AE70+AL70</f>
        <v>247.1248888888889</v>
      </c>
      <c r="R70" s="21">
        <f t="shared" ref="R70" si="163">AF70+AL70</f>
        <v>271.23599999999999</v>
      </c>
      <c r="U70" s="2">
        <f t="shared" ref="U70" si="164">((A70+(C70/12))*(E70+G70/12))*(I70+K70/12)</f>
        <v>0.3888888888888889</v>
      </c>
      <c r="V70" s="2">
        <f>((I70+(K70/12))*(A70+C70/12))</f>
        <v>1.1666666666666667</v>
      </c>
      <c r="W70" s="3">
        <f>I70+(K70/12)</f>
        <v>1.1666666666666667</v>
      </c>
      <c r="X70" s="22">
        <f t="shared" ref="X70" si="165">A70+C70/12</f>
        <v>1</v>
      </c>
      <c r="Z70" s="45">
        <f>U70*Price!$L$7</f>
        <v>24.5</v>
      </c>
      <c r="AA70" s="47">
        <f>U70*Price!$M$7</f>
        <v>29.166666666666668</v>
      </c>
      <c r="AB70" s="49">
        <f>U70*Price!$N$7</f>
        <v>41.611111111111114</v>
      </c>
      <c r="AC70" s="51">
        <f>U70*Price!$O$7</f>
        <v>45.5</v>
      </c>
      <c r="AD70" s="53">
        <f>U70*Price!$P$7</f>
        <v>60.666666666666664</v>
      </c>
      <c r="AE70" s="55">
        <f>U70*Price!$Q$7</f>
        <v>91.388888888888886</v>
      </c>
      <c r="AF70" s="57">
        <f>U70*Price!$R$7</f>
        <v>115.5</v>
      </c>
      <c r="AG70" s="2">
        <f>(V70*Price!$C$15)*2</f>
        <v>75.705000000000013</v>
      </c>
      <c r="AH70" s="3">
        <f>(W70*Price!$C$7)*2</f>
        <v>7.5705</v>
      </c>
      <c r="AI70" s="1">
        <f>X70*Price!$H$15</f>
        <v>15.141</v>
      </c>
      <c r="AJ70" s="2">
        <f>(X70*Price!$F$7)*2</f>
        <v>49.749000000000002</v>
      </c>
      <c r="AK70" s="1">
        <f>Price!$H$7</f>
        <v>7.5705</v>
      </c>
      <c r="AL70" s="7">
        <f t="shared" ref="AL70" si="166">SUM(AG70:AK70)</f>
        <v>155.73600000000002</v>
      </c>
    </row>
    <row r="71" spans="1:38" x14ac:dyDescent="0.25">
      <c r="A71" s="71">
        <v>0</v>
      </c>
      <c r="B71" s="64" t="s">
        <v>730</v>
      </c>
      <c r="C71" s="67">
        <v>10</v>
      </c>
      <c r="D71" s="70" t="s">
        <v>1</v>
      </c>
      <c r="E71" s="69">
        <v>0</v>
      </c>
      <c r="F71" s="64" t="s">
        <v>730</v>
      </c>
      <c r="G71" s="67">
        <v>4</v>
      </c>
      <c r="H71" s="70" t="s">
        <v>1</v>
      </c>
      <c r="I71" s="69">
        <v>1</v>
      </c>
      <c r="J71" s="64" t="s">
        <v>730</v>
      </c>
      <c r="K71" s="18">
        <v>2</v>
      </c>
      <c r="L71" s="21">
        <f t="shared" ref="L71" si="167">Z71+AL71</f>
        <v>152.72016666666667</v>
      </c>
      <c r="M71" s="21">
        <f t="shared" ref="M71" si="168">AA71+AL71</f>
        <v>156.60905555555559</v>
      </c>
      <c r="N71" s="21">
        <f t="shared" ref="N71" si="169">AB71+AL71</f>
        <v>166.97942592592594</v>
      </c>
      <c r="O71" s="21">
        <f t="shared" ref="O71" si="170">AC71+AL71</f>
        <v>170.22016666666667</v>
      </c>
      <c r="P71" s="21">
        <f t="shared" ref="P71" si="171">AD71+AL71</f>
        <v>182.85905555555559</v>
      </c>
      <c r="Q71" s="21">
        <f t="shared" ref="Q71" si="172">AE71+AL71</f>
        <v>208.46090740740743</v>
      </c>
      <c r="R71" s="21">
        <f t="shared" ref="R71" si="173">AF71+AL71</f>
        <v>228.55350000000004</v>
      </c>
      <c r="U71" s="2">
        <f t="shared" ref="U71" si="174">((A71+(C71/12))*(E71+G71/12))*(I71+K71/12)</f>
        <v>0.32407407407407413</v>
      </c>
      <c r="V71" s="2">
        <f>((I71+(K71/12))*(A71+C71/12))</f>
        <v>0.97222222222222232</v>
      </c>
      <c r="W71" s="3">
        <f>I71+(K71/12)</f>
        <v>1.1666666666666667</v>
      </c>
      <c r="X71" s="22">
        <f t="shared" ref="X71" si="175">A71+C71/12</f>
        <v>0.83333333333333337</v>
      </c>
      <c r="Z71" s="45">
        <f>U71*Price!$L$7</f>
        <v>20.416666666666671</v>
      </c>
      <c r="AA71" s="47">
        <f>U71*Price!$M$7</f>
        <v>24.305555555555561</v>
      </c>
      <c r="AB71" s="49">
        <f>U71*Price!$N$7</f>
        <v>34.675925925925931</v>
      </c>
      <c r="AC71" s="51">
        <f>U71*Price!$O$7</f>
        <v>37.916666666666671</v>
      </c>
      <c r="AD71" s="53">
        <f>U71*Price!$P$7</f>
        <v>50.555555555555564</v>
      </c>
      <c r="AE71" s="55">
        <f>U71*Price!$Q$7</f>
        <v>76.157407407407419</v>
      </c>
      <c r="AF71" s="57">
        <f>U71*Price!$R$7</f>
        <v>96.250000000000014</v>
      </c>
      <c r="AG71" s="2">
        <f>(V71*Price!$C$15)*2</f>
        <v>63.087500000000006</v>
      </c>
      <c r="AH71" s="3">
        <f>(W71*Price!$C$7)*2</f>
        <v>7.5705</v>
      </c>
      <c r="AI71" s="1">
        <f>X71*Price!$H$15</f>
        <v>12.6175</v>
      </c>
      <c r="AJ71" s="2">
        <f>(X71*Price!$F$7)*2</f>
        <v>41.457500000000003</v>
      </c>
      <c r="AK71" s="1">
        <f>Price!$H$7</f>
        <v>7.5705</v>
      </c>
      <c r="AL71" s="7">
        <f t="shared" ref="AL71" si="176">SUM(AG71:AK71)</f>
        <v>132.30350000000001</v>
      </c>
    </row>
  </sheetData>
  <mergeCells count="16">
    <mergeCell ref="Z3:AF3"/>
    <mergeCell ref="Z4:AF4"/>
    <mergeCell ref="A7:K7"/>
    <mergeCell ref="A38:K38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  <mergeCell ref="Q3:Q5"/>
    <mergeCell ref="R3:R5"/>
  </mergeCells>
  <printOptions horizontalCentered="1" verticalCentered="1"/>
  <pageMargins left="0.25" right="0.75" top="0.25" bottom="0.25" header="0.3" footer="0.3"/>
  <pageSetup scale="8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238FC-CF32-4F91-AB30-DF44B09A0B5A}">
  <sheetPr>
    <tabColor theme="7" tint="0.79998168889431442"/>
  </sheetPr>
  <dimension ref="A1:AL59"/>
  <sheetViews>
    <sheetView workbookViewId="0">
      <selection activeCell="L8" sqref="L8"/>
    </sheetView>
  </sheetViews>
  <sheetFormatPr defaultRowHeight="15" x14ac:dyDescent="0.25"/>
  <cols>
    <col min="1" max="1" width="1.7109375" style="8" customWidth="1"/>
    <col min="2" max="2" width="1" style="8" customWidth="1"/>
    <col min="3" max="3" width="2.7109375" style="66" customWidth="1"/>
    <col min="4" max="4" width="1.140625" style="84" customWidth="1"/>
    <col min="5" max="5" width="1.7109375" style="65" customWidth="1"/>
    <col min="6" max="6" width="1" style="8" customWidth="1"/>
    <col min="7" max="7" width="1.7109375" style="66" customWidth="1"/>
    <col min="8" max="8" width="1.140625" style="8" customWidth="1"/>
    <col min="9" max="9" width="1.7109375" style="65" customWidth="1"/>
    <col min="10" max="10" width="0.85546875" style="8" customWidth="1"/>
    <col min="11" max="11" width="1.7109375" style="66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9.140625" style="1"/>
    <col min="26" max="32" width="4.7109375" style="1" hidden="1" customWidth="1"/>
    <col min="33" max="38" width="0" style="1" hidden="1" customWidth="1"/>
    <col min="39" max="16384" width="9.140625" style="1"/>
  </cols>
  <sheetData>
    <row r="1" spans="1:38" ht="60" customHeight="1" thickBot="1" x14ac:dyDescent="0.25">
      <c r="A1" s="1860" t="s">
        <v>2</v>
      </c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49"/>
      <c r="M1" s="1850"/>
      <c r="N1" s="1851" t="s">
        <v>47</v>
      </c>
      <c r="O1" s="1852"/>
      <c r="P1" s="1852"/>
      <c r="Q1" s="1852"/>
      <c r="R1" s="1852"/>
      <c r="S1" s="11"/>
      <c r="T1" s="11"/>
      <c r="U1" s="11"/>
    </row>
    <row r="2" spans="1:38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8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  <c r="AI3" s="42"/>
      <c r="AJ3" s="42"/>
    </row>
    <row r="4" spans="1:38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40</v>
      </c>
      <c r="X4" s="4" t="s">
        <v>38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13</v>
      </c>
      <c r="AI4" s="4" t="s">
        <v>38</v>
      </c>
      <c r="AJ4" s="4" t="s">
        <v>39</v>
      </c>
      <c r="AK4" s="4" t="s">
        <v>16</v>
      </c>
    </row>
    <row r="5" spans="1:38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795"/>
      <c r="M5" s="1798"/>
      <c r="N5" s="1801"/>
      <c r="O5" s="1801"/>
      <c r="P5" s="1801"/>
      <c r="Q5" s="1801"/>
      <c r="R5" s="1807"/>
    </row>
    <row r="6" spans="1:38" ht="11.25" hidden="1" customHeight="1" x14ac:dyDescent="0.25">
      <c r="A6" s="8">
        <v>2</v>
      </c>
      <c r="B6" s="8" t="s">
        <v>0</v>
      </c>
      <c r="C6" s="66">
        <v>0</v>
      </c>
      <c r="D6" s="84" t="s">
        <v>1</v>
      </c>
      <c r="E6" s="65">
        <v>0</v>
      </c>
      <c r="F6" s="8" t="s">
        <v>0</v>
      </c>
      <c r="G6" s="66">
        <v>4</v>
      </c>
      <c r="H6" s="8" t="s">
        <v>1</v>
      </c>
      <c r="I6" s="65">
        <v>1</v>
      </c>
      <c r="J6" s="8" t="s">
        <v>0</v>
      </c>
      <c r="K6" s="66">
        <v>6</v>
      </c>
      <c r="U6" s="2">
        <f t="shared" ref="U6:U54" si="0">((A6+(C6/12))*(E6+G6/12))*(I6+K6/12)</f>
        <v>1</v>
      </c>
      <c r="V6" s="2">
        <f t="shared" ref="V6" si="1">((I6+(K6/12))*(A6+C6/12))</f>
        <v>3</v>
      </c>
      <c r="W6" s="3">
        <f t="shared" ref="W6" si="2">I6+(K6/12)</f>
        <v>1.5</v>
      </c>
      <c r="X6" s="1">
        <f t="shared" ref="X6:X54" si="3">A6+C6/12</f>
        <v>2</v>
      </c>
      <c r="AG6" s="1">
        <f>(V6*Price!C15)*2</f>
        <v>194.67000000000002</v>
      </c>
      <c r="AH6" s="1">
        <f>(W6*Price!C6)*2</f>
        <v>9.7334999999999994</v>
      </c>
      <c r="AI6" s="1">
        <f>X6*Price!C6</f>
        <v>6.4889999999999999</v>
      </c>
      <c r="AJ6" s="1">
        <f>X6*Price!F6</f>
        <v>23.1</v>
      </c>
      <c r="AK6" s="1">
        <f>Price!E15</f>
        <v>40.015500000000003</v>
      </c>
      <c r="AL6" s="1">
        <f>SUM(AG6:AK6)</f>
        <v>274.00800000000004</v>
      </c>
    </row>
    <row r="7" spans="1:38" ht="13.5" customHeight="1" x14ac:dyDescent="0.25">
      <c r="A7" s="1845" t="s">
        <v>37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8" ht="15.75" customHeight="1" x14ac:dyDescent="0.25">
      <c r="A8" s="197">
        <v>2</v>
      </c>
      <c r="B8" s="150" t="s">
        <v>0</v>
      </c>
      <c r="C8" s="200">
        <v>10</v>
      </c>
      <c r="D8" s="152" t="s">
        <v>1</v>
      </c>
      <c r="E8" s="153">
        <v>1</v>
      </c>
      <c r="F8" s="150" t="s">
        <v>0</v>
      </c>
      <c r="G8" s="151">
        <v>4</v>
      </c>
      <c r="H8" s="198" t="s">
        <v>1</v>
      </c>
      <c r="I8" s="153">
        <v>0</v>
      </c>
      <c r="J8" s="150" t="s">
        <v>0</v>
      </c>
      <c r="K8" s="199">
        <v>4</v>
      </c>
      <c r="L8" s="155">
        <f>Z8+AL8</f>
        <v>321.46916666666669</v>
      </c>
      <c r="M8" s="155">
        <f>AA8+AL8</f>
        <v>336.58027777777778</v>
      </c>
      <c r="N8" s="155">
        <f>AB8+AL8</f>
        <v>376.87657407407409</v>
      </c>
      <c r="O8" s="155">
        <f>AC8+AL8</f>
        <v>389.46916666666664</v>
      </c>
      <c r="P8" s="155">
        <f>AD8+AL8</f>
        <v>438.58027777777778</v>
      </c>
      <c r="Q8" s="155">
        <f>AE8+AL8</f>
        <v>538.06175925925925</v>
      </c>
      <c r="R8" s="155">
        <f>AF8+AL8</f>
        <v>616.13583333333327</v>
      </c>
      <c r="U8" s="2">
        <f t="shared" si="0"/>
        <v>1.2592592592592591</v>
      </c>
      <c r="V8" s="2">
        <f>((E8+(G8/12))*(A8+C8/12))</f>
        <v>3.7777777777777777</v>
      </c>
      <c r="W8" s="3">
        <f>E8+(G8/12)</f>
        <v>1.3333333333333333</v>
      </c>
      <c r="X8" s="2">
        <f>A8+C8/12</f>
        <v>2.8333333333333335</v>
      </c>
      <c r="Z8" s="45">
        <f>U8*Price!$L$7</f>
        <v>79.333333333333329</v>
      </c>
      <c r="AA8" s="47">
        <f>U8*Price!$M$7</f>
        <v>94.444444444444429</v>
      </c>
      <c r="AB8" s="49">
        <f>U8*Price!$N$7</f>
        <v>134.74074074074073</v>
      </c>
      <c r="AC8" s="51">
        <f>U8*Price!$O$7</f>
        <v>147.33333333333331</v>
      </c>
      <c r="AD8" s="53">
        <f>U8*Price!$P$7</f>
        <v>196.44444444444443</v>
      </c>
      <c r="AE8" s="55">
        <f>U8*Price!$Q$7</f>
        <v>295.92592592592587</v>
      </c>
      <c r="AF8" s="57">
        <f>U8*Price!$R$7</f>
        <v>373.99999999999994</v>
      </c>
      <c r="AG8" s="2">
        <f>(V8*Price!$C$15)</f>
        <v>122.57</v>
      </c>
      <c r="AH8" s="1">
        <f>(W8*Price!$C$20)*2</f>
        <v>14.420000000000002</v>
      </c>
      <c r="AI8" s="1">
        <f>(X8*Price!$C$20)*2</f>
        <v>30.642500000000005</v>
      </c>
      <c r="AJ8" s="2">
        <f>V8*Price!$H$15</f>
        <v>57.199333333333335</v>
      </c>
      <c r="AK8" s="1">
        <f>Price!$H$20</f>
        <v>17.304000000000002</v>
      </c>
      <c r="AL8" s="2">
        <f>SUM(AG8:AK8)</f>
        <v>242.13583333333335</v>
      </c>
    </row>
    <row r="9" spans="1:38" ht="15.75" customHeight="1" x14ac:dyDescent="0.25">
      <c r="A9" s="16">
        <v>3</v>
      </c>
      <c r="B9" s="64" t="s">
        <v>0</v>
      </c>
      <c r="C9" s="67">
        <v>0</v>
      </c>
      <c r="D9" s="70" t="s">
        <v>1</v>
      </c>
      <c r="E9" s="69">
        <v>1</v>
      </c>
      <c r="F9" s="64" t="s">
        <v>0</v>
      </c>
      <c r="G9" s="67">
        <v>4</v>
      </c>
      <c r="H9" s="63" t="s">
        <v>1</v>
      </c>
      <c r="I9" s="69">
        <v>0</v>
      </c>
      <c r="J9" s="64" t="s">
        <v>0</v>
      </c>
      <c r="K9" s="68">
        <v>4</v>
      </c>
      <c r="L9" s="21">
        <f t="shared" ref="L9:L11" si="4">Z9+AL9</f>
        <v>338.51299999999998</v>
      </c>
      <c r="M9" s="21">
        <f t="shared" ref="M9:M11" si="5">AA9+AL9</f>
        <v>354.51299999999998</v>
      </c>
      <c r="N9" s="21">
        <f t="shared" ref="N9:N11" si="6">AB9+AL9</f>
        <v>397.17966666666666</v>
      </c>
      <c r="O9" s="21">
        <f t="shared" ref="O9:O11" si="7">AC9+AL9</f>
        <v>410.51299999999998</v>
      </c>
      <c r="P9" s="21">
        <f t="shared" ref="P9:P11" si="8">AD9+AL9</f>
        <v>462.51299999999998</v>
      </c>
      <c r="Q9" s="21">
        <f t="shared" ref="Q9:Q11" si="9">AE9+AL9</f>
        <v>567.84633333333329</v>
      </c>
      <c r="R9" s="21">
        <f t="shared" ref="R9:R11" si="10">AF9+AL9</f>
        <v>650.51299999999992</v>
      </c>
      <c r="U9" s="2">
        <f t="shared" si="0"/>
        <v>1.3333333333333333</v>
      </c>
      <c r="V9" s="2">
        <f t="shared" ref="V9:V10" si="11">((E9+(G9/12))*(A9+C9/12))</f>
        <v>4</v>
      </c>
      <c r="W9" s="3">
        <f t="shared" ref="W9" si="12">E9+(G9/12)</f>
        <v>1.3333333333333333</v>
      </c>
      <c r="X9" s="1">
        <f>A9+C9/12</f>
        <v>3</v>
      </c>
      <c r="Z9" s="45">
        <f>U9*Price!$L$7</f>
        <v>84</v>
      </c>
      <c r="AA9" s="47">
        <f>U9*Price!$M$7</f>
        <v>100</v>
      </c>
      <c r="AB9" s="49">
        <f>U9*Price!$N$7</f>
        <v>142.66666666666666</v>
      </c>
      <c r="AC9" s="51">
        <f>U9*Price!$O$7</f>
        <v>156</v>
      </c>
      <c r="AD9" s="53">
        <f>U9*Price!$P$7</f>
        <v>208</v>
      </c>
      <c r="AE9" s="55">
        <f>U9*Price!$Q$7</f>
        <v>313.33333333333331</v>
      </c>
      <c r="AF9" s="57">
        <f>U9*Price!$R$7</f>
        <v>396</v>
      </c>
      <c r="AG9" s="2">
        <f>(V9*Price!$C$15)</f>
        <v>129.78</v>
      </c>
      <c r="AH9" s="1">
        <f>(W9*Price!$C$20)*2</f>
        <v>14.420000000000002</v>
      </c>
      <c r="AI9" s="1">
        <f>(X9*Price!$C$20)*2</f>
        <v>32.445000000000007</v>
      </c>
      <c r="AJ9" s="2">
        <f>V9*Price!$H$15</f>
        <v>60.564</v>
      </c>
      <c r="AK9" s="1">
        <f>Price!$H$20</f>
        <v>17.304000000000002</v>
      </c>
      <c r="AL9" s="1">
        <f>SUM(AG9:AK9)</f>
        <v>254.51299999999998</v>
      </c>
    </row>
    <row r="10" spans="1:38" x14ac:dyDescent="0.25">
      <c r="A10" s="197">
        <v>3</v>
      </c>
      <c r="B10" s="150" t="s">
        <v>0</v>
      </c>
      <c r="C10" s="151">
        <v>6</v>
      </c>
      <c r="D10" s="152" t="s">
        <v>1</v>
      </c>
      <c r="E10" s="153">
        <v>1</v>
      </c>
      <c r="F10" s="150" t="s">
        <v>0</v>
      </c>
      <c r="G10" s="151">
        <v>4</v>
      </c>
      <c r="H10" s="198" t="s">
        <v>1</v>
      </c>
      <c r="I10" s="153">
        <v>0</v>
      </c>
      <c r="J10" s="150" t="s">
        <v>0</v>
      </c>
      <c r="K10" s="199">
        <v>4</v>
      </c>
      <c r="L10" s="155">
        <f t="shared" si="4"/>
        <v>389.64449999999999</v>
      </c>
      <c r="M10" s="155">
        <f t="shared" si="5"/>
        <v>408.31116666666662</v>
      </c>
      <c r="N10" s="155">
        <f t="shared" si="6"/>
        <v>458.08894444444445</v>
      </c>
      <c r="O10" s="155">
        <f t="shared" si="7"/>
        <v>473.64449999999999</v>
      </c>
      <c r="P10" s="155">
        <f t="shared" si="8"/>
        <v>534.31116666666662</v>
      </c>
      <c r="Q10" s="155">
        <f t="shared" si="9"/>
        <v>657.20005555555554</v>
      </c>
      <c r="R10" s="155">
        <f t="shared" si="10"/>
        <v>753.64449999999988</v>
      </c>
      <c r="U10" s="2">
        <f t="shared" si="0"/>
        <v>1.5555555555555554</v>
      </c>
      <c r="V10" s="2">
        <f t="shared" si="11"/>
        <v>4.6666666666666661</v>
      </c>
      <c r="W10" s="3">
        <f>E10+(G10/12)</f>
        <v>1.3333333333333333</v>
      </c>
      <c r="X10" s="1">
        <f>A10+C10/12</f>
        <v>3.5</v>
      </c>
      <c r="Z10" s="45">
        <f>U10*Price!$L$7</f>
        <v>97.999999999999986</v>
      </c>
      <c r="AA10" s="47">
        <f>U10*Price!$M$7</f>
        <v>116.66666666666666</v>
      </c>
      <c r="AB10" s="49">
        <f>U10*Price!$N$7</f>
        <v>166.44444444444443</v>
      </c>
      <c r="AC10" s="51">
        <f>U10*Price!$O$7</f>
        <v>181.99999999999997</v>
      </c>
      <c r="AD10" s="53">
        <f>U10*Price!$P$7</f>
        <v>242.66666666666663</v>
      </c>
      <c r="AE10" s="55">
        <f>U10*Price!$Q$7</f>
        <v>365.55555555555549</v>
      </c>
      <c r="AF10" s="57">
        <f>U10*Price!$R$7</f>
        <v>461.99999999999994</v>
      </c>
      <c r="AG10" s="2">
        <f>(V10*Price!$C$15)</f>
        <v>151.40999999999997</v>
      </c>
      <c r="AH10" s="1">
        <f>(W10*Price!$C$20)*2</f>
        <v>14.420000000000002</v>
      </c>
      <c r="AI10" s="1">
        <f>(X10*Price!$C$20)*2</f>
        <v>37.852500000000006</v>
      </c>
      <c r="AJ10" s="2">
        <f>V10*Price!$H$15</f>
        <v>70.657999999999987</v>
      </c>
      <c r="AK10" s="1">
        <f>Price!$H$20</f>
        <v>17.304000000000002</v>
      </c>
      <c r="AL10" s="7">
        <f t="shared" ref="AL10:AL54" si="13">SUM(AG10:AK10)</f>
        <v>291.64449999999999</v>
      </c>
    </row>
    <row r="11" spans="1:38" x14ac:dyDescent="0.25">
      <c r="A11" s="16">
        <v>4</v>
      </c>
      <c r="B11" s="64" t="s">
        <v>0</v>
      </c>
      <c r="C11" s="67">
        <v>0</v>
      </c>
      <c r="D11" s="70" t="s">
        <v>1</v>
      </c>
      <c r="E11" s="69">
        <v>1</v>
      </c>
      <c r="F11" s="64" t="s">
        <v>0</v>
      </c>
      <c r="G11" s="67">
        <v>4</v>
      </c>
      <c r="H11" s="63" t="s">
        <v>1</v>
      </c>
      <c r="I11" s="69">
        <v>0</v>
      </c>
      <c r="J11" s="64" t="s">
        <v>0</v>
      </c>
      <c r="K11" s="68">
        <v>4</v>
      </c>
      <c r="L11" s="58">
        <f t="shared" si="4"/>
        <v>440.77599999999995</v>
      </c>
      <c r="M11" s="58">
        <f t="shared" si="5"/>
        <v>462.10933333333327</v>
      </c>
      <c r="N11" s="58">
        <f t="shared" si="6"/>
        <v>518.99822222222213</v>
      </c>
      <c r="O11" s="58">
        <f t="shared" si="7"/>
        <v>536.77599999999995</v>
      </c>
      <c r="P11" s="58">
        <f t="shared" si="8"/>
        <v>606.10933333333332</v>
      </c>
      <c r="Q11" s="58">
        <f t="shared" si="9"/>
        <v>746.55377777777767</v>
      </c>
      <c r="R11" s="58">
        <f t="shared" si="10"/>
        <v>856.77599999999995</v>
      </c>
      <c r="U11" s="2">
        <f t="shared" si="0"/>
        <v>1.7777777777777777</v>
      </c>
      <c r="V11" s="2">
        <f>((E11+(G11/12))*(A11+C11/12))</f>
        <v>5.333333333333333</v>
      </c>
      <c r="W11" s="3">
        <f>E11+(G11/12)</f>
        <v>1.3333333333333333</v>
      </c>
      <c r="X11" s="1">
        <f>A11+C11/12</f>
        <v>4</v>
      </c>
      <c r="Z11" s="45">
        <f>U11*Price!$L$7</f>
        <v>112</v>
      </c>
      <c r="AA11" s="47">
        <f>U11*Price!$M$7</f>
        <v>133.33333333333331</v>
      </c>
      <c r="AB11" s="49">
        <f>U11*Price!$N$7</f>
        <v>190.2222222222222</v>
      </c>
      <c r="AC11" s="51">
        <f>U11*Price!$O$7</f>
        <v>208</v>
      </c>
      <c r="AD11" s="53">
        <f>U11*Price!$P$7</f>
        <v>277.33333333333331</v>
      </c>
      <c r="AE11" s="55">
        <f>U11*Price!$Q$7</f>
        <v>417.77777777777777</v>
      </c>
      <c r="AF11" s="57">
        <f>U11*Price!$R$7</f>
        <v>528</v>
      </c>
      <c r="AG11" s="2">
        <f>(V11*Price!$C$15)</f>
        <v>173.04</v>
      </c>
      <c r="AH11" s="1">
        <f>(W11*Price!$C$20)*2</f>
        <v>14.420000000000002</v>
      </c>
      <c r="AI11" s="1">
        <f>(X11*Price!$C$20)*2</f>
        <v>43.260000000000005</v>
      </c>
      <c r="AJ11" s="2">
        <f>V11*Price!$H$15</f>
        <v>80.751999999999995</v>
      </c>
      <c r="AK11" s="1">
        <f>Price!$H$20</f>
        <v>17.304000000000002</v>
      </c>
      <c r="AL11" s="2">
        <f t="shared" si="13"/>
        <v>328.77599999999995</v>
      </c>
    </row>
    <row r="12" spans="1:38" ht="13.5" customHeight="1" x14ac:dyDescent="0.25">
      <c r="A12" s="1845" t="s">
        <v>28</v>
      </c>
      <c r="B12" s="1846"/>
      <c r="C12" s="1846"/>
      <c r="D12" s="1846"/>
      <c r="E12" s="1846"/>
      <c r="F12" s="1846"/>
      <c r="G12" s="1846"/>
      <c r="H12" s="1846"/>
      <c r="I12" s="1846"/>
      <c r="J12" s="1846"/>
      <c r="K12" s="1847"/>
      <c r="L12" s="239"/>
      <c r="M12" s="240"/>
      <c r="N12" s="240"/>
      <c r="O12" s="240"/>
      <c r="P12" s="240"/>
      <c r="Q12" s="240"/>
      <c r="R12" s="241"/>
      <c r="U12" s="2"/>
      <c r="V12" s="2"/>
      <c r="W12" s="3"/>
      <c r="Z12" s="45"/>
      <c r="AA12" s="47"/>
      <c r="AB12" s="49"/>
      <c r="AC12" s="51"/>
      <c r="AD12" s="53"/>
      <c r="AE12" s="55"/>
      <c r="AF12" s="57"/>
      <c r="AG12" s="2"/>
      <c r="AJ12" s="2"/>
    </row>
    <row r="13" spans="1:38" ht="15.75" customHeight="1" x14ac:dyDescent="0.25">
      <c r="A13" s="197">
        <v>2</v>
      </c>
      <c r="B13" s="150" t="s">
        <v>0</v>
      </c>
      <c r="C13" s="151">
        <v>4</v>
      </c>
      <c r="D13" s="152" t="s">
        <v>1</v>
      </c>
      <c r="E13" s="153">
        <v>1</v>
      </c>
      <c r="F13" s="150" t="s">
        <v>0</v>
      </c>
      <c r="G13" s="151">
        <v>0</v>
      </c>
      <c r="H13" s="198" t="s">
        <v>1</v>
      </c>
      <c r="I13" s="153">
        <v>0</v>
      </c>
      <c r="J13" s="150" t="s">
        <v>0</v>
      </c>
      <c r="K13" s="199">
        <v>6</v>
      </c>
      <c r="L13" s="148">
        <f>V13*Price!$L$25</f>
        <v>261.33333333333337</v>
      </c>
      <c r="M13" s="1621">
        <f>V13*Price!$M$25</f>
        <v>0</v>
      </c>
      <c r="N13" s="148">
        <f>V13*Price!$N$25</f>
        <v>256.66666666666669</v>
      </c>
      <c r="O13" s="148">
        <f>V13*Price!$O$25</f>
        <v>312.66666666666669</v>
      </c>
      <c r="P13" s="148">
        <f>V13*Price!$P$25</f>
        <v>347.66666666666669</v>
      </c>
      <c r="Q13" s="148">
        <f>V13*Price!$Q$25</f>
        <v>350</v>
      </c>
      <c r="R13" s="148">
        <f>V13*Price!$R$25</f>
        <v>494.66666666666669</v>
      </c>
      <c r="U13" s="2">
        <f t="shared" ref="U13:U15" si="14">((A13+(C13/12))*(E13+G13/12))*(I13+K13/12)</f>
        <v>1.1666666666666667</v>
      </c>
      <c r="V13" s="2">
        <f>((E13+(G13/12))*(A13+C13/12))</f>
        <v>2.3333333333333335</v>
      </c>
      <c r="W13" s="3">
        <f t="shared" ref="W13:W54" si="15">E13+(G13/12)</f>
        <v>1</v>
      </c>
      <c r="X13" s="2">
        <f>A13+C13/12</f>
        <v>2.3333333333333335</v>
      </c>
      <c r="Z13" s="45">
        <f>U13*Price!$L$7</f>
        <v>73.5</v>
      </c>
      <c r="AA13" s="47">
        <f>U13*Price!$M$7</f>
        <v>87.5</v>
      </c>
      <c r="AB13" s="49">
        <f>U13*Price!$N$7</f>
        <v>124.83333333333334</v>
      </c>
      <c r="AC13" s="51">
        <f>U13*Price!$O$7</f>
        <v>136.5</v>
      </c>
      <c r="AD13" s="53">
        <f>U13*Price!$P$7</f>
        <v>182</v>
      </c>
      <c r="AE13" s="55">
        <f>U13*Price!$Q$7</f>
        <v>274.16666666666669</v>
      </c>
      <c r="AF13" s="57">
        <f>U13*Price!$R$7</f>
        <v>346.5</v>
      </c>
      <c r="AG13" s="2">
        <f>(V13*Price!$C$15)</f>
        <v>75.705000000000013</v>
      </c>
      <c r="AH13" s="1">
        <f>(W13*Price!$C$21)*2</f>
        <v>6.4889999999999999</v>
      </c>
      <c r="AI13" s="1">
        <f>(X13*Price!$C$21)*2</f>
        <v>15.141</v>
      </c>
      <c r="AJ13" s="2">
        <f>V13*Price!$H$15</f>
        <v>35.329000000000001</v>
      </c>
      <c r="AK13" s="1">
        <f>Price!$H$21</f>
        <v>17.304000000000002</v>
      </c>
      <c r="AL13" s="1">
        <f>SUM(AG13:AK13)</f>
        <v>149.96800000000002</v>
      </c>
    </row>
    <row r="14" spans="1:38" x14ac:dyDescent="0.25">
      <c r="A14" s="16">
        <v>2</v>
      </c>
      <c r="B14" s="64" t="s">
        <v>0</v>
      </c>
      <c r="C14" s="67">
        <v>6</v>
      </c>
      <c r="D14" s="70" t="s">
        <v>1</v>
      </c>
      <c r="E14" s="69">
        <v>1</v>
      </c>
      <c r="F14" s="64" t="s">
        <v>0</v>
      </c>
      <c r="G14" s="67">
        <v>0</v>
      </c>
      <c r="H14" s="63" t="s">
        <v>1</v>
      </c>
      <c r="I14" s="69">
        <v>0</v>
      </c>
      <c r="J14" s="64" t="s">
        <v>0</v>
      </c>
      <c r="K14" s="68">
        <v>6</v>
      </c>
      <c r="L14" s="59">
        <f>V14*Price!$L$25</f>
        <v>280</v>
      </c>
      <c r="M14" s="1622">
        <f>V14*Price!$M$25</f>
        <v>0</v>
      </c>
      <c r="N14" s="59">
        <f>V14*Price!$N$25</f>
        <v>275</v>
      </c>
      <c r="O14" s="59">
        <f>V14*Price!$O$25</f>
        <v>335</v>
      </c>
      <c r="P14" s="59">
        <f>V14*Price!$P$25</f>
        <v>372.5</v>
      </c>
      <c r="Q14" s="59">
        <f>V14*Price!$Q$25</f>
        <v>375</v>
      </c>
      <c r="R14" s="59">
        <f>V14*Price!$R$25</f>
        <v>530</v>
      </c>
      <c r="U14" s="2">
        <f t="shared" si="14"/>
        <v>1.25</v>
      </c>
      <c r="V14" s="2">
        <f>((E14+(G14/12))*(A14+C14/12))</f>
        <v>2.5</v>
      </c>
      <c r="W14" s="3">
        <f t="shared" si="15"/>
        <v>1</v>
      </c>
      <c r="X14" s="1">
        <f t="shared" ref="X14" si="16">A14+C14/12</f>
        <v>2.5</v>
      </c>
      <c r="Z14" s="45">
        <f>U14*Price!$L$7</f>
        <v>78.75</v>
      </c>
      <c r="AA14" s="47">
        <f>U14*Price!$M$7</f>
        <v>93.75</v>
      </c>
      <c r="AB14" s="49">
        <f>U14*Price!$N$7</f>
        <v>133.75</v>
      </c>
      <c r="AC14" s="51">
        <f>U14*Price!$O$7</f>
        <v>146.25</v>
      </c>
      <c r="AD14" s="53">
        <f>U14*Price!$P$7</f>
        <v>195</v>
      </c>
      <c r="AE14" s="55">
        <f>U14*Price!$Q$7</f>
        <v>293.75</v>
      </c>
      <c r="AF14" s="57">
        <f>U14*Price!$R$7</f>
        <v>371.25</v>
      </c>
      <c r="AG14" s="2">
        <f>(V14*Price!$C$15)</f>
        <v>81.112499999999997</v>
      </c>
      <c r="AH14" s="1">
        <f>(W14*Price!$C$21)*2</f>
        <v>6.4889999999999999</v>
      </c>
      <c r="AI14" s="1">
        <f>(X14*Price!$C$21)*2</f>
        <v>16.2225</v>
      </c>
      <c r="AJ14" s="2">
        <f>V14*Price!$H$15</f>
        <v>37.852499999999999</v>
      </c>
      <c r="AK14" s="1">
        <f>Price!$H$21</f>
        <v>17.304000000000002</v>
      </c>
      <c r="AL14" s="7">
        <f t="shared" ref="AL14:AL15" si="17">SUM(AG14:AK14)</f>
        <v>158.98050000000001</v>
      </c>
    </row>
    <row r="15" spans="1:38" x14ac:dyDescent="0.25">
      <c r="A15" s="100">
        <v>2</v>
      </c>
      <c r="B15" s="101" t="s">
        <v>0</v>
      </c>
      <c r="C15" s="102">
        <v>6</v>
      </c>
      <c r="D15" s="103" t="s">
        <v>1</v>
      </c>
      <c r="E15" s="153">
        <v>1</v>
      </c>
      <c r="F15" s="150" t="s">
        <v>0</v>
      </c>
      <c r="G15" s="151">
        <v>2</v>
      </c>
      <c r="H15" s="205" t="s">
        <v>1</v>
      </c>
      <c r="I15" s="104">
        <v>0</v>
      </c>
      <c r="J15" s="101" t="s">
        <v>0</v>
      </c>
      <c r="K15" s="206">
        <v>6</v>
      </c>
      <c r="L15" s="148">
        <f>V15*Price!$L$25</f>
        <v>326.66666666666669</v>
      </c>
      <c r="M15" s="1621">
        <f>V15*Price!$M$25</f>
        <v>0</v>
      </c>
      <c r="N15" s="148">
        <f>V15*Price!$N$25</f>
        <v>320.83333333333337</v>
      </c>
      <c r="O15" s="148">
        <f>V15*Price!$O$25</f>
        <v>390.83333333333337</v>
      </c>
      <c r="P15" s="148">
        <f>V15*Price!$P$25</f>
        <v>434.58333333333337</v>
      </c>
      <c r="Q15" s="148">
        <f>V15*Price!$Q$25</f>
        <v>437.50000000000006</v>
      </c>
      <c r="R15" s="148">
        <f>V15*Price!$R$25</f>
        <v>618.33333333333337</v>
      </c>
      <c r="U15" s="2">
        <f t="shared" si="14"/>
        <v>1.4583333333333335</v>
      </c>
      <c r="V15" s="2">
        <f t="shared" ref="V15:V33" si="18">((E15+(G15/12))*(A15+C15/12))</f>
        <v>2.916666666666667</v>
      </c>
      <c r="W15" s="3">
        <f t="shared" si="15"/>
        <v>1.1666666666666667</v>
      </c>
      <c r="X15" s="1">
        <f>A15+C15/12</f>
        <v>2.5</v>
      </c>
      <c r="Z15" s="45">
        <f>U15*Price!$L$7</f>
        <v>91.875000000000014</v>
      </c>
      <c r="AA15" s="47">
        <f>U15*Price!$M$7</f>
        <v>109.37500000000001</v>
      </c>
      <c r="AB15" s="49">
        <f>U15*Price!$N$7</f>
        <v>156.04166666666669</v>
      </c>
      <c r="AC15" s="51">
        <f>U15*Price!$O$7</f>
        <v>170.62500000000003</v>
      </c>
      <c r="AD15" s="53">
        <f>U15*Price!$P$7</f>
        <v>227.50000000000003</v>
      </c>
      <c r="AE15" s="55">
        <f>U15*Price!$Q$7</f>
        <v>342.70833333333337</v>
      </c>
      <c r="AF15" s="57">
        <f>U15*Price!$R$7</f>
        <v>433.12500000000006</v>
      </c>
      <c r="AG15" s="2">
        <f>(V15*Price!$C$15)</f>
        <v>94.631250000000009</v>
      </c>
      <c r="AH15" s="1">
        <f>(W15*Price!$C$21)*2</f>
        <v>7.5705</v>
      </c>
      <c r="AI15" s="1">
        <f>(X15*Price!$C$21)*2</f>
        <v>16.2225</v>
      </c>
      <c r="AJ15" s="2">
        <f>V15*Price!$H$15</f>
        <v>44.161250000000003</v>
      </c>
      <c r="AK15" s="1">
        <f>Price!$H$21</f>
        <v>17.304000000000002</v>
      </c>
      <c r="AL15" s="1">
        <f t="shared" si="17"/>
        <v>179.8895</v>
      </c>
    </row>
    <row r="16" spans="1:38" x14ac:dyDescent="0.25">
      <c r="A16" s="16">
        <v>2</v>
      </c>
      <c r="B16" s="64" t="s">
        <v>0</v>
      </c>
      <c r="C16" s="67">
        <v>8</v>
      </c>
      <c r="D16" s="70" t="s">
        <v>1</v>
      </c>
      <c r="E16" s="69">
        <v>1</v>
      </c>
      <c r="F16" s="64" t="s">
        <v>0</v>
      </c>
      <c r="G16" s="67">
        <v>0</v>
      </c>
      <c r="H16" s="63" t="s">
        <v>1</v>
      </c>
      <c r="I16" s="69">
        <v>0</v>
      </c>
      <c r="J16" s="64" t="s">
        <v>0</v>
      </c>
      <c r="K16" s="68">
        <v>6</v>
      </c>
      <c r="L16" s="59">
        <f>V16*Price!$L$25</f>
        <v>298.66666666666663</v>
      </c>
      <c r="M16" s="1622">
        <f>V16*Price!$M$25</f>
        <v>0</v>
      </c>
      <c r="N16" s="59">
        <f>V16*Price!$N$25</f>
        <v>293.33333333333331</v>
      </c>
      <c r="O16" s="59">
        <f>V16*Price!$O$25</f>
        <v>357.33333333333331</v>
      </c>
      <c r="P16" s="59">
        <f>V16*Price!$P$25</f>
        <v>397.33333333333331</v>
      </c>
      <c r="Q16" s="59">
        <f>V16*Price!$Q$25</f>
        <v>400</v>
      </c>
      <c r="R16" s="59">
        <f>V16*Price!$R$25</f>
        <v>565.33333333333326</v>
      </c>
      <c r="U16" s="2">
        <f t="shared" si="0"/>
        <v>1.3333333333333333</v>
      </c>
      <c r="V16" s="2">
        <f t="shared" si="18"/>
        <v>2.6666666666666665</v>
      </c>
      <c r="W16" s="3">
        <f t="shared" si="15"/>
        <v>1</v>
      </c>
      <c r="X16" s="2">
        <f t="shared" si="3"/>
        <v>2.6666666666666665</v>
      </c>
      <c r="Z16" s="45">
        <f>U16*Price!$L$7</f>
        <v>84</v>
      </c>
      <c r="AA16" s="47">
        <f>U16*Price!$M$7</f>
        <v>100</v>
      </c>
      <c r="AB16" s="49">
        <f>U16*Price!$N$7</f>
        <v>142.66666666666666</v>
      </c>
      <c r="AC16" s="51">
        <f>U16*Price!$O$7</f>
        <v>156</v>
      </c>
      <c r="AD16" s="53">
        <f>U16*Price!$P$7</f>
        <v>208</v>
      </c>
      <c r="AE16" s="55">
        <f>U16*Price!$Q$7</f>
        <v>313.33333333333331</v>
      </c>
      <c r="AF16" s="57">
        <f>U16*Price!$R$7</f>
        <v>396</v>
      </c>
      <c r="AG16" s="2">
        <f>(V16*Price!$C$15)</f>
        <v>86.52</v>
      </c>
      <c r="AH16" s="1">
        <f>(W16*Price!$C$21)*2</f>
        <v>6.4889999999999999</v>
      </c>
      <c r="AI16" s="1">
        <f>(X16*Price!$C$21)*2</f>
        <v>17.303999999999998</v>
      </c>
      <c r="AJ16" s="2">
        <f>V16*Price!$H$15</f>
        <v>40.375999999999998</v>
      </c>
      <c r="AK16" s="1">
        <f>Price!$H$21</f>
        <v>17.304000000000002</v>
      </c>
      <c r="AL16" s="1">
        <f t="shared" si="13"/>
        <v>167.99299999999999</v>
      </c>
    </row>
    <row r="17" spans="1:38" x14ac:dyDescent="0.25">
      <c r="A17" s="197">
        <v>2</v>
      </c>
      <c r="B17" s="150" t="s">
        <v>0</v>
      </c>
      <c r="C17" s="200">
        <v>10</v>
      </c>
      <c r="D17" s="152" t="s">
        <v>1</v>
      </c>
      <c r="E17" s="153">
        <v>1</v>
      </c>
      <c r="F17" s="150" t="s">
        <v>0</v>
      </c>
      <c r="G17" s="151">
        <v>0</v>
      </c>
      <c r="H17" s="198" t="s">
        <v>1</v>
      </c>
      <c r="I17" s="153">
        <v>0</v>
      </c>
      <c r="J17" s="150" t="s">
        <v>0</v>
      </c>
      <c r="K17" s="199">
        <v>6</v>
      </c>
      <c r="L17" s="148">
        <f>V17*Price!$L$25</f>
        <v>317.33333333333337</v>
      </c>
      <c r="M17" s="1621">
        <f>V17*Price!$M$25</f>
        <v>0</v>
      </c>
      <c r="N17" s="148">
        <f>V17*Price!$N$25</f>
        <v>311.66666666666669</v>
      </c>
      <c r="O17" s="148">
        <f>V17*Price!$O$25</f>
        <v>379.66666666666669</v>
      </c>
      <c r="P17" s="148">
        <f>V17*Price!$P$25</f>
        <v>422.16666666666669</v>
      </c>
      <c r="Q17" s="148">
        <f>V17*Price!$Q$25</f>
        <v>425</v>
      </c>
      <c r="R17" s="148">
        <f>V17*Price!$R$25</f>
        <v>600.66666666666674</v>
      </c>
      <c r="U17" s="2">
        <f t="shared" si="0"/>
        <v>1.4166666666666667</v>
      </c>
      <c r="V17" s="2">
        <f t="shared" si="18"/>
        <v>2.8333333333333335</v>
      </c>
      <c r="W17" s="3">
        <f t="shared" si="15"/>
        <v>1</v>
      </c>
      <c r="X17" s="2">
        <f t="shared" si="3"/>
        <v>2.8333333333333335</v>
      </c>
      <c r="Z17" s="45">
        <f>U17*Price!$L$7</f>
        <v>89.25</v>
      </c>
      <c r="AA17" s="47">
        <f>U17*Price!$M$7</f>
        <v>106.25</v>
      </c>
      <c r="AB17" s="49">
        <f>U17*Price!$N$7</f>
        <v>151.58333333333334</v>
      </c>
      <c r="AC17" s="51">
        <f>U17*Price!$O$7</f>
        <v>165.75</v>
      </c>
      <c r="AD17" s="53">
        <f>U17*Price!$P$7</f>
        <v>221</v>
      </c>
      <c r="AE17" s="55">
        <f>U17*Price!$Q$7</f>
        <v>332.91666666666669</v>
      </c>
      <c r="AF17" s="57">
        <f>U17*Price!$R$7</f>
        <v>420.75</v>
      </c>
      <c r="AG17" s="2">
        <f>(V17*Price!$C$15)</f>
        <v>91.927500000000009</v>
      </c>
      <c r="AH17" s="1">
        <f>(W17*Price!$C$21)*2</f>
        <v>6.4889999999999999</v>
      </c>
      <c r="AI17" s="1">
        <f>(X17*Price!$C$21)*2</f>
        <v>18.3855</v>
      </c>
      <c r="AJ17" s="2">
        <f>V17*Price!$H$15</f>
        <v>42.899500000000003</v>
      </c>
      <c r="AK17" s="1">
        <f>Price!$H$21</f>
        <v>17.304000000000002</v>
      </c>
      <c r="AL17" s="1">
        <f t="shared" si="13"/>
        <v>177.00550000000001</v>
      </c>
    </row>
    <row r="18" spans="1:38" x14ac:dyDescent="0.25">
      <c r="A18" s="16">
        <v>3</v>
      </c>
      <c r="B18" s="64" t="s">
        <v>0</v>
      </c>
      <c r="C18" s="67">
        <v>0</v>
      </c>
      <c r="D18" s="70" t="s">
        <v>1</v>
      </c>
      <c r="E18" s="69">
        <v>1</v>
      </c>
      <c r="F18" s="64" t="s">
        <v>0</v>
      </c>
      <c r="G18" s="67">
        <v>0</v>
      </c>
      <c r="H18" s="63" t="s">
        <v>1</v>
      </c>
      <c r="I18" s="69">
        <v>0</v>
      </c>
      <c r="J18" s="64" t="s">
        <v>0</v>
      </c>
      <c r="K18" s="68">
        <v>6</v>
      </c>
      <c r="L18" s="59">
        <f>V18*Price!$L$25</f>
        <v>336</v>
      </c>
      <c r="M18" s="1622">
        <f>V18*Price!$M$25</f>
        <v>0</v>
      </c>
      <c r="N18" s="59">
        <f>V18*Price!$N$25</f>
        <v>330</v>
      </c>
      <c r="O18" s="59">
        <f>V18*Price!$O$25</f>
        <v>402</v>
      </c>
      <c r="P18" s="59">
        <f>V18*Price!$P$25</f>
        <v>447</v>
      </c>
      <c r="Q18" s="59">
        <f>V18*Price!$Q$25</f>
        <v>450</v>
      </c>
      <c r="R18" s="59">
        <f>V18*Price!$R$25</f>
        <v>636</v>
      </c>
      <c r="U18" s="2">
        <f t="shared" si="0"/>
        <v>1.5</v>
      </c>
      <c r="V18" s="2">
        <f t="shared" si="18"/>
        <v>3</v>
      </c>
      <c r="W18" s="3">
        <f t="shared" si="15"/>
        <v>1</v>
      </c>
      <c r="X18" s="1">
        <f t="shared" si="3"/>
        <v>3</v>
      </c>
      <c r="Z18" s="45">
        <f>U18*Price!$L$7</f>
        <v>94.5</v>
      </c>
      <c r="AA18" s="47">
        <f>U18*Price!$M$7</f>
        <v>112.5</v>
      </c>
      <c r="AB18" s="49">
        <f>U18*Price!$N$7</f>
        <v>160.5</v>
      </c>
      <c r="AC18" s="51">
        <f>U18*Price!$O$7</f>
        <v>175.5</v>
      </c>
      <c r="AD18" s="53">
        <f>U18*Price!$P$7</f>
        <v>234</v>
      </c>
      <c r="AE18" s="55">
        <f>U18*Price!$Q$7</f>
        <v>352.5</v>
      </c>
      <c r="AF18" s="57">
        <f>U18*Price!$R$7</f>
        <v>445.5</v>
      </c>
      <c r="AG18" s="2">
        <f>(V18*Price!$C$15)</f>
        <v>97.335000000000008</v>
      </c>
      <c r="AH18" s="1">
        <f>(W18*Price!$C$21)*2</f>
        <v>6.4889999999999999</v>
      </c>
      <c r="AI18" s="1">
        <f>(X18*Price!$C$21)*2</f>
        <v>19.466999999999999</v>
      </c>
      <c r="AJ18" s="2">
        <f>V18*Price!$H$15</f>
        <v>45.423000000000002</v>
      </c>
      <c r="AK18" s="1">
        <f>Price!$H$21</f>
        <v>17.304000000000002</v>
      </c>
      <c r="AL18" s="7">
        <f t="shared" si="13"/>
        <v>186.018</v>
      </c>
    </row>
    <row r="19" spans="1:38" x14ac:dyDescent="0.25">
      <c r="A19" s="100">
        <v>3</v>
      </c>
      <c r="B19" s="101" t="s">
        <v>0</v>
      </c>
      <c r="C19" s="102">
        <v>0</v>
      </c>
      <c r="D19" s="103" t="s">
        <v>1</v>
      </c>
      <c r="E19" s="153">
        <v>1</v>
      </c>
      <c r="F19" s="150" t="s">
        <v>0</v>
      </c>
      <c r="G19" s="151">
        <v>2</v>
      </c>
      <c r="H19" s="205" t="s">
        <v>1</v>
      </c>
      <c r="I19" s="104">
        <v>0</v>
      </c>
      <c r="J19" s="101" t="s">
        <v>0</v>
      </c>
      <c r="K19" s="206">
        <v>6</v>
      </c>
      <c r="L19" s="148">
        <f>V19*Price!$L$25</f>
        <v>392</v>
      </c>
      <c r="M19" s="1621">
        <f>V19*Price!$M$25</f>
        <v>0</v>
      </c>
      <c r="N19" s="148">
        <f>V19*Price!$N$25</f>
        <v>385</v>
      </c>
      <c r="O19" s="148">
        <f>V19*Price!$O$25</f>
        <v>469</v>
      </c>
      <c r="P19" s="148">
        <f>V19*Price!$P$25</f>
        <v>521.5</v>
      </c>
      <c r="Q19" s="148">
        <f>V19*Price!$Q$25</f>
        <v>525</v>
      </c>
      <c r="R19" s="148">
        <f>V19*Price!$R$25</f>
        <v>742</v>
      </c>
      <c r="U19" s="2">
        <f t="shared" si="0"/>
        <v>1.75</v>
      </c>
      <c r="V19" s="2">
        <f t="shared" si="18"/>
        <v>3.5</v>
      </c>
      <c r="W19" s="3">
        <f t="shared" si="15"/>
        <v>1.1666666666666667</v>
      </c>
      <c r="X19" s="1">
        <f t="shared" si="3"/>
        <v>3</v>
      </c>
      <c r="Z19" s="45">
        <f>U19*Price!$L$7</f>
        <v>110.25</v>
      </c>
      <c r="AA19" s="47">
        <f>U19*Price!$M$7</f>
        <v>131.25</v>
      </c>
      <c r="AB19" s="49">
        <f>U19*Price!$N$7</f>
        <v>187.25</v>
      </c>
      <c r="AC19" s="51">
        <f>U19*Price!$O$7</f>
        <v>204.75</v>
      </c>
      <c r="AD19" s="53">
        <f>U19*Price!$P$7</f>
        <v>273</v>
      </c>
      <c r="AE19" s="55">
        <f>U19*Price!$Q$7</f>
        <v>411.25</v>
      </c>
      <c r="AF19" s="57">
        <f>U19*Price!$R$7</f>
        <v>519.75</v>
      </c>
      <c r="AG19" s="2">
        <f>(V19*Price!$C$15)</f>
        <v>113.5575</v>
      </c>
      <c r="AH19" s="1">
        <f>(W19*Price!$C$21)*2</f>
        <v>7.5705</v>
      </c>
      <c r="AI19" s="1">
        <f>(X19*Price!$C$21)*2</f>
        <v>19.466999999999999</v>
      </c>
      <c r="AJ19" s="2">
        <f>V19*Price!$H$15</f>
        <v>52.993499999999997</v>
      </c>
      <c r="AK19" s="1">
        <f>Price!$H$21</f>
        <v>17.304000000000002</v>
      </c>
      <c r="AL19" s="7">
        <f t="shared" si="13"/>
        <v>210.89250000000001</v>
      </c>
    </row>
    <row r="20" spans="1:38" x14ac:dyDescent="0.25">
      <c r="A20" s="16">
        <v>3</v>
      </c>
      <c r="B20" s="64" t="s">
        <v>0</v>
      </c>
      <c r="C20" s="67">
        <v>4</v>
      </c>
      <c r="D20" s="70" t="s">
        <v>1</v>
      </c>
      <c r="E20" s="69">
        <v>1</v>
      </c>
      <c r="F20" s="64" t="s">
        <v>0</v>
      </c>
      <c r="G20" s="67">
        <v>0</v>
      </c>
      <c r="H20" s="63" t="s">
        <v>1</v>
      </c>
      <c r="I20" s="69">
        <v>0</v>
      </c>
      <c r="J20" s="64" t="s">
        <v>0</v>
      </c>
      <c r="K20" s="68">
        <v>6</v>
      </c>
      <c r="L20" s="59">
        <f>V20*Price!$L$25</f>
        <v>373.33333333333337</v>
      </c>
      <c r="M20" s="1622">
        <f>V20*Price!$M$25</f>
        <v>0</v>
      </c>
      <c r="N20" s="59">
        <f>V20*Price!$N$25</f>
        <v>366.66666666666669</v>
      </c>
      <c r="O20" s="59">
        <f>V20*Price!$O$25</f>
        <v>446.66666666666669</v>
      </c>
      <c r="P20" s="59">
        <f>V20*Price!$P$25</f>
        <v>496.66666666666669</v>
      </c>
      <c r="Q20" s="59">
        <f>V20*Price!$Q$25</f>
        <v>500</v>
      </c>
      <c r="R20" s="59">
        <f>V20*Price!$R$25</f>
        <v>706.66666666666674</v>
      </c>
      <c r="U20" s="2">
        <f t="shared" si="0"/>
        <v>1.6666666666666667</v>
      </c>
      <c r="V20" s="2">
        <f t="shared" si="18"/>
        <v>3.3333333333333335</v>
      </c>
      <c r="W20" s="3">
        <f t="shared" si="15"/>
        <v>1</v>
      </c>
      <c r="X20" s="2">
        <f t="shared" si="3"/>
        <v>3.3333333333333335</v>
      </c>
      <c r="Z20" s="45">
        <f>U20*Price!$L$7</f>
        <v>105</v>
      </c>
      <c r="AA20" s="47">
        <f>U20*Price!$M$7</f>
        <v>125</v>
      </c>
      <c r="AB20" s="49">
        <f>U20*Price!$N$7</f>
        <v>178.33333333333334</v>
      </c>
      <c r="AC20" s="51">
        <f>U20*Price!$O$7</f>
        <v>195</v>
      </c>
      <c r="AD20" s="53">
        <f>U20*Price!$P$7</f>
        <v>260</v>
      </c>
      <c r="AE20" s="55">
        <f>U20*Price!$Q$7</f>
        <v>391.66666666666669</v>
      </c>
      <c r="AF20" s="57">
        <f>U20*Price!$R$7</f>
        <v>495</v>
      </c>
      <c r="AG20" s="2">
        <f>(V20*Price!$C$15)</f>
        <v>108.15</v>
      </c>
      <c r="AH20" s="1">
        <f>(W20*Price!$C$21)*2</f>
        <v>6.4889999999999999</v>
      </c>
      <c r="AI20" s="1">
        <f>(X20*Price!$C$21)*2</f>
        <v>21.63</v>
      </c>
      <c r="AJ20" s="2">
        <f>V20*Price!$H$15</f>
        <v>50.47</v>
      </c>
      <c r="AK20" s="1">
        <f>Price!$H$21</f>
        <v>17.304000000000002</v>
      </c>
      <c r="AL20" s="7">
        <f t="shared" si="13"/>
        <v>204.04300000000001</v>
      </c>
    </row>
    <row r="21" spans="1:38" x14ac:dyDescent="0.25">
      <c r="A21" s="197">
        <v>3</v>
      </c>
      <c r="B21" s="150" t="s">
        <v>0</v>
      </c>
      <c r="C21" s="151">
        <v>6</v>
      </c>
      <c r="D21" s="152" t="s">
        <v>1</v>
      </c>
      <c r="E21" s="153">
        <v>1</v>
      </c>
      <c r="F21" s="150" t="s">
        <v>0</v>
      </c>
      <c r="G21" s="151">
        <v>0</v>
      </c>
      <c r="H21" s="198" t="s">
        <v>1</v>
      </c>
      <c r="I21" s="153">
        <v>0</v>
      </c>
      <c r="J21" s="150" t="s">
        <v>0</v>
      </c>
      <c r="K21" s="199">
        <v>6</v>
      </c>
      <c r="L21" s="148">
        <f>V21*Price!$L$25</f>
        <v>392</v>
      </c>
      <c r="M21" s="1621">
        <f>V21*Price!$M$25</f>
        <v>0</v>
      </c>
      <c r="N21" s="148">
        <f>V21*Price!$N$25</f>
        <v>385</v>
      </c>
      <c r="O21" s="148">
        <f>V21*Price!$O$25</f>
        <v>469</v>
      </c>
      <c r="P21" s="148">
        <f>V21*Price!$P$25</f>
        <v>521.5</v>
      </c>
      <c r="Q21" s="148">
        <f>V21*Price!$Q$25</f>
        <v>525</v>
      </c>
      <c r="R21" s="148">
        <f>V21*Price!$R$25</f>
        <v>742</v>
      </c>
      <c r="U21" s="2">
        <f t="shared" si="0"/>
        <v>1.75</v>
      </c>
      <c r="V21" s="2">
        <f t="shared" si="18"/>
        <v>3.5</v>
      </c>
      <c r="W21" s="3">
        <f t="shared" si="15"/>
        <v>1</v>
      </c>
      <c r="X21" s="1">
        <f t="shared" si="3"/>
        <v>3.5</v>
      </c>
      <c r="Z21" s="45">
        <f>U21*Price!$L$7</f>
        <v>110.25</v>
      </c>
      <c r="AA21" s="47">
        <f>U21*Price!$M$7</f>
        <v>131.25</v>
      </c>
      <c r="AB21" s="49">
        <f>U21*Price!$N$7</f>
        <v>187.25</v>
      </c>
      <c r="AC21" s="51">
        <f>U21*Price!$O$7</f>
        <v>204.75</v>
      </c>
      <c r="AD21" s="53">
        <f>U21*Price!$P$7</f>
        <v>273</v>
      </c>
      <c r="AE21" s="55">
        <f>U21*Price!$Q$7</f>
        <v>411.25</v>
      </c>
      <c r="AF21" s="57">
        <f>U21*Price!$R$7</f>
        <v>519.75</v>
      </c>
      <c r="AG21" s="2">
        <f>(V21*Price!$C$15)</f>
        <v>113.5575</v>
      </c>
      <c r="AH21" s="1">
        <f>(W21*Price!$C$21)*2</f>
        <v>6.4889999999999999</v>
      </c>
      <c r="AI21" s="1">
        <f>(X21*Price!$C$21)*2</f>
        <v>22.711500000000001</v>
      </c>
      <c r="AJ21" s="2">
        <f>V21*Price!$H$15</f>
        <v>52.993499999999997</v>
      </c>
      <c r="AK21" s="1">
        <f>Price!$H$21</f>
        <v>17.304000000000002</v>
      </c>
      <c r="AL21" s="7">
        <f t="shared" si="13"/>
        <v>213.05550000000002</v>
      </c>
    </row>
    <row r="22" spans="1:38" x14ac:dyDescent="0.25">
      <c r="A22" s="16">
        <v>4</v>
      </c>
      <c r="B22" s="64" t="s">
        <v>0</v>
      </c>
      <c r="C22" s="67">
        <v>0</v>
      </c>
      <c r="D22" s="70" t="s">
        <v>1</v>
      </c>
      <c r="E22" s="69">
        <v>1</v>
      </c>
      <c r="F22" s="64" t="s">
        <v>0</v>
      </c>
      <c r="G22" s="67">
        <v>0</v>
      </c>
      <c r="H22" s="63" t="s">
        <v>1</v>
      </c>
      <c r="I22" s="69">
        <v>0</v>
      </c>
      <c r="J22" s="64" t="s">
        <v>0</v>
      </c>
      <c r="K22" s="68">
        <v>6</v>
      </c>
      <c r="L22" s="59">
        <f>V22*Price!$L$25</f>
        <v>448</v>
      </c>
      <c r="M22" s="1622">
        <f>V22*Price!$M$25</f>
        <v>0</v>
      </c>
      <c r="N22" s="59">
        <f>V22*Price!$N$25</f>
        <v>440</v>
      </c>
      <c r="O22" s="59">
        <f>V22*Price!$O$25</f>
        <v>536</v>
      </c>
      <c r="P22" s="59">
        <f>V22*Price!$P$25</f>
        <v>596</v>
      </c>
      <c r="Q22" s="59">
        <f>V22*Price!$Q$25</f>
        <v>600</v>
      </c>
      <c r="R22" s="59">
        <f>V22*Price!$R$25</f>
        <v>848</v>
      </c>
      <c r="U22" s="2">
        <f t="shared" si="0"/>
        <v>2</v>
      </c>
      <c r="V22" s="2">
        <f t="shared" si="18"/>
        <v>4</v>
      </c>
      <c r="W22" s="3">
        <f t="shared" si="15"/>
        <v>1</v>
      </c>
      <c r="X22" s="1">
        <f t="shared" si="3"/>
        <v>4</v>
      </c>
      <c r="Z22" s="45">
        <f>U22*Price!$L$7</f>
        <v>126</v>
      </c>
      <c r="AA22" s="47">
        <f>U22*Price!$M$7</f>
        <v>150</v>
      </c>
      <c r="AB22" s="49">
        <f>U22*Price!$N$7</f>
        <v>214</v>
      </c>
      <c r="AC22" s="51">
        <f>U22*Price!$O$7</f>
        <v>234</v>
      </c>
      <c r="AD22" s="53">
        <f>U22*Price!$P$7</f>
        <v>312</v>
      </c>
      <c r="AE22" s="55">
        <f>U22*Price!$Q$7</f>
        <v>470</v>
      </c>
      <c r="AF22" s="57">
        <f>U22*Price!$R$7</f>
        <v>594</v>
      </c>
      <c r="AG22" s="2">
        <f>(V22*Price!$C$15)</f>
        <v>129.78</v>
      </c>
      <c r="AH22" s="1">
        <f>(W22*Price!$C$21)*2</f>
        <v>6.4889999999999999</v>
      </c>
      <c r="AI22" s="1">
        <f>(X22*Price!$C$21)*2</f>
        <v>25.956</v>
      </c>
      <c r="AJ22" s="2">
        <f>V22*Price!$H$15</f>
        <v>60.564</v>
      </c>
      <c r="AK22" s="1">
        <f>Price!$H$21</f>
        <v>17.304000000000002</v>
      </c>
      <c r="AL22" s="7">
        <f t="shared" si="13"/>
        <v>240.09299999999999</v>
      </c>
    </row>
    <row r="23" spans="1:38" x14ac:dyDescent="0.25">
      <c r="A23" s="100">
        <v>4</v>
      </c>
      <c r="B23" s="101" t="s">
        <v>0</v>
      </c>
      <c r="C23" s="102">
        <v>0</v>
      </c>
      <c r="D23" s="103" t="s">
        <v>1</v>
      </c>
      <c r="E23" s="153">
        <v>1</v>
      </c>
      <c r="F23" s="150" t="s">
        <v>0</v>
      </c>
      <c r="G23" s="151">
        <v>2</v>
      </c>
      <c r="H23" s="205" t="s">
        <v>1</v>
      </c>
      <c r="I23" s="104">
        <v>0</v>
      </c>
      <c r="J23" s="101" t="s">
        <v>0</v>
      </c>
      <c r="K23" s="206">
        <v>6</v>
      </c>
      <c r="L23" s="148">
        <f>V23*Price!$L$25</f>
        <v>522.66666666666674</v>
      </c>
      <c r="M23" s="1621">
        <f>V23*Price!$M$25</f>
        <v>0</v>
      </c>
      <c r="N23" s="148">
        <f>V23*Price!$N$25</f>
        <v>513.33333333333337</v>
      </c>
      <c r="O23" s="148">
        <f>V23*Price!$O$25</f>
        <v>625.33333333333337</v>
      </c>
      <c r="P23" s="148">
        <f>V23*Price!$P$25</f>
        <v>695.33333333333337</v>
      </c>
      <c r="Q23" s="148">
        <f>V23*Price!$Q$25</f>
        <v>700</v>
      </c>
      <c r="R23" s="148">
        <f>V23*Price!$R$25</f>
        <v>989.33333333333337</v>
      </c>
      <c r="U23" s="2">
        <f t="shared" si="0"/>
        <v>2.3333333333333335</v>
      </c>
      <c r="V23" s="2">
        <f t="shared" si="18"/>
        <v>4.666666666666667</v>
      </c>
      <c r="W23" s="3">
        <f t="shared" si="15"/>
        <v>1.1666666666666667</v>
      </c>
      <c r="X23" s="2">
        <f t="shared" si="3"/>
        <v>4</v>
      </c>
      <c r="Z23" s="45">
        <f>U23*Price!$L$7</f>
        <v>147</v>
      </c>
      <c r="AA23" s="47">
        <f>U23*Price!$M$7</f>
        <v>175</v>
      </c>
      <c r="AB23" s="49">
        <f>U23*Price!$N$7</f>
        <v>249.66666666666669</v>
      </c>
      <c r="AC23" s="51">
        <f>U23*Price!$O$7</f>
        <v>273</v>
      </c>
      <c r="AD23" s="53">
        <f>U23*Price!$P$7</f>
        <v>364</v>
      </c>
      <c r="AE23" s="55">
        <f>U23*Price!$Q$7</f>
        <v>548.33333333333337</v>
      </c>
      <c r="AF23" s="57">
        <f>U23*Price!$R$7</f>
        <v>693</v>
      </c>
      <c r="AG23" s="2">
        <f>(V23*Price!$C$15)</f>
        <v>151.41000000000003</v>
      </c>
      <c r="AH23" s="1">
        <f>(W23*Price!$C$21)*2</f>
        <v>7.5705</v>
      </c>
      <c r="AI23" s="1">
        <f>(X23*Price!$C$21)*2</f>
        <v>25.956</v>
      </c>
      <c r="AJ23" s="2">
        <f>V23*Price!$H$15</f>
        <v>70.658000000000001</v>
      </c>
      <c r="AK23" s="1">
        <f>Price!$H$21</f>
        <v>17.304000000000002</v>
      </c>
      <c r="AL23" s="7">
        <f t="shared" si="13"/>
        <v>272.89850000000001</v>
      </c>
    </row>
    <row r="24" spans="1:38" x14ac:dyDescent="0.25">
      <c r="A24" s="100">
        <v>4</v>
      </c>
      <c r="B24" s="101" t="s">
        <v>0</v>
      </c>
      <c r="C24" s="102">
        <v>0</v>
      </c>
      <c r="D24" s="103" t="s">
        <v>1</v>
      </c>
      <c r="E24" s="69">
        <v>1</v>
      </c>
      <c r="F24" s="64" t="s">
        <v>0</v>
      </c>
      <c r="G24" s="67">
        <v>4</v>
      </c>
      <c r="H24" s="205" t="s">
        <v>1</v>
      </c>
      <c r="I24" s="104">
        <v>0</v>
      </c>
      <c r="J24" s="101" t="s">
        <v>0</v>
      </c>
      <c r="K24" s="206">
        <v>6</v>
      </c>
      <c r="L24" s="59">
        <f>V24*Price!$L$25</f>
        <v>597.33333333333326</v>
      </c>
      <c r="M24" s="1622">
        <f>V24*Price!$M$25</f>
        <v>0</v>
      </c>
      <c r="N24" s="59">
        <f>V24*Price!$N$25</f>
        <v>586.66666666666663</v>
      </c>
      <c r="O24" s="59">
        <f>V24*Price!$O$25</f>
        <v>714.66666666666663</v>
      </c>
      <c r="P24" s="59">
        <f>V24*Price!$P$25</f>
        <v>794.66666666666663</v>
      </c>
      <c r="Q24" s="59">
        <f>V24*Price!$Q$25</f>
        <v>800</v>
      </c>
      <c r="R24" s="59">
        <f>V24*Price!$R$25</f>
        <v>1130.6666666666665</v>
      </c>
      <c r="U24" s="2">
        <f t="shared" si="0"/>
        <v>2.6666666666666665</v>
      </c>
      <c r="V24" s="2">
        <f t="shared" si="18"/>
        <v>5.333333333333333</v>
      </c>
      <c r="W24" s="3">
        <f t="shared" si="15"/>
        <v>1.3333333333333333</v>
      </c>
      <c r="X24" s="2">
        <f t="shared" si="3"/>
        <v>4</v>
      </c>
      <c r="Z24" s="45">
        <f>U24*Price!$L$7</f>
        <v>168</v>
      </c>
      <c r="AA24" s="47">
        <f>U24*Price!$M$7</f>
        <v>200</v>
      </c>
      <c r="AB24" s="49">
        <f>U24*Price!$N$7</f>
        <v>285.33333333333331</v>
      </c>
      <c r="AC24" s="51">
        <f>U24*Price!$O$7</f>
        <v>312</v>
      </c>
      <c r="AD24" s="53">
        <f>U24*Price!$P$7</f>
        <v>416</v>
      </c>
      <c r="AE24" s="55">
        <f>U24*Price!$Q$7</f>
        <v>626.66666666666663</v>
      </c>
      <c r="AF24" s="57">
        <f>U24*Price!$R$7</f>
        <v>792</v>
      </c>
      <c r="AG24" s="2">
        <f>(V24*Price!$C$15)</f>
        <v>173.04</v>
      </c>
      <c r="AH24" s="1">
        <f>(W24*Price!$C$21)*2</f>
        <v>8.6519999999999992</v>
      </c>
      <c r="AI24" s="1">
        <f>(X24*Price!$C$21)*2</f>
        <v>25.956</v>
      </c>
      <c r="AJ24" s="2">
        <f>V24*Price!$H$15</f>
        <v>80.751999999999995</v>
      </c>
      <c r="AK24" s="1">
        <f>Price!$H$21</f>
        <v>17.304000000000002</v>
      </c>
      <c r="AL24" s="7">
        <f t="shared" si="13"/>
        <v>305.70399999999995</v>
      </c>
    </row>
    <row r="25" spans="1:38" x14ac:dyDescent="0.25">
      <c r="A25" s="197">
        <v>4</v>
      </c>
      <c r="B25" s="150" t="s">
        <v>0</v>
      </c>
      <c r="C25" s="151">
        <v>6</v>
      </c>
      <c r="D25" s="152" t="s">
        <v>1</v>
      </c>
      <c r="E25" s="153">
        <v>1</v>
      </c>
      <c r="F25" s="150" t="s">
        <v>0</v>
      </c>
      <c r="G25" s="151">
        <v>0</v>
      </c>
      <c r="H25" s="198" t="s">
        <v>1</v>
      </c>
      <c r="I25" s="153">
        <v>0</v>
      </c>
      <c r="J25" s="150" t="s">
        <v>0</v>
      </c>
      <c r="K25" s="199">
        <v>6</v>
      </c>
      <c r="L25" s="148">
        <f>V25*Price!$L$25</f>
        <v>504</v>
      </c>
      <c r="M25" s="1621">
        <f>V25*Price!$M$25</f>
        <v>0</v>
      </c>
      <c r="N25" s="148">
        <f>V25*Price!$N$25</f>
        <v>495</v>
      </c>
      <c r="O25" s="148">
        <f>V25*Price!$O$25</f>
        <v>603</v>
      </c>
      <c r="P25" s="148">
        <f>V25*Price!$P$25</f>
        <v>670.5</v>
      </c>
      <c r="Q25" s="148">
        <f>V25*Price!$Q$25</f>
        <v>675</v>
      </c>
      <c r="R25" s="148">
        <f>V25*Price!$R$25</f>
        <v>954</v>
      </c>
      <c r="U25" s="2">
        <f t="shared" si="0"/>
        <v>2.25</v>
      </c>
      <c r="V25" s="2">
        <f t="shared" si="18"/>
        <v>4.5</v>
      </c>
      <c r="W25" s="3">
        <f t="shared" si="15"/>
        <v>1</v>
      </c>
      <c r="X25" s="2">
        <f t="shared" si="3"/>
        <v>4.5</v>
      </c>
      <c r="Z25" s="45">
        <f>U25*Price!$L$7</f>
        <v>141.75</v>
      </c>
      <c r="AA25" s="47">
        <f>U25*Price!$M$7</f>
        <v>168.75</v>
      </c>
      <c r="AB25" s="49">
        <f>U25*Price!$N$7</f>
        <v>240.75</v>
      </c>
      <c r="AC25" s="51">
        <f>U25*Price!$O$7</f>
        <v>263.25</v>
      </c>
      <c r="AD25" s="53">
        <f>U25*Price!$P$7</f>
        <v>351</v>
      </c>
      <c r="AE25" s="55">
        <f>U25*Price!$Q$7</f>
        <v>528.75</v>
      </c>
      <c r="AF25" s="57">
        <f>U25*Price!$R$7</f>
        <v>668.25</v>
      </c>
      <c r="AG25" s="2">
        <f>(V25*Price!$C$15)</f>
        <v>146.0025</v>
      </c>
      <c r="AH25" s="1">
        <f>(W25*Price!$C$21)*2</f>
        <v>6.4889999999999999</v>
      </c>
      <c r="AI25" s="1">
        <f>(X25*Price!$C$21)*2</f>
        <v>29.200499999999998</v>
      </c>
      <c r="AJ25" s="2">
        <f>V25*Price!$H$15</f>
        <v>68.134500000000003</v>
      </c>
      <c r="AK25" s="1">
        <f>Price!$H$21</f>
        <v>17.304000000000002</v>
      </c>
      <c r="AL25" s="7">
        <f t="shared" si="13"/>
        <v>267.13049999999998</v>
      </c>
    </row>
    <row r="26" spans="1:38" x14ac:dyDescent="0.25">
      <c r="A26" s="100">
        <v>4</v>
      </c>
      <c r="B26" s="101" t="s">
        <v>0</v>
      </c>
      <c r="C26" s="102">
        <v>6</v>
      </c>
      <c r="D26" s="103" t="s">
        <v>1</v>
      </c>
      <c r="E26" s="69">
        <v>1</v>
      </c>
      <c r="F26" s="64" t="s">
        <v>0</v>
      </c>
      <c r="G26" s="67">
        <v>2</v>
      </c>
      <c r="H26" s="205" t="s">
        <v>1</v>
      </c>
      <c r="I26" s="104">
        <v>0</v>
      </c>
      <c r="J26" s="101" t="s">
        <v>0</v>
      </c>
      <c r="K26" s="206">
        <v>6</v>
      </c>
      <c r="L26" s="59">
        <f>V26*Price!$L$25</f>
        <v>588</v>
      </c>
      <c r="M26" s="1622">
        <f>V26*Price!$M$25</f>
        <v>0</v>
      </c>
      <c r="N26" s="59">
        <f>V26*Price!$N$25</f>
        <v>577.5</v>
      </c>
      <c r="O26" s="59">
        <f>V26*Price!$O$25</f>
        <v>703.5</v>
      </c>
      <c r="P26" s="59">
        <f>V26*Price!$P$25</f>
        <v>782.25</v>
      </c>
      <c r="Q26" s="59">
        <f>V26*Price!$Q$25</f>
        <v>787.5</v>
      </c>
      <c r="R26" s="59">
        <f>V26*Price!$R$25</f>
        <v>1113</v>
      </c>
      <c r="U26" s="2">
        <f t="shared" si="0"/>
        <v>2.625</v>
      </c>
      <c r="V26" s="2">
        <f t="shared" si="18"/>
        <v>5.25</v>
      </c>
      <c r="W26" s="3">
        <f t="shared" si="15"/>
        <v>1.1666666666666667</v>
      </c>
      <c r="X26" s="2">
        <f t="shared" si="3"/>
        <v>4.5</v>
      </c>
      <c r="Z26" s="45">
        <f>U26*Price!$L$7</f>
        <v>165.375</v>
      </c>
      <c r="AA26" s="47">
        <f>U26*Price!$M$7</f>
        <v>196.875</v>
      </c>
      <c r="AB26" s="49">
        <f>U26*Price!$N$7</f>
        <v>280.875</v>
      </c>
      <c r="AC26" s="51">
        <f>U26*Price!$O$7</f>
        <v>307.125</v>
      </c>
      <c r="AD26" s="53">
        <f>U26*Price!$P$7</f>
        <v>409.5</v>
      </c>
      <c r="AE26" s="55">
        <f>U26*Price!$Q$7</f>
        <v>616.875</v>
      </c>
      <c r="AF26" s="57">
        <f>U26*Price!$R$7</f>
        <v>779.625</v>
      </c>
      <c r="AG26" s="2">
        <f>(V26*Price!$C$15)</f>
        <v>170.33625000000001</v>
      </c>
      <c r="AH26" s="1">
        <f>(W26*Price!$C$21)*2</f>
        <v>7.5705</v>
      </c>
      <c r="AI26" s="1">
        <f>(X26*Price!$C$21)*2</f>
        <v>29.200499999999998</v>
      </c>
      <c r="AJ26" s="2">
        <f>V26*Price!$H$15</f>
        <v>79.490250000000003</v>
      </c>
      <c r="AK26" s="1">
        <f>Price!$H$21</f>
        <v>17.304000000000002</v>
      </c>
      <c r="AL26" s="7">
        <f t="shared" si="13"/>
        <v>303.90150000000006</v>
      </c>
    </row>
    <row r="27" spans="1:38" x14ac:dyDescent="0.25">
      <c r="A27" s="100">
        <v>4</v>
      </c>
      <c r="B27" s="101" t="s">
        <v>0</v>
      </c>
      <c r="C27" s="102">
        <v>6</v>
      </c>
      <c r="D27" s="103" t="s">
        <v>1</v>
      </c>
      <c r="E27" s="153">
        <v>1</v>
      </c>
      <c r="F27" s="150" t="s">
        <v>0</v>
      </c>
      <c r="G27" s="151">
        <v>4</v>
      </c>
      <c r="H27" s="205" t="s">
        <v>1</v>
      </c>
      <c r="I27" s="104">
        <v>0</v>
      </c>
      <c r="J27" s="101" t="s">
        <v>0</v>
      </c>
      <c r="K27" s="206">
        <v>6</v>
      </c>
      <c r="L27" s="148">
        <f>V27*Price!$L$25</f>
        <v>672</v>
      </c>
      <c r="M27" s="1621">
        <f>V27*Price!$M$25</f>
        <v>0</v>
      </c>
      <c r="N27" s="148">
        <f>V27*Price!$N$25</f>
        <v>660</v>
      </c>
      <c r="O27" s="148">
        <f>V27*Price!$O$25</f>
        <v>804</v>
      </c>
      <c r="P27" s="148">
        <f>V27*Price!$P$25</f>
        <v>894</v>
      </c>
      <c r="Q27" s="148">
        <f>V27*Price!$Q$25</f>
        <v>900</v>
      </c>
      <c r="R27" s="148">
        <f>V27*Price!$R$25</f>
        <v>1272</v>
      </c>
      <c r="U27" s="2">
        <f t="shared" si="0"/>
        <v>3</v>
      </c>
      <c r="V27" s="2">
        <f t="shared" si="18"/>
        <v>6</v>
      </c>
      <c r="W27" s="3">
        <f t="shared" si="15"/>
        <v>1.3333333333333333</v>
      </c>
      <c r="X27" s="2">
        <f t="shared" si="3"/>
        <v>4.5</v>
      </c>
      <c r="Z27" s="45">
        <f>U27*Price!$L$7</f>
        <v>189</v>
      </c>
      <c r="AA27" s="47">
        <f>U27*Price!$M$7</f>
        <v>225</v>
      </c>
      <c r="AB27" s="49">
        <f>U27*Price!$N$7</f>
        <v>321</v>
      </c>
      <c r="AC27" s="51">
        <f>U27*Price!$O$7</f>
        <v>351</v>
      </c>
      <c r="AD27" s="53">
        <f>U27*Price!$P$7</f>
        <v>468</v>
      </c>
      <c r="AE27" s="55">
        <f>U27*Price!$Q$7</f>
        <v>705</v>
      </c>
      <c r="AF27" s="57">
        <f>U27*Price!$R$7</f>
        <v>891</v>
      </c>
      <c r="AG27" s="2">
        <f>(V27*Price!$C$15)</f>
        <v>194.67000000000002</v>
      </c>
      <c r="AH27" s="1">
        <f>(W27*Price!$C$21)*2</f>
        <v>8.6519999999999992</v>
      </c>
      <c r="AI27" s="1">
        <f>(X27*Price!$C$21)*2</f>
        <v>29.200499999999998</v>
      </c>
      <c r="AJ27" s="2">
        <f>V27*Price!$H$15</f>
        <v>90.846000000000004</v>
      </c>
      <c r="AK27" s="1">
        <f>Price!$H$21</f>
        <v>17.304000000000002</v>
      </c>
      <c r="AL27" s="7">
        <f t="shared" si="13"/>
        <v>340.67250000000001</v>
      </c>
    </row>
    <row r="28" spans="1:38" x14ac:dyDescent="0.25">
      <c r="A28" s="16">
        <v>5</v>
      </c>
      <c r="B28" s="64" t="s">
        <v>0</v>
      </c>
      <c r="C28" s="67">
        <v>0</v>
      </c>
      <c r="D28" s="70" t="s">
        <v>1</v>
      </c>
      <c r="E28" s="69">
        <v>1</v>
      </c>
      <c r="F28" s="64" t="s">
        <v>0</v>
      </c>
      <c r="G28" s="67">
        <v>0</v>
      </c>
      <c r="H28" s="63" t="s">
        <v>1</v>
      </c>
      <c r="I28" s="69">
        <v>0</v>
      </c>
      <c r="J28" s="64" t="s">
        <v>0</v>
      </c>
      <c r="K28" s="68">
        <v>6</v>
      </c>
      <c r="L28" s="59">
        <f>(V28*Price!$L$25)*$V$56</f>
        <v>616</v>
      </c>
      <c r="M28" s="1622">
        <f>(V28*Price!$M$25)*$V$56</f>
        <v>0</v>
      </c>
      <c r="N28" s="59">
        <f>(V28*Price!$N$25)*$V$56</f>
        <v>605</v>
      </c>
      <c r="O28" s="59">
        <f>(V28*Price!$O$25)*$V$56</f>
        <v>737.00000000000011</v>
      </c>
      <c r="P28" s="59">
        <f>(V28*Price!$P$25)*$V$56</f>
        <v>819.50000000000011</v>
      </c>
      <c r="Q28" s="59">
        <f>(V28*Price!$Q$25)*$V$56</f>
        <v>825.00000000000011</v>
      </c>
      <c r="R28" s="59">
        <f>(V28*Price!$R$25)*$V$56</f>
        <v>1166</v>
      </c>
      <c r="U28" s="2">
        <f t="shared" si="0"/>
        <v>2.5</v>
      </c>
      <c r="V28" s="2">
        <f t="shared" si="18"/>
        <v>5</v>
      </c>
      <c r="W28" s="3">
        <f t="shared" si="15"/>
        <v>1</v>
      </c>
      <c r="X28" s="2">
        <f t="shared" si="3"/>
        <v>5</v>
      </c>
      <c r="Z28" s="45">
        <f>U28*Price!$L$7</f>
        <v>157.5</v>
      </c>
      <c r="AA28" s="47">
        <f>U28*Price!$M$7</f>
        <v>187.5</v>
      </c>
      <c r="AB28" s="49">
        <f>U28*Price!$N$7</f>
        <v>267.5</v>
      </c>
      <c r="AC28" s="51">
        <f>U28*Price!$O$7</f>
        <v>292.5</v>
      </c>
      <c r="AD28" s="53">
        <f>U28*Price!$P$7</f>
        <v>390</v>
      </c>
      <c r="AE28" s="55">
        <f>U28*Price!$Q$7</f>
        <v>587.5</v>
      </c>
      <c r="AF28" s="57">
        <f>U28*Price!$R$7</f>
        <v>742.5</v>
      </c>
      <c r="AG28" s="2">
        <f>(V28*Price!$C$15)</f>
        <v>162.22499999999999</v>
      </c>
      <c r="AH28" s="1">
        <f>(W28*Price!$C$21)*2</f>
        <v>6.4889999999999999</v>
      </c>
      <c r="AI28" s="1">
        <f>(X28*Price!$C$21)*2</f>
        <v>32.445</v>
      </c>
      <c r="AJ28" s="2">
        <f>V28*Price!$H$15</f>
        <v>75.704999999999998</v>
      </c>
      <c r="AK28" s="1">
        <f>Price!$H$21</f>
        <v>17.304000000000002</v>
      </c>
      <c r="AL28" s="7">
        <f t="shared" si="13"/>
        <v>294.16800000000001</v>
      </c>
    </row>
    <row r="29" spans="1:38" x14ac:dyDescent="0.25">
      <c r="A29" s="100">
        <v>5</v>
      </c>
      <c r="B29" s="101" t="s">
        <v>0</v>
      </c>
      <c r="C29" s="102">
        <v>0</v>
      </c>
      <c r="D29" s="103" t="s">
        <v>1</v>
      </c>
      <c r="E29" s="153">
        <v>1</v>
      </c>
      <c r="F29" s="150" t="s">
        <v>0</v>
      </c>
      <c r="G29" s="151">
        <v>2</v>
      </c>
      <c r="H29" s="205" t="s">
        <v>1</v>
      </c>
      <c r="I29" s="104">
        <v>0</v>
      </c>
      <c r="J29" s="101" t="s">
        <v>0</v>
      </c>
      <c r="K29" s="206">
        <v>6</v>
      </c>
      <c r="L29" s="148">
        <f>(V29*Price!$L$25)*$V$56</f>
        <v>718.66666666666674</v>
      </c>
      <c r="M29" s="1621">
        <f>(V29*Price!$M$25)*$V$56</f>
        <v>0</v>
      </c>
      <c r="N29" s="148">
        <f>(V29*Price!$N$25)*$V$56</f>
        <v>705.83333333333348</v>
      </c>
      <c r="O29" s="148">
        <f>(V29*Price!$O$25)*$V$56</f>
        <v>859.83333333333348</v>
      </c>
      <c r="P29" s="148">
        <f>(V29*Price!$P$25)*$V$56</f>
        <v>956.08333333333348</v>
      </c>
      <c r="Q29" s="148">
        <f>(V29*Price!$Q$25)*$V$56</f>
        <v>962.50000000000023</v>
      </c>
      <c r="R29" s="148">
        <f>(V29*Price!$R$25)*$V$56</f>
        <v>1360.3333333333335</v>
      </c>
      <c r="U29" s="2">
        <f t="shared" si="0"/>
        <v>2.916666666666667</v>
      </c>
      <c r="V29" s="2">
        <f t="shared" si="18"/>
        <v>5.8333333333333339</v>
      </c>
      <c r="W29" s="3">
        <f t="shared" si="15"/>
        <v>1.1666666666666667</v>
      </c>
      <c r="X29" s="2">
        <f t="shared" si="3"/>
        <v>5</v>
      </c>
      <c r="Z29" s="45">
        <f>U29*Price!$L$7</f>
        <v>183.75000000000003</v>
      </c>
      <c r="AA29" s="47">
        <f>U29*Price!$M$7</f>
        <v>218.75000000000003</v>
      </c>
      <c r="AB29" s="49">
        <f>U29*Price!$N$7</f>
        <v>312.08333333333337</v>
      </c>
      <c r="AC29" s="51">
        <f>U29*Price!$O$7</f>
        <v>341.25000000000006</v>
      </c>
      <c r="AD29" s="53">
        <f>U29*Price!$P$7</f>
        <v>455.00000000000006</v>
      </c>
      <c r="AE29" s="55">
        <f>U29*Price!$Q$7</f>
        <v>685.41666666666674</v>
      </c>
      <c r="AF29" s="57">
        <f>U29*Price!$R$7</f>
        <v>866.25000000000011</v>
      </c>
      <c r="AG29" s="2">
        <f>(V29*Price!$C$15)</f>
        <v>189.26250000000002</v>
      </c>
      <c r="AH29" s="1">
        <f>(W29*Price!$C$21)*2</f>
        <v>7.5705</v>
      </c>
      <c r="AI29" s="1">
        <f>(X29*Price!$C$21)*2</f>
        <v>32.445</v>
      </c>
      <c r="AJ29" s="2">
        <f>V29*Price!$H$15</f>
        <v>88.322500000000005</v>
      </c>
      <c r="AK29" s="1">
        <f>Price!$H$21</f>
        <v>17.304000000000002</v>
      </c>
      <c r="AL29" s="7">
        <f t="shared" si="13"/>
        <v>334.90449999999998</v>
      </c>
    </row>
    <row r="30" spans="1:38" x14ac:dyDescent="0.25">
      <c r="A30" s="100">
        <v>5</v>
      </c>
      <c r="B30" s="101" t="s">
        <v>0</v>
      </c>
      <c r="C30" s="102">
        <v>0</v>
      </c>
      <c r="D30" s="103" t="s">
        <v>1</v>
      </c>
      <c r="E30" s="69">
        <v>1</v>
      </c>
      <c r="F30" s="64" t="s">
        <v>0</v>
      </c>
      <c r="G30" s="67">
        <v>4</v>
      </c>
      <c r="H30" s="205" t="s">
        <v>1</v>
      </c>
      <c r="I30" s="104">
        <v>0</v>
      </c>
      <c r="J30" s="101" t="s">
        <v>0</v>
      </c>
      <c r="K30" s="206">
        <v>6</v>
      </c>
      <c r="L30" s="59">
        <f>(V30*Price!$L$25)*$V$56</f>
        <v>821.33333333333337</v>
      </c>
      <c r="M30" s="1622">
        <f>(V30*Price!$M$25)*$V$56</f>
        <v>0</v>
      </c>
      <c r="N30" s="59">
        <f>(V30*Price!$N$25)*$V$56</f>
        <v>806.66666666666663</v>
      </c>
      <c r="O30" s="59">
        <f>(V30*Price!$O$25)*$V$56</f>
        <v>982.66666666666663</v>
      </c>
      <c r="P30" s="59">
        <f>(V30*Price!$P$25)*$V$56</f>
        <v>1092.6666666666667</v>
      </c>
      <c r="Q30" s="59">
        <f>(V30*Price!$Q$25)*$V$56</f>
        <v>1100</v>
      </c>
      <c r="R30" s="59">
        <f>(V30*Price!$R$25)*$V$56</f>
        <v>1554.6666666666667</v>
      </c>
      <c r="U30" s="2">
        <f t="shared" si="0"/>
        <v>3.333333333333333</v>
      </c>
      <c r="V30" s="2">
        <f t="shared" si="18"/>
        <v>6.6666666666666661</v>
      </c>
      <c r="W30" s="3">
        <f t="shared" si="15"/>
        <v>1.3333333333333333</v>
      </c>
      <c r="X30" s="2">
        <f t="shared" si="3"/>
        <v>5</v>
      </c>
      <c r="Z30" s="45">
        <f>U30*Price!$L$7</f>
        <v>209.99999999999997</v>
      </c>
      <c r="AA30" s="47">
        <f>U30*Price!$M$7</f>
        <v>249.99999999999997</v>
      </c>
      <c r="AB30" s="49">
        <f>U30*Price!$N$7</f>
        <v>356.66666666666663</v>
      </c>
      <c r="AC30" s="51">
        <f>U30*Price!$O$7</f>
        <v>389.99999999999994</v>
      </c>
      <c r="AD30" s="53">
        <f>U30*Price!$P$7</f>
        <v>520</v>
      </c>
      <c r="AE30" s="55">
        <f>U30*Price!$Q$7</f>
        <v>783.33333333333326</v>
      </c>
      <c r="AF30" s="57">
        <f>U30*Price!$R$7</f>
        <v>989.99999999999989</v>
      </c>
      <c r="AG30" s="2">
        <f>(V30*Price!$C$15)</f>
        <v>216.29999999999998</v>
      </c>
      <c r="AH30" s="1">
        <f>(W30*Price!$C$21)*2</f>
        <v>8.6519999999999992</v>
      </c>
      <c r="AI30" s="1">
        <f>(X30*Price!$C$21)*2</f>
        <v>32.445</v>
      </c>
      <c r="AJ30" s="2">
        <f>V30*Price!$H$15</f>
        <v>100.94</v>
      </c>
      <c r="AK30" s="1">
        <f>Price!$H$21</f>
        <v>17.304000000000002</v>
      </c>
      <c r="AL30" s="7">
        <f t="shared" si="13"/>
        <v>375.64099999999996</v>
      </c>
    </row>
    <row r="31" spans="1:38" x14ac:dyDescent="0.25">
      <c r="A31" s="197">
        <v>5</v>
      </c>
      <c r="B31" s="150" t="s">
        <v>0</v>
      </c>
      <c r="C31" s="151">
        <v>6</v>
      </c>
      <c r="D31" s="152" t="s">
        <v>1</v>
      </c>
      <c r="E31" s="153">
        <v>1</v>
      </c>
      <c r="F31" s="150" t="s">
        <v>0</v>
      </c>
      <c r="G31" s="151">
        <v>0</v>
      </c>
      <c r="H31" s="198" t="s">
        <v>1</v>
      </c>
      <c r="I31" s="153">
        <v>0</v>
      </c>
      <c r="J31" s="150" t="s">
        <v>0</v>
      </c>
      <c r="K31" s="199">
        <v>6</v>
      </c>
      <c r="L31" s="148">
        <f>(V31*Price!$L$25)*$V$56</f>
        <v>677.6</v>
      </c>
      <c r="M31" s="1621">
        <f>(V31*Price!$M$25)*$V$56</f>
        <v>0</v>
      </c>
      <c r="N31" s="148">
        <f>(V31*Price!$N$25)*$V$56</f>
        <v>665.5</v>
      </c>
      <c r="O31" s="148">
        <f>(V31*Price!$O$25)*$V$56</f>
        <v>810.7</v>
      </c>
      <c r="P31" s="148">
        <f>(V31*Price!$P$25)*$V$56</f>
        <v>901.45</v>
      </c>
      <c r="Q31" s="148">
        <f>(V31*Price!$Q$25)*$V$56</f>
        <v>907.50000000000011</v>
      </c>
      <c r="R31" s="148">
        <f>(V31*Price!$R$25)*$V$56</f>
        <v>1282.6000000000001</v>
      </c>
      <c r="U31" s="2">
        <f t="shared" si="0"/>
        <v>2.75</v>
      </c>
      <c r="V31" s="2">
        <f t="shared" si="18"/>
        <v>5.5</v>
      </c>
      <c r="W31" s="3">
        <f t="shared" si="15"/>
        <v>1</v>
      </c>
      <c r="X31" s="2">
        <f t="shared" si="3"/>
        <v>5.5</v>
      </c>
      <c r="Z31" s="45">
        <f>U31*Price!$L$7</f>
        <v>173.25</v>
      </c>
      <c r="AA31" s="47">
        <f>U31*Price!$M$7</f>
        <v>206.25</v>
      </c>
      <c r="AB31" s="49">
        <f>U31*Price!$N$7</f>
        <v>294.25</v>
      </c>
      <c r="AC31" s="51">
        <f>U31*Price!$O$7</f>
        <v>321.75</v>
      </c>
      <c r="AD31" s="53">
        <f>U31*Price!$P$7</f>
        <v>429</v>
      </c>
      <c r="AE31" s="55">
        <f>U31*Price!$Q$7</f>
        <v>646.25</v>
      </c>
      <c r="AF31" s="57">
        <f>U31*Price!$R$7</f>
        <v>816.75</v>
      </c>
      <c r="AG31" s="2">
        <f>(V31*Price!$C$15)</f>
        <v>178.44749999999999</v>
      </c>
      <c r="AH31" s="1">
        <f>(W31*Price!$C$21)*2</f>
        <v>6.4889999999999999</v>
      </c>
      <c r="AI31" s="1">
        <f>(X31*Price!$C$21)*2</f>
        <v>35.689500000000002</v>
      </c>
      <c r="AJ31" s="2">
        <f>V31*Price!$H$15</f>
        <v>83.275499999999994</v>
      </c>
      <c r="AK31" s="1">
        <f>Price!$H$21</f>
        <v>17.304000000000002</v>
      </c>
      <c r="AL31" s="7">
        <f t="shared" si="13"/>
        <v>321.20550000000003</v>
      </c>
    </row>
    <row r="32" spans="1:38" x14ac:dyDescent="0.25">
      <c r="A32" s="100">
        <v>5</v>
      </c>
      <c r="B32" s="101" t="s">
        <v>0</v>
      </c>
      <c r="C32" s="102">
        <v>6</v>
      </c>
      <c r="D32" s="103" t="s">
        <v>1</v>
      </c>
      <c r="E32" s="69">
        <v>1</v>
      </c>
      <c r="F32" s="64" t="s">
        <v>0</v>
      </c>
      <c r="G32" s="67">
        <v>2</v>
      </c>
      <c r="H32" s="205" t="s">
        <v>1</v>
      </c>
      <c r="I32" s="104">
        <v>0</v>
      </c>
      <c r="J32" s="101" t="s">
        <v>0</v>
      </c>
      <c r="K32" s="206">
        <v>6</v>
      </c>
      <c r="L32" s="59">
        <f>(V32*Price!$L$25)*$V$56</f>
        <v>790.53333333333353</v>
      </c>
      <c r="M32" s="1622">
        <f>(V32*Price!$M$25)*$V$56</f>
        <v>0</v>
      </c>
      <c r="N32" s="59">
        <f>(V32*Price!$N$25)*$V$56</f>
        <v>776.41666666666674</v>
      </c>
      <c r="O32" s="59">
        <f>(V32*Price!$O$25)*$V$56</f>
        <v>945.81666666666683</v>
      </c>
      <c r="P32" s="59">
        <f>(V32*Price!$P$25)*$V$56</f>
        <v>1051.6916666666668</v>
      </c>
      <c r="Q32" s="59">
        <f>(V32*Price!$Q$25)*$V$56</f>
        <v>1058.75</v>
      </c>
      <c r="R32" s="59">
        <f>(V32*Price!$R$25)*$V$56</f>
        <v>1496.366666666667</v>
      </c>
      <c r="U32" s="2">
        <f t="shared" si="0"/>
        <v>3.2083333333333335</v>
      </c>
      <c r="V32" s="2">
        <f t="shared" si="18"/>
        <v>6.416666666666667</v>
      </c>
      <c r="W32" s="3">
        <f t="shared" si="15"/>
        <v>1.1666666666666667</v>
      </c>
      <c r="X32" s="2">
        <f t="shared" si="3"/>
        <v>5.5</v>
      </c>
      <c r="Z32" s="45">
        <f>U32*Price!$L$7</f>
        <v>202.125</v>
      </c>
      <c r="AA32" s="47">
        <f>U32*Price!$M$7</f>
        <v>240.625</v>
      </c>
      <c r="AB32" s="49">
        <f>U32*Price!$N$7</f>
        <v>343.29166666666669</v>
      </c>
      <c r="AC32" s="51">
        <f>U32*Price!$O$7</f>
        <v>375.375</v>
      </c>
      <c r="AD32" s="53">
        <f>U32*Price!$P$7</f>
        <v>500.5</v>
      </c>
      <c r="AE32" s="55">
        <f>U32*Price!$Q$7</f>
        <v>753.95833333333337</v>
      </c>
      <c r="AF32" s="57">
        <f>U32*Price!$R$7</f>
        <v>952.875</v>
      </c>
      <c r="AG32" s="2">
        <f>(V32*Price!$C$15)</f>
        <v>208.18875</v>
      </c>
      <c r="AH32" s="1">
        <f>(W32*Price!$C$21)*2</f>
        <v>7.5705</v>
      </c>
      <c r="AI32" s="1">
        <f>(X32*Price!$C$21)*2</f>
        <v>35.689500000000002</v>
      </c>
      <c r="AJ32" s="2">
        <f>V32*Price!$H$15</f>
        <v>97.154750000000007</v>
      </c>
      <c r="AK32" s="1">
        <f>Price!$H$21</f>
        <v>17.304000000000002</v>
      </c>
      <c r="AL32" s="7">
        <f t="shared" si="13"/>
        <v>365.90750000000003</v>
      </c>
    </row>
    <row r="33" spans="1:38" x14ac:dyDescent="0.25">
      <c r="A33" s="197">
        <v>6</v>
      </c>
      <c r="B33" s="150" t="s">
        <v>0</v>
      </c>
      <c r="C33" s="151">
        <v>0</v>
      </c>
      <c r="D33" s="152" t="s">
        <v>1</v>
      </c>
      <c r="E33" s="153">
        <v>1</v>
      </c>
      <c r="F33" s="150" t="s">
        <v>0</v>
      </c>
      <c r="G33" s="151">
        <v>0</v>
      </c>
      <c r="H33" s="198" t="s">
        <v>1</v>
      </c>
      <c r="I33" s="153">
        <v>0</v>
      </c>
      <c r="J33" s="150" t="s">
        <v>0</v>
      </c>
      <c r="K33" s="199">
        <v>6</v>
      </c>
      <c r="L33" s="148">
        <f>(V33*Price!$L$25)*$V$56</f>
        <v>739.2</v>
      </c>
      <c r="M33" s="1621">
        <f>(V33*Price!$M$25)*$V$56</f>
        <v>0</v>
      </c>
      <c r="N33" s="148">
        <f>(V33*Price!$N$25)*$V$56</f>
        <v>726.00000000000011</v>
      </c>
      <c r="O33" s="148">
        <f>(V33*Price!$O$25)*$V$56</f>
        <v>884.40000000000009</v>
      </c>
      <c r="P33" s="148">
        <f>(V33*Price!$P$25)*$V$56</f>
        <v>983.40000000000009</v>
      </c>
      <c r="Q33" s="148">
        <f>(V33*Price!$Q$25)*$V$56</f>
        <v>990.00000000000011</v>
      </c>
      <c r="R33" s="148">
        <f>(V33*Price!$R$25)*$V$56</f>
        <v>1399.2</v>
      </c>
      <c r="U33" s="2">
        <f t="shared" si="0"/>
        <v>3</v>
      </c>
      <c r="V33" s="2">
        <f t="shared" si="18"/>
        <v>6</v>
      </c>
      <c r="W33" s="3">
        <f t="shared" si="15"/>
        <v>1</v>
      </c>
      <c r="X33" s="2">
        <f t="shared" si="3"/>
        <v>6</v>
      </c>
      <c r="Z33" s="45">
        <f>U33*Price!$L$7</f>
        <v>189</v>
      </c>
      <c r="AA33" s="47">
        <f>U33*Price!$M$7</f>
        <v>225</v>
      </c>
      <c r="AB33" s="49">
        <f>U33*Price!$N$7</f>
        <v>321</v>
      </c>
      <c r="AC33" s="51">
        <f>U33*Price!$O$7</f>
        <v>351</v>
      </c>
      <c r="AD33" s="53">
        <f>U33*Price!$P$7</f>
        <v>468</v>
      </c>
      <c r="AE33" s="55">
        <f>U33*Price!$Q$7</f>
        <v>705</v>
      </c>
      <c r="AF33" s="57">
        <f>U33*Price!$R$7</f>
        <v>891</v>
      </c>
      <c r="AG33" s="2">
        <f>(V33*Price!$C$15)</f>
        <v>194.67000000000002</v>
      </c>
      <c r="AH33" s="1">
        <f>(W33*Price!$C$21)*2</f>
        <v>6.4889999999999999</v>
      </c>
      <c r="AI33" s="1">
        <f>(X33*Price!$C$21)*2</f>
        <v>38.933999999999997</v>
      </c>
      <c r="AJ33" s="2">
        <f>V33*Price!$H$15</f>
        <v>90.846000000000004</v>
      </c>
      <c r="AK33" s="1">
        <f>Price!$H$21</f>
        <v>17.304000000000002</v>
      </c>
      <c r="AL33" s="7">
        <f t="shared" si="13"/>
        <v>348.24300000000005</v>
      </c>
    </row>
    <row r="34" spans="1:38" x14ac:dyDescent="0.25">
      <c r="A34" s="100">
        <v>6</v>
      </c>
      <c r="B34" s="101" t="s">
        <v>0</v>
      </c>
      <c r="C34" s="102">
        <v>0</v>
      </c>
      <c r="D34" s="103" t="s">
        <v>1</v>
      </c>
      <c r="E34" s="69">
        <v>1</v>
      </c>
      <c r="F34" s="64" t="s">
        <v>0</v>
      </c>
      <c r="G34" s="67">
        <v>2</v>
      </c>
      <c r="H34" s="205" t="s">
        <v>1</v>
      </c>
      <c r="I34" s="104">
        <v>0</v>
      </c>
      <c r="J34" s="101" t="s">
        <v>0</v>
      </c>
      <c r="K34" s="206">
        <v>6</v>
      </c>
      <c r="L34" s="59">
        <f>(V34*Price!$L$25)*$V$56</f>
        <v>862.40000000000009</v>
      </c>
      <c r="M34" s="1622">
        <f>(V34*Price!$M$25)*$V$56</f>
        <v>0</v>
      </c>
      <c r="N34" s="59">
        <f>(V34*Price!$N$25)*$V$56</f>
        <v>847.00000000000011</v>
      </c>
      <c r="O34" s="59">
        <f>(V34*Price!$O$25)*$V$56</f>
        <v>1031.8000000000002</v>
      </c>
      <c r="P34" s="59">
        <f>(V34*Price!$P$25)*$V$56</f>
        <v>1147.3000000000002</v>
      </c>
      <c r="Q34" s="59">
        <f>(V34*Price!$Q$25)*$V$56</f>
        <v>1155</v>
      </c>
      <c r="R34" s="59">
        <f>(V34*Price!$R$25)*$V$56</f>
        <v>1632.4</v>
      </c>
      <c r="U34" s="2">
        <f t="shared" si="0"/>
        <v>3.5</v>
      </c>
      <c r="V34" s="2">
        <f>((E34+(G34/12))*(A34+C34/12))</f>
        <v>7</v>
      </c>
      <c r="W34" s="3">
        <f t="shared" si="15"/>
        <v>1.1666666666666667</v>
      </c>
      <c r="X34" s="2">
        <f t="shared" si="3"/>
        <v>6</v>
      </c>
      <c r="Z34" s="45">
        <f>U34*Price!$L$7</f>
        <v>220.5</v>
      </c>
      <c r="AA34" s="47">
        <f>U34*Price!$M$7</f>
        <v>262.5</v>
      </c>
      <c r="AB34" s="49">
        <f>U34*Price!$N$7</f>
        <v>374.5</v>
      </c>
      <c r="AC34" s="51">
        <f>U34*Price!$O$7</f>
        <v>409.5</v>
      </c>
      <c r="AD34" s="53">
        <f>U34*Price!$P$7</f>
        <v>546</v>
      </c>
      <c r="AE34" s="55">
        <f>U34*Price!$Q$7</f>
        <v>822.5</v>
      </c>
      <c r="AF34" s="57">
        <f>U34*Price!$R$7</f>
        <v>1039.5</v>
      </c>
      <c r="AG34" s="2">
        <f>(V34*Price!$C$15)</f>
        <v>227.11500000000001</v>
      </c>
      <c r="AH34" s="1">
        <f>(W34*Price!$C$21)*2</f>
        <v>7.5705</v>
      </c>
      <c r="AI34" s="1">
        <f>(X34*Price!$C$21)*2</f>
        <v>38.933999999999997</v>
      </c>
      <c r="AJ34" s="2">
        <f>V34*Price!$H$15</f>
        <v>105.98699999999999</v>
      </c>
      <c r="AK34" s="1">
        <f>Price!$H$21</f>
        <v>17.304000000000002</v>
      </c>
      <c r="AL34" s="7">
        <f t="shared" si="13"/>
        <v>396.91049999999996</v>
      </c>
    </row>
    <row r="35" spans="1:38" hidden="1" x14ac:dyDescent="0.25">
      <c r="A35" s="41">
        <v>4</v>
      </c>
      <c r="B35" s="41" t="s">
        <v>0</v>
      </c>
      <c r="C35" s="73">
        <v>0</v>
      </c>
      <c r="D35" s="72" t="s">
        <v>1</v>
      </c>
      <c r="E35" s="74">
        <v>1</v>
      </c>
      <c r="F35" s="41" t="s">
        <v>0</v>
      </c>
      <c r="G35" s="73">
        <v>0</v>
      </c>
      <c r="H35" s="41" t="s">
        <v>1</v>
      </c>
      <c r="I35" s="74">
        <v>0</v>
      </c>
      <c r="J35" s="41" t="s">
        <v>0</v>
      </c>
      <c r="K35" s="73">
        <v>6</v>
      </c>
      <c r="L35" s="59">
        <f>V35*Price!$L$25</f>
        <v>448</v>
      </c>
      <c r="M35" s="1622">
        <f>V35*Price!$M$25</f>
        <v>0</v>
      </c>
      <c r="N35" s="59">
        <f>V35*Price!$N$25</f>
        <v>440</v>
      </c>
      <c r="O35" s="59">
        <f>V35*Price!$O$25</f>
        <v>536</v>
      </c>
      <c r="P35" s="59">
        <f>V35*Price!$P$25</f>
        <v>596</v>
      </c>
      <c r="Q35" s="59">
        <f>V35*Price!$Q$25</f>
        <v>600</v>
      </c>
      <c r="R35" s="59">
        <f>V35*Price!$R$25</f>
        <v>848</v>
      </c>
      <c r="U35" s="2">
        <f t="shared" si="0"/>
        <v>2</v>
      </c>
      <c r="V35" s="2">
        <f t="shared" ref="V35:V54" si="19">((E35+(G35/12))*(A35+C35/12))</f>
        <v>4</v>
      </c>
      <c r="W35" s="3">
        <f t="shared" si="15"/>
        <v>1</v>
      </c>
      <c r="X35" s="2">
        <f t="shared" si="3"/>
        <v>4</v>
      </c>
      <c r="Z35" s="45">
        <f>U35*Price!$L$7</f>
        <v>126</v>
      </c>
      <c r="AA35" s="47">
        <f>U35*Price!$M$7</f>
        <v>150</v>
      </c>
      <c r="AB35" s="49">
        <f>U35*Price!$N$7</f>
        <v>214</v>
      </c>
      <c r="AC35" s="51">
        <f>U35*Price!$O$7</f>
        <v>234</v>
      </c>
      <c r="AD35" s="53">
        <f>U35*Price!$P$7</f>
        <v>312</v>
      </c>
      <c r="AE35" s="55">
        <f>U35*Price!$Q$7</f>
        <v>470</v>
      </c>
      <c r="AF35" s="57">
        <f>U35*Price!$R$7</f>
        <v>594</v>
      </c>
      <c r="AG35" s="2">
        <f>(V35*Price!$C$15)*2</f>
        <v>259.56</v>
      </c>
      <c r="AH35" s="1">
        <f>(W35*Price!$C$21)*2</f>
        <v>6.4889999999999999</v>
      </c>
      <c r="AI35" s="1">
        <f>(X35*Price!$C$21)*2</f>
        <v>25.956</v>
      </c>
      <c r="AJ35" s="2">
        <f>V35*Price!$H$15</f>
        <v>60.564</v>
      </c>
      <c r="AK35" s="1">
        <f>Price!$H$21</f>
        <v>17.304000000000002</v>
      </c>
      <c r="AL35" s="7">
        <f t="shared" si="13"/>
        <v>369.87300000000005</v>
      </c>
    </row>
    <row r="36" spans="1:38" hidden="1" x14ac:dyDescent="0.25">
      <c r="A36" s="41">
        <v>4</v>
      </c>
      <c r="B36" s="41" t="s">
        <v>0</v>
      </c>
      <c r="C36" s="73">
        <v>0</v>
      </c>
      <c r="D36" s="72" t="s">
        <v>1</v>
      </c>
      <c r="E36" s="74">
        <v>1</v>
      </c>
      <c r="F36" s="41" t="s">
        <v>0</v>
      </c>
      <c r="G36" s="73">
        <v>0</v>
      </c>
      <c r="H36" s="41" t="s">
        <v>1</v>
      </c>
      <c r="I36" s="74">
        <v>0</v>
      </c>
      <c r="J36" s="41" t="s">
        <v>0</v>
      </c>
      <c r="K36" s="73">
        <v>6</v>
      </c>
      <c r="L36" s="94">
        <f>V36*Price!$L$25</f>
        <v>448</v>
      </c>
      <c r="M36" s="1624">
        <f>V36*Price!$M$25</f>
        <v>0</v>
      </c>
      <c r="N36" s="94">
        <f>V36*Price!$N$25</f>
        <v>440</v>
      </c>
      <c r="O36" s="94">
        <f>V36*Price!$O$25</f>
        <v>536</v>
      </c>
      <c r="P36" s="94">
        <f>V36*Price!$P$25</f>
        <v>596</v>
      </c>
      <c r="Q36" s="94">
        <f>V36*Price!$Q$25</f>
        <v>600</v>
      </c>
      <c r="R36" s="94">
        <f>V36*Price!$R$25</f>
        <v>848</v>
      </c>
      <c r="U36" s="2">
        <f t="shared" si="0"/>
        <v>2</v>
      </c>
      <c r="V36" s="2">
        <f t="shared" si="19"/>
        <v>4</v>
      </c>
      <c r="W36" s="3">
        <f t="shared" si="15"/>
        <v>1</v>
      </c>
      <c r="X36" s="2">
        <f t="shared" si="3"/>
        <v>4</v>
      </c>
      <c r="Z36" s="45">
        <f>U36*Price!$L$7</f>
        <v>126</v>
      </c>
      <c r="AA36" s="47">
        <f>U36*Price!$M$7</f>
        <v>150</v>
      </c>
      <c r="AB36" s="49">
        <f>U36*Price!$N$7</f>
        <v>214</v>
      </c>
      <c r="AC36" s="51">
        <f>U36*Price!$O$7</f>
        <v>234</v>
      </c>
      <c r="AD36" s="53">
        <f>U36*Price!$P$7</f>
        <v>312</v>
      </c>
      <c r="AE36" s="55">
        <f>U36*Price!$Q$7</f>
        <v>470</v>
      </c>
      <c r="AF36" s="57">
        <f>U36*Price!$R$7</f>
        <v>594</v>
      </c>
      <c r="AG36" s="2">
        <f>(V36*Price!$C$15)*2</f>
        <v>259.56</v>
      </c>
      <c r="AH36" s="1">
        <f>(W36*Price!$C$21)*2</f>
        <v>6.4889999999999999</v>
      </c>
      <c r="AI36" s="1">
        <f>(X36*Price!$C$21)*2</f>
        <v>25.956</v>
      </c>
      <c r="AJ36" s="2">
        <f>V36*Price!$H$15</f>
        <v>60.564</v>
      </c>
      <c r="AK36" s="1">
        <f>Price!$H$21</f>
        <v>17.304000000000002</v>
      </c>
      <c r="AL36" s="7">
        <f t="shared" si="13"/>
        <v>369.87300000000005</v>
      </c>
    </row>
    <row r="37" spans="1:38" x14ac:dyDescent="0.25">
      <c r="A37" s="1845" t="s">
        <v>29</v>
      </c>
      <c r="B37" s="1846"/>
      <c r="C37" s="1846"/>
      <c r="D37" s="1846"/>
      <c r="E37" s="1846"/>
      <c r="F37" s="1846"/>
      <c r="G37" s="1846"/>
      <c r="H37" s="1846"/>
      <c r="I37" s="1846"/>
      <c r="J37" s="1846"/>
      <c r="K37" s="1846"/>
      <c r="L37" s="239"/>
      <c r="M37" s="1620"/>
      <c r="N37" s="240"/>
      <c r="O37" s="240"/>
      <c r="P37" s="240"/>
      <c r="Q37" s="240"/>
      <c r="R37" s="241"/>
      <c r="U37" s="2"/>
      <c r="V37" s="2"/>
      <c r="W37" s="3"/>
      <c r="X37" s="2"/>
      <c r="Z37" s="45"/>
      <c r="AA37" s="47"/>
      <c r="AB37" s="49"/>
      <c r="AC37" s="51"/>
      <c r="AD37" s="53"/>
      <c r="AE37" s="55"/>
      <c r="AF37" s="57"/>
      <c r="AG37" s="2"/>
      <c r="AJ37" s="2"/>
      <c r="AL37" s="7"/>
    </row>
    <row r="38" spans="1:38" x14ac:dyDescent="0.25">
      <c r="A38" s="197">
        <v>2</v>
      </c>
      <c r="B38" s="150" t="s">
        <v>0</v>
      </c>
      <c r="C38" s="200">
        <v>10</v>
      </c>
      <c r="D38" s="152" t="s">
        <v>1</v>
      </c>
      <c r="E38" s="153">
        <v>1</v>
      </c>
      <c r="F38" s="150" t="s">
        <v>0</v>
      </c>
      <c r="G38" s="151">
        <v>0</v>
      </c>
      <c r="H38" s="198" t="s">
        <v>1</v>
      </c>
      <c r="I38" s="153">
        <v>0</v>
      </c>
      <c r="J38" s="150" t="s">
        <v>0</v>
      </c>
      <c r="K38" s="199">
        <v>8</v>
      </c>
      <c r="L38" s="148">
        <f>V38*Price!$L$26</f>
        <v>422.16666666666669</v>
      </c>
      <c r="M38" s="1621">
        <f>V38*Price!$M$26</f>
        <v>0</v>
      </c>
      <c r="N38" s="148">
        <f>V38*Price!$N$26</f>
        <v>382.5</v>
      </c>
      <c r="O38" s="148">
        <f>V38*Price!$O$26</f>
        <v>487.33333333333337</v>
      </c>
      <c r="P38" s="148">
        <f>V38*Price!$P$26</f>
        <v>532.66666666666674</v>
      </c>
      <c r="Q38" s="148">
        <f>V38*Price!$Q$26</f>
        <v>538.33333333333337</v>
      </c>
      <c r="R38" s="148">
        <f>V38*Price!$R$26</f>
        <v>790.5</v>
      </c>
      <c r="U38" s="2">
        <f t="shared" si="0"/>
        <v>1.8888888888888888</v>
      </c>
      <c r="V38" s="2">
        <f t="shared" si="19"/>
        <v>2.8333333333333335</v>
      </c>
      <c r="W38" s="3">
        <f t="shared" si="15"/>
        <v>1</v>
      </c>
      <c r="X38" s="2">
        <f t="shared" si="3"/>
        <v>2.8333333333333335</v>
      </c>
      <c r="Z38" s="45">
        <f>U38*Price!$L$7</f>
        <v>119</v>
      </c>
      <c r="AA38" s="47">
        <f>U38*Price!$M$7</f>
        <v>141.66666666666666</v>
      </c>
      <c r="AB38" s="49">
        <f>U38*Price!$N$7</f>
        <v>202.11111111111111</v>
      </c>
      <c r="AC38" s="51">
        <f>U38*Price!$O$7</f>
        <v>221</v>
      </c>
      <c r="AD38" s="53">
        <f>U38*Price!$P$7</f>
        <v>294.66666666666669</v>
      </c>
      <c r="AE38" s="55">
        <f>U38*Price!$Q$7</f>
        <v>443.88888888888886</v>
      </c>
      <c r="AF38" s="57">
        <f>U38*Price!$R$7</f>
        <v>561</v>
      </c>
      <c r="AG38" s="2">
        <f>(V38*Price!$C$15)</f>
        <v>91.927500000000009</v>
      </c>
      <c r="AH38" s="1">
        <f>(W38*Price!$C$22)*2</f>
        <v>6.4889999999999999</v>
      </c>
      <c r="AI38" s="1">
        <f>(X38*Price!$C$22)*2</f>
        <v>18.3855</v>
      </c>
      <c r="AJ38" s="2">
        <f>V38*Price!$H$15</f>
        <v>42.899500000000003</v>
      </c>
      <c r="AK38" s="1">
        <f>Price!$H$22</f>
        <v>19.466999999999999</v>
      </c>
      <c r="AL38" s="7">
        <f t="shared" si="13"/>
        <v>179.16849999999999</v>
      </c>
    </row>
    <row r="39" spans="1:38" x14ac:dyDescent="0.25">
      <c r="A39" s="100">
        <v>2</v>
      </c>
      <c r="B39" s="101" t="s">
        <v>0</v>
      </c>
      <c r="C39" s="207">
        <v>10</v>
      </c>
      <c r="D39" s="103" t="s">
        <v>1</v>
      </c>
      <c r="E39" s="69">
        <v>1</v>
      </c>
      <c r="F39" s="64" t="s">
        <v>0</v>
      </c>
      <c r="G39" s="67">
        <v>2</v>
      </c>
      <c r="H39" s="205" t="s">
        <v>1</v>
      </c>
      <c r="I39" s="104">
        <v>0</v>
      </c>
      <c r="J39" s="101" t="s">
        <v>0</v>
      </c>
      <c r="K39" s="206">
        <v>8</v>
      </c>
      <c r="L39" s="59">
        <f>V39*Price!$L$26</f>
        <v>492.52777777777783</v>
      </c>
      <c r="M39" s="1622">
        <f>V39*Price!$M$26</f>
        <v>0</v>
      </c>
      <c r="N39" s="59">
        <f>V39*Price!$N$26</f>
        <v>446.25000000000006</v>
      </c>
      <c r="O39" s="59">
        <f>V39*Price!$O$26</f>
        <v>568.55555555555554</v>
      </c>
      <c r="P39" s="59">
        <f>V39*Price!$P$26</f>
        <v>621.44444444444446</v>
      </c>
      <c r="Q39" s="59">
        <f>V39*Price!$Q$26</f>
        <v>628.05555555555566</v>
      </c>
      <c r="R39" s="59">
        <f>V39*Price!$R$26</f>
        <v>922.25000000000011</v>
      </c>
      <c r="U39" s="2">
        <f t="shared" si="0"/>
        <v>2.2037037037037037</v>
      </c>
      <c r="V39" s="2">
        <f t="shared" si="19"/>
        <v>3.3055555555555558</v>
      </c>
      <c r="W39" s="3">
        <f t="shared" si="15"/>
        <v>1.1666666666666667</v>
      </c>
      <c r="X39" s="2">
        <f t="shared" si="3"/>
        <v>2.8333333333333335</v>
      </c>
      <c r="Z39" s="45">
        <f>U39*Price!$L$7</f>
        <v>138.83333333333334</v>
      </c>
      <c r="AA39" s="47">
        <f>U39*Price!$M$7</f>
        <v>165.27777777777777</v>
      </c>
      <c r="AB39" s="49">
        <f>U39*Price!$N$7</f>
        <v>235.7962962962963</v>
      </c>
      <c r="AC39" s="51">
        <f>U39*Price!$O$7</f>
        <v>257.83333333333331</v>
      </c>
      <c r="AD39" s="53">
        <f>U39*Price!$P$7</f>
        <v>343.77777777777777</v>
      </c>
      <c r="AE39" s="55">
        <f>U39*Price!$Q$7</f>
        <v>517.87037037037032</v>
      </c>
      <c r="AF39" s="57">
        <f>U39*Price!$R$7</f>
        <v>654.5</v>
      </c>
      <c r="AG39" s="2">
        <f>(V39*Price!$C$15)</f>
        <v>107.24875000000002</v>
      </c>
      <c r="AH39" s="1">
        <f>(W39*Price!$C$22)*2</f>
        <v>7.5705</v>
      </c>
      <c r="AI39" s="1">
        <f>(X39*Price!$C$22)*2</f>
        <v>18.3855</v>
      </c>
      <c r="AJ39" s="2">
        <f>V39*Price!$H$15</f>
        <v>50.049416666666673</v>
      </c>
      <c r="AK39" s="1">
        <f>Price!$H$22</f>
        <v>19.466999999999999</v>
      </c>
      <c r="AL39" s="7">
        <f t="shared" si="13"/>
        <v>202.7211666666667</v>
      </c>
    </row>
    <row r="40" spans="1:38" x14ac:dyDescent="0.25">
      <c r="A40" s="197">
        <v>3</v>
      </c>
      <c r="B40" s="150" t="s">
        <v>0</v>
      </c>
      <c r="C40" s="151">
        <v>0</v>
      </c>
      <c r="D40" s="152" t="s">
        <v>1</v>
      </c>
      <c r="E40" s="153">
        <v>1</v>
      </c>
      <c r="F40" s="150" t="s">
        <v>0</v>
      </c>
      <c r="G40" s="151">
        <v>0</v>
      </c>
      <c r="H40" s="198" t="s">
        <v>1</v>
      </c>
      <c r="I40" s="153">
        <v>0</v>
      </c>
      <c r="J40" s="150" t="s">
        <v>0</v>
      </c>
      <c r="K40" s="199">
        <v>8</v>
      </c>
      <c r="L40" s="148">
        <f>V40*Price!$L$26</f>
        <v>447</v>
      </c>
      <c r="M40" s="1621">
        <f>V40*Price!$M$26</f>
        <v>0</v>
      </c>
      <c r="N40" s="148">
        <f>V40*Price!$N$26</f>
        <v>405</v>
      </c>
      <c r="O40" s="148">
        <f>V40*Price!$O$26</f>
        <v>516</v>
      </c>
      <c r="P40" s="148">
        <f>V40*Price!$P$26</f>
        <v>564</v>
      </c>
      <c r="Q40" s="148">
        <f>V40*Price!$Q$26</f>
        <v>570</v>
      </c>
      <c r="R40" s="148">
        <f>V40*Price!$R$26</f>
        <v>837</v>
      </c>
      <c r="U40" s="2">
        <f t="shared" si="0"/>
        <v>2</v>
      </c>
      <c r="V40" s="2">
        <f t="shared" si="19"/>
        <v>3</v>
      </c>
      <c r="W40" s="3">
        <f t="shared" si="15"/>
        <v>1</v>
      </c>
      <c r="X40" s="2">
        <f t="shared" si="3"/>
        <v>3</v>
      </c>
      <c r="Z40" s="45">
        <f>U40*Price!$L$7</f>
        <v>126</v>
      </c>
      <c r="AA40" s="47">
        <f>U40*Price!$M$7</f>
        <v>150</v>
      </c>
      <c r="AB40" s="49">
        <f>U40*Price!$N$7</f>
        <v>214</v>
      </c>
      <c r="AC40" s="51">
        <f>U40*Price!$O$7</f>
        <v>234</v>
      </c>
      <c r="AD40" s="53">
        <f>U40*Price!$P$7</f>
        <v>312</v>
      </c>
      <c r="AE40" s="55">
        <f>U40*Price!$Q$7</f>
        <v>470</v>
      </c>
      <c r="AF40" s="57">
        <f>U40*Price!$R$7</f>
        <v>594</v>
      </c>
      <c r="AG40" s="2">
        <f>(V40*Price!$C$15)</f>
        <v>97.335000000000008</v>
      </c>
      <c r="AH40" s="1">
        <f>(W40*Price!$C$22)*2</f>
        <v>6.4889999999999999</v>
      </c>
      <c r="AI40" s="1">
        <f>(X40*Price!$C$22)*2</f>
        <v>19.466999999999999</v>
      </c>
      <c r="AJ40" s="2">
        <f>V40*Price!$H$15</f>
        <v>45.423000000000002</v>
      </c>
      <c r="AK40" s="1">
        <f>Price!$H$22</f>
        <v>19.466999999999999</v>
      </c>
      <c r="AL40" s="7">
        <f t="shared" si="13"/>
        <v>188.18099999999998</v>
      </c>
    </row>
    <row r="41" spans="1:38" x14ac:dyDescent="0.25">
      <c r="A41" s="100">
        <v>3</v>
      </c>
      <c r="B41" s="101" t="s">
        <v>0</v>
      </c>
      <c r="C41" s="102">
        <v>0</v>
      </c>
      <c r="D41" s="103" t="s">
        <v>1</v>
      </c>
      <c r="E41" s="69">
        <v>1</v>
      </c>
      <c r="F41" s="64" t="s">
        <v>0</v>
      </c>
      <c r="G41" s="67">
        <v>2</v>
      </c>
      <c r="H41" s="205" t="s">
        <v>1</v>
      </c>
      <c r="I41" s="104">
        <v>0</v>
      </c>
      <c r="J41" s="101" t="s">
        <v>0</v>
      </c>
      <c r="K41" s="206">
        <v>8</v>
      </c>
      <c r="L41" s="59">
        <f>V41*Price!$L$26</f>
        <v>521.5</v>
      </c>
      <c r="M41" s="1622">
        <f>V41*Price!$M$26</f>
        <v>0</v>
      </c>
      <c r="N41" s="59">
        <f>V41*Price!$N$26</f>
        <v>472.5</v>
      </c>
      <c r="O41" s="59">
        <f>V41*Price!$O$26</f>
        <v>602</v>
      </c>
      <c r="P41" s="59">
        <f>V41*Price!$P$26</f>
        <v>658</v>
      </c>
      <c r="Q41" s="59">
        <f>V41*Price!$Q$26</f>
        <v>665</v>
      </c>
      <c r="R41" s="59">
        <f>V41*Price!$R$26</f>
        <v>976.5</v>
      </c>
      <c r="U41" s="2">
        <f t="shared" si="0"/>
        <v>2.333333333333333</v>
      </c>
      <c r="V41" s="2">
        <f t="shared" si="19"/>
        <v>3.5</v>
      </c>
      <c r="W41" s="3">
        <f t="shared" si="15"/>
        <v>1.1666666666666667</v>
      </c>
      <c r="X41" s="2">
        <f t="shared" si="3"/>
        <v>3</v>
      </c>
      <c r="Z41" s="45">
        <f>U41*Price!$L$7</f>
        <v>146.99999999999997</v>
      </c>
      <c r="AA41" s="47">
        <f>U41*Price!$M$7</f>
        <v>174.99999999999997</v>
      </c>
      <c r="AB41" s="49">
        <f>U41*Price!$N$7</f>
        <v>249.66666666666663</v>
      </c>
      <c r="AC41" s="51">
        <f>U41*Price!$O$7</f>
        <v>272.99999999999994</v>
      </c>
      <c r="AD41" s="53">
        <f>U41*Price!$P$7</f>
        <v>363.99999999999994</v>
      </c>
      <c r="AE41" s="55">
        <f>U41*Price!$Q$7</f>
        <v>548.33333333333326</v>
      </c>
      <c r="AF41" s="57">
        <f>U41*Price!$R$7</f>
        <v>692.99999999999989</v>
      </c>
      <c r="AG41" s="2">
        <f>(V41*Price!$C$15)</f>
        <v>113.5575</v>
      </c>
      <c r="AH41" s="1">
        <f>(W41*Price!$C$22)*2</f>
        <v>7.5705</v>
      </c>
      <c r="AI41" s="1">
        <f>(X41*Price!$C$22)*2</f>
        <v>19.466999999999999</v>
      </c>
      <c r="AJ41" s="2">
        <f>V41*Price!$H$15</f>
        <v>52.993499999999997</v>
      </c>
      <c r="AK41" s="1">
        <f>Price!$H$22</f>
        <v>19.466999999999999</v>
      </c>
      <c r="AL41" s="7">
        <f t="shared" si="13"/>
        <v>213.05549999999999</v>
      </c>
    </row>
    <row r="42" spans="1:38" x14ac:dyDescent="0.25">
      <c r="A42" s="197">
        <v>3</v>
      </c>
      <c r="B42" s="150" t="s">
        <v>0</v>
      </c>
      <c r="C42" s="151">
        <v>4</v>
      </c>
      <c r="D42" s="152" t="s">
        <v>1</v>
      </c>
      <c r="E42" s="153">
        <v>1</v>
      </c>
      <c r="F42" s="150" t="s">
        <v>0</v>
      </c>
      <c r="G42" s="151">
        <v>0</v>
      </c>
      <c r="H42" s="198" t="s">
        <v>1</v>
      </c>
      <c r="I42" s="153">
        <v>0</v>
      </c>
      <c r="J42" s="150" t="s">
        <v>0</v>
      </c>
      <c r="K42" s="199">
        <v>8</v>
      </c>
      <c r="L42" s="148">
        <f>V42*Price!$L$26</f>
        <v>496.66666666666669</v>
      </c>
      <c r="M42" s="1621">
        <f>V42*Price!$M$26</f>
        <v>0</v>
      </c>
      <c r="N42" s="148">
        <f>V42*Price!$N$26</f>
        <v>450</v>
      </c>
      <c r="O42" s="148">
        <f>V42*Price!$O$26</f>
        <v>573.33333333333337</v>
      </c>
      <c r="P42" s="148">
        <f>V42*Price!$P$26</f>
        <v>626.66666666666674</v>
      </c>
      <c r="Q42" s="148">
        <f>V42*Price!$Q$26</f>
        <v>633.33333333333337</v>
      </c>
      <c r="R42" s="148">
        <f>V42*Price!$R$26</f>
        <v>930</v>
      </c>
      <c r="U42" s="2">
        <f t="shared" si="0"/>
        <v>2.2222222222222223</v>
      </c>
      <c r="V42" s="2">
        <f t="shared" si="19"/>
        <v>3.3333333333333335</v>
      </c>
      <c r="W42" s="3">
        <f t="shared" si="15"/>
        <v>1</v>
      </c>
      <c r="X42" s="2">
        <f t="shared" si="3"/>
        <v>3.3333333333333335</v>
      </c>
      <c r="Z42" s="45">
        <f>U42*Price!$L$7</f>
        <v>140</v>
      </c>
      <c r="AA42" s="47">
        <f>U42*Price!$M$7</f>
        <v>166.66666666666669</v>
      </c>
      <c r="AB42" s="49">
        <f>U42*Price!$N$7</f>
        <v>237.7777777777778</v>
      </c>
      <c r="AC42" s="51">
        <f>U42*Price!$O$7</f>
        <v>260</v>
      </c>
      <c r="AD42" s="53">
        <f>U42*Price!$P$7</f>
        <v>346.66666666666669</v>
      </c>
      <c r="AE42" s="55">
        <f>U42*Price!$Q$7</f>
        <v>522.22222222222229</v>
      </c>
      <c r="AF42" s="57">
        <f>U42*Price!$R$7</f>
        <v>660</v>
      </c>
      <c r="AG42" s="2">
        <f>(V42*Price!$C$15)</f>
        <v>108.15</v>
      </c>
      <c r="AH42" s="1">
        <f>(W42*Price!$C$22)*2</f>
        <v>6.4889999999999999</v>
      </c>
      <c r="AI42" s="1">
        <f>(X42*Price!$C$22)*2</f>
        <v>21.63</v>
      </c>
      <c r="AJ42" s="2">
        <f>V42*Price!$H$15</f>
        <v>50.47</v>
      </c>
      <c r="AK42" s="1">
        <f>Price!$H$22</f>
        <v>19.466999999999999</v>
      </c>
      <c r="AL42" s="7">
        <f t="shared" si="13"/>
        <v>206.20600000000002</v>
      </c>
    </row>
    <row r="43" spans="1:38" x14ac:dyDescent="0.25">
      <c r="A43" s="100">
        <v>3</v>
      </c>
      <c r="B43" s="101" t="s">
        <v>0</v>
      </c>
      <c r="C43" s="102">
        <v>4</v>
      </c>
      <c r="D43" s="103" t="s">
        <v>1</v>
      </c>
      <c r="E43" s="69">
        <v>1</v>
      </c>
      <c r="F43" s="64" t="s">
        <v>0</v>
      </c>
      <c r="G43" s="67">
        <v>2</v>
      </c>
      <c r="H43" s="205" t="s">
        <v>1</v>
      </c>
      <c r="I43" s="104">
        <v>0</v>
      </c>
      <c r="J43" s="101" t="s">
        <v>0</v>
      </c>
      <c r="K43" s="206">
        <v>8</v>
      </c>
      <c r="L43" s="59">
        <f>V43*Price!$L$26</f>
        <v>579.44444444444446</v>
      </c>
      <c r="M43" s="1622">
        <f>V43*Price!$M$26</f>
        <v>0</v>
      </c>
      <c r="N43" s="59">
        <f>V43*Price!$N$26</f>
        <v>525</v>
      </c>
      <c r="O43" s="59">
        <f>V43*Price!$O$26</f>
        <v>668.88888888888891</v>
      </c>
      <c r="P43" s="59">
        <f>V43*Price!$P$26</f>
        <v>731.1111111111112</v>
      </c>
      <c r="Q43" s="59">
        <f>V43*Price!$Q$26</f>
        <v>738.88888888888891</v>
      </c>
      <c r="R43" s="59">
        <f>V43*Price!$R$26</f>
        <v>1085</v>
      </c>
      <c r="U43" s="2">
        <f t="shared" si="0"/>
        <v>2.5925925925925926</v>
      </c>
      <c r="V43" s="2">
        <f t="shared" si="19"/>
        <v>3.8888888888888893</v>
      </c>
      <c r="W43" s="3">
        <f t="shared" si="15"/>
        <v>1.1666666666666667</v>
      </c>
      <c r="X43" s="2">
        <f t="shared" si="3"/>
        <v>3.3333333333333335</v>
      </c>
      <c r="Z43" s="45">
        <f>U43*Price!$L$7</f>
        <v>163.33333333333334</v>
      </c>
      <c r="AA43" s="47">
        <f>U43*Price!$M$7</f>
        <v>194.44444444444443</v>
      </c>
      <c r="AB43" s="49">
        <f>U43*Price!$N$7</f>
        <v>277.40740740740739</v>
      </c>
      <c r="AC43" s="51">
        <f>U43*Price!$O$7</f>
        <v>303.33333333333331</v>
      </c>
      <c r="AD43" s="53">
        <f>U43*Price!$P$7</f>
        <v>404.44444444444446</v>
      </c>
      <c r="AE43" s="55">
        <f>U43*Price!$Q$7</f>
        <v>609.25925925925924</v>
      </c>
      <c r="AF43" s="57">
        <f>U43*Price!$R$7</f>
        <v>770</v>
      </c>
      <c r="AG43" s="2">
        <f>(V43*Price!$C$15)</f>
        <v>126.17500000000001</v>
      </c>
      <c r="AH43" s="1">
        <f>(W43*Price!$C$22)*2</f>
        <v>7.5705</v>
      </c>
      <c r="AI43" s="1">
        <f>(X43*Price!$C$22)*2</f>
        <v>21.63</v>
      </c>
      <c r="AJ43" s="2">
        <f>V43*Price!$H$15</f>
        <v>58.881666666666675</v>
      </c>
      <c r="AK43" s="1">
        <f>Price!$H$22</f>
        <v>19.466999999999999</v>
      </c>
      <c r="AL43" s="7">
        <f t="shared" si="13"/>
        <v>233.72416666666669</v>
      </c>
    </row>
    <row r="44" spans="1:38" x14ac:dyDescent="0.25">
      <c r="A44" s="197">
        <v>3</v>
      </c>
      <c r="B44" s="150" t="s">
        <v>0</v>
      </c>
      <c r="C44" s="151">
        <v>6</v>
      </c>
      <c r="D44" s="152" t="s">
        <v>1</v>
      </c>
      <c r="E44" s="153">
        <v>1</v>
      </c>
      <c r="F44" s="150" t="s">
        <v>0</v>
      </c>
      <c r="G44" s="151">
        <v>0</v>
      </c>
      <c r="H44" s="198" t="s">
        <v>1</v>
      </c>
      <c r="I44" s="153">
        <v>0</v>
      </c>
      <c r="J44" s="150" t="s">
        <v>0</v>
      </c>
      <c r="K44" s="199">
        <v>8</v>
      </c>
      <c r="L44" s="148">
        <f>V44*Price!$L$26</f>
        <v>521.5</v>
      </c>
      <c r="M44" s="1621">
        <f>V44*Price!$M$26</f>
        <v>0</v>
      </c>
      <c r="N44" s="148">
        <f>V44*Price!$N$26</f>
        <v>472.5</v>
      </c>
      <c r="O44" s="148">
        <f>V44*Price!$O$26</f>
        <v>602</v>
      </c>
      <c r="P44" s="148">
        <f>V44*Price!$P$26</f>
        <v>658</v>
      </c>
      <c r="Q44" s="148">
        <f>V44*Price!$Q$26</f>
        <v>665</v>
      </c>
      <c r="R44" s="148">
        <f>V44*Price!$R$26</f>
        <v>976.5</v>
      </c>
      <c r="U44" s="2">
        <f t="shared" si="0"/>
        <v>2.333333333333333</v>
      </c>
      <c r="V44" s="2">
        <f t="shared" si="19"/>
        <v>3.5</v>
      </c>
      <c r="W44" s="3">
        <f t="shared" si="15"/>
        <v>1</v>
      </c>
      <c r="X44" s="2">
        <f t="shared" si="3"/>
        <v>3.5</v>
      </c>
      <c r="Z44" s="45">
        <f>U44*Price!$L$7</f>
        <v>146.99999999999997</v>
      </c>
      <c r="AA44" s="47">
        <f>U44*Price!$M$7</f>
        <v>174.99999999999997</v>
      </c>
      <c r="AB44" s="49">
        <f>U44*Price!$N$7</f>
        <v>249.66666666666663</v>
      </c>
      <c r="AC44" s="51">
        <f>U44*Price!$O$7</f>
        <v>272.99999999999994</v>
      </c>
      <c r="AD44" s="53">
        <f>U44*Price!$P$7</f>
        <v>363.99999999999994</v>
      </c>
      <c r="AE44" s="55">
        <f>U44*Price!$Q$7</f>
        <v>548.33333333333326</v>
      </c>
      <c r="AF44" s="57">
        <f>U44*Price!$R$7</f>
        <v>692.99999999999989</v>
      </c>
      <c r="AG44" s="2">
        <f>(V44*Price!$C$15)</f>
        <v>113.5575</v>
      </c>
      <c r="AH44" s="1">
        <f>(W44*Price!$C$22)*2</f>
        <v>6.4889999999999999</v>
      </c>
      <c r="AI44" s="1">
        <f>(X44*Price!$C$22)*2</f>
        <v>22.711500000000001</v>
      </c>
      <c r="AJ44" s="2">
        <f>V44*Price!$H$15</f>
        <v>52.993499999999997</v>
      </c>
      <c r="AK44" s="1">
        <f>Price!$H$22</f>
        <v>19.466999999999999</v>
      </c>
      <c r="AL44" s="7">
        <f t="shared" si="13"/>
        <v>215.21850000000001</v>
      </c>
    </row>
    <row r="45" spans="1:38" x14ac:dyDescent="0.25">
      <c r="A45" s="100">
        <v>3</v>
      </c>
      <c r="B45" s="101" t="s">
        <v>0</v>
      </c>
      <c r="C45" s="102">
        <v>6</v>
      </c>
      <c r="D45" s="103" t="s">
        <v>1</v>
      </c>
      <c r="E45" s="69">
        <v>1</v>
      </c>
      <c r="F45" s="64" t="s">
        <v>0</v>
      </c>
      <c r="G45" s="67">
        <v>2</v>
      </c>
      <c r="H45" s="205" t="s">
        <v>1</v>
      </c>
      <c r="I45" s="104">
        <v>0</v>
      </c>
      <c r="J45" s="101" t="s">
        <v>0</v>
      </c>
      <c r="K45" s="206">
        <v>8</v>
      </c>
      <c r="L45" s="59">
        <f>V45*Price!$L$26</f>
        <v>608.41666666666674</v>
      </c>
      <c r="M45" s="1622">
        <f>V45*Price!$M$26</f>
        <v>0</v>
      </c>
      <c r="N45" s="59">
        <f>V45*Price!$N$26</f>
        <v>551.25000000000011</v>
      </c>
      <c r="O45" s="59">
        <f>V45*Price!$O$26</f>
        <v>702.33333333333348</v>
      </c>
      <c r="P45" s="59">
        <f>V45*Price!$P$26</f>
        <v>767.66666666666674</v>
      </c>
      <c r="Q45" s="59">
        <f>V45*Price!$Q$26</f>
        <v>775.83333333333348</v>
      </c>
      <c r="R45" s="59">
        <f>V45*Price!$R$26</f>
        <v>1139.2500000000002</v>
      </c>
      <c r="U45" s="2">
        <f t="shared" si="0"/>
        <v>2.7222222222222223</v>
      </c>
      <c r="V45" s="2">
        <f t="shared" si="19"/>
        <v>4.0833333333333339</v>
      </c>
      <c r="W45" s="3">
        <f t="shared" si="15"/>
        <v>1.1666666666666667</v>
      </c>
      <c r="X45" s="2">
        <f t="shared" si="3"/>
        <v>3.5</v>
      </c>
      <c r="Z45" s="45">
        <f>U45*Price!$L$7</f>
        <v>171.5</v>
      </c>
      <c r="AA45" s="47">
        <f>U45*Price!$M$7</f>
        <v>204.16666666666669</v>
      </c>
      <c r="AB45" s="49">
        <f>U45*Price!$N$7</f>
        <v>291.27777777777777</v>
      </c>
      <c r="AC45" s="51">
        <f>U45*Price!$O$7</f>
        <v>318.5</v>
      </c>
      <c r="AD45" s="53">
        <f>U45*Price!$P$7</f>
        <v>424.66666666666669</v>
      </c>
      <c r="AE45" s="55">
        <f>U45*Price!$Q$7</f>
        <v>639.72222222222229</v>
      </c>
      <c r="AF45" s="57">
        <f>U45*Price!$R$7</f>
        <v>808.5</v>
      </c>
      <c r="AG45" s="2">
        <f>(V45*Price!$C$15)</f>
        <v>132.48375000000001</v>
      </c>
      <c r="AH45" s="1">
        <f>(W45*Price!$C$22)*2</f>
        <v>7.5705</v>
      </c>
      <c r="AI45" s="1">
        <f>(X45*Price!$C$22)*2</f>
        <v>22.711500000000001</v>
      </c>
      <c r="AJ45" s="2">
        <f>V45*Price!$H$15</f>
        <v>61.825750000000006</v>
      </c>
      <c r="AK45" s="1">
        <f>Price!$H$22</f>
        <v>19.466999999999999</v>
      </c>
      <c r="AL45" s="7">
        <f t="shared" si="13"/>
        <v>244.05850000000004</v>
      </c>
    </row>
    <row r="46" spans="1:38" x14ac:dyDescent="0.25">
      <c r="A46" s="197">
        <v>4</v>
      </c>
      <c r="B46" s="150" t="s">
        <v>0</v>
      </c>
      <c r="C46" s="151">
        <v>0</v>
      </c>
      <c r="D46" s="152" t="s">
        <v>1</v>
      </c>
      <c r="E46" s="153">
        <v>1</v>
      </c>
      <c r="F46" s="150" t="s">
        <v>0</v>
      </c>
      <c r="G46" s="151">
        <v>0</v>
      </c>
      <c r="H46" s="198" t="s">
        <v>1</v>
      </c>
      <c r="I46" s="153">
        <v>0</v>
      </c>
      <c r="J46" s="150" t="s">
        <v>0</v>
      </c>
      <c r="K46" s="199">
        <v>8</v>
      </c>
      <c r="L46" s="148">
        <f>V46*Price!$L$26</f>
        <v>596</v>
      </c>
      <c r="M46" s="1621">
        <f>V46*Price!$M$26</f>
        <v>0</v>
      </c>
      <c r="N46" s="148">
        <f>V46*Price!$N$26</f>
        <v>540</v>
      </c>
      <c r="O46" s="148">
        <f>V46*Price!$O$26</f>
        <v>688</v>
      </c>
      <c r="P46" s="148">
        <f>V46*Price!$P$26</f>
        <v>752</v>
      </c>
      <c r="Q46" s="148">
        <f>V46*Price!$Q$26</f>
        <v>760</v>
      </c>
      <c r="R46" s="148">
        <f>V46*Price!$R$26</f>
        <v>1116</v>
      </c>
      <c r="U46" s="2">
        <f t="shared" si="0"/>
        <v>2.6666666666666665</v>
      </c>
      <c r="V46" s="2">
        <f t="shared" si="19"/>
        <v>4</v>
      </c>
      <c r="W46" s="3">
        <f t="shared" si="15"/>
        <v>1</v>
      </c>
      <c r="X46" s="2">
        <f t="shared" si="3"/>
        <v>4</v>
      </c>
      <c r="Z46" s="45">
        <f>U46*Price!$L$7</f>
        <v>168</v>
      </c>
      <c r="AA46" s="47">
        <f>U46*Price!$M$7</f>
        <v>200</v>
      </c>
      <c r="AB46" s="49">
        <f>U46*Price!$N$7</f>
        <v>285.33333333333331</v>
      </c>
      <c r="AC46" s="51">
        <f>U46*Price!$O$7</f>
        <v>312</v>
      </c>
      <c r="AD46" s="53">
        <f>U46*Price!$P$7</f>
        <v>416</v>
      </c>
      <c r="AE46" s="55">
        <f>U46*Price!$Q$7</f>
        <v>626.66666666666663</v>
      </c>
      <c r="AF46" s="57">
        <f>U46*Price!$R$7</f>
        <v>792</v>
      </c>
      <c r="AG46" s="2">
        <f>(V46*Price!$C$15)</f>
        <v>129.78</v>
      </c>
      <c r="AH46" s="1">
        <f>(W46*Price!$C$22)*2</f>
        <v>6.4889999999999999</v>
      </c>
      <c r="AI46" s="1">
        <f>(X46*Price!$C$22)*2</f>
        <v>25.956</v>
      </c>
      <c r="AJ46" s="2">
        <f>V46*Price!$H$15</f>
        <v>60.564</v>
      </c>
      <c r="AK46" s="1">
        <f>Price!$H$22</f>
        <v>19.466999999999999</v>
      </c>
      <c r="AL46" s="7">
        <f t="shared" si="13"/>
        <v>242.25599999999997</v>
      </c>
    </row>
    <row r="47" spans="1:38" x14ac:dyDescent="0.25">
      <c r="A47" s="100">
        <v>4</v>
      </c>
      <c r="B47" s="101" t="s">
        <v>0</v>
      </c>
      <c r="C47" s="102">
        <v>0</v>
      </c>
      <c r="D47" s="103" t="s">
        <v>1</v>
      </c>
      <c r="E47" s="69">
        <v>1</v>
      </c>
      <c r="F47" s="64" t="s">
        <v>0</v>
      </c>
      <c r="G47" s="67">
        <v>2</v>
      </c>
      <c r="H47" s="205" t="s">
        <v>1</v>
      </c>
      <c r="I47" s="104">
        <v>0</v>
      </c>
      <c r="J47" s="101" t="s">
        <v>0</v>
      </c>
      <c r="K47" s="206">
        <v>8</v>
      </c>
      <c r="L47" s="59">
        <f>V47*Price!$L$26</f>
        <v>695.33333333333337</v>
      </c>
      <c r="M47" s="1622">
        <f>V47*Price!$M$26</f>
        <v>0</v>
      </c>
      <c r="N47" s="59">
        <f>V47*Price!$N$26</f>
        <v>630</v>
      </c>
      <c r="O47" s="59">
        <f>V47*Price!$O$26</f>
        <v>802.66666666666674</v>
      </c>
      <c r="P47" s="59">
        <f>V47*Price!$P$26</f>
        <v>877.33333333333337</v>
      </c>
      <c r="Q47" s="59">
        <f>V47*Price!$Q$26</f>
        <v>886.66666666666674</v>
      </c>
      <c r="R47" s="59">
        <f>V47*Price!$R$26</f>
        <v>1302</v>
      </c>
      <c r="U47" s="2">
        <f t="shared" si="0"/>
        <v>3.1111111111111112</v>
      </c>
      <c r="V47" s="2">
        <f t="shared" si="19"/>
        <v>4.666666666666667</v>
      </c>
      <c r="W47" s="3">
        <f t="shared" si="15"/>
        <v>1.1666666666666667</v>
      </c>
      <c r="X47" s="2">
        <f t="shared" si="3"/>
        <v>4</v>
      </c>
      <c r="Z47" s="45">
        <f>U47*Price!$L$7</f>
        <v>196</v>
      </c>
      <c r="AA47" s="47">
        <f>U47*Price!$M$7</f>
        <v>233.33333333333334</v>
      </c>
      <c r="AB47" s="49">
        <f>U47*Price!$N$7</f>
        <v>332.88888888888891</v>
      </c>
      <c r="AC47" s="51">
        <f>U47*Price!$O$7</f>
        <v>364</v>
      </c>
      <c r="AD47" s="53">
        <f>U47*Price!$P$7</f>
        <v>485.33333333333331</v>
      </c>
      <c r="AE47" s="55">
        <f>U47*Price!$Q$7</f>
        <v>731.11111111111109</v>
      </c>
      <c r="AF47" s="57">
        <f>U47*Price!$R$7</f>
        <v>924</v>
      </c>
      <c r="AG47" s="2">
        <f>(V47*Price!$C$15)</f>
        <v>151.41000000000003</v>
      </c>
      <c r="AH47" s="1">
        <f>(W47*Price!$C$22)*2</f>
        <v>7.5705</v>
      </c>
      <c r="AI47" s="1">
        <f>(X47*Price!$C$22)*2</f>
        <v>25.956</v>
      </c>
      <c r="AJ47" s="2">
        <f>V47*Price!$H$15</f>
        <v>70.658000000000001</v>
      </c>
      <c r="AK47" s="1">
        <f>Price!$H$22</f>
        <v>19.466999999999999</v>
      </c>
      <c r="AL47" s="7">
        <f t="shared" si="13"/>
        <v>275.06150000000002</v>
      </c>
    </row>
    <row r="48" spans="1:38" x14ac:dyDescent="0.25">
      <c r="A48" s="100">
        <v>4</v>
      </c>
      <c r="B48" s="101" t="s">
        <v>0</v>
      </c>
      <c r="C48" s="102">
        <v>0</v>
      </c>
      <c r="D48" s="103" t="s">
        <v>1</v>
      </c>
      <c r="E48" s="153">
        <v>1</v>
      </c>
      <c r="F48" s="150" t="s">
        <v>0</v>
      </c>
      <c r="G48" s="151">
        <v>4</v>
      </c>
      <c r="H48" s="205" t="s">
        <v>1</v>
      </c>
      <c r="I48" s="104">
        <v>0</v>
      </c>
      <c r="J48" s="101" t="s">
        <v>0</v>
      </c>
      <c r="K48" s="206">
        <v>8</v>
      </c>
      <c r="L48" s="148">
        <f>V48*Price!$L$26</f>
        <v>794.66666666666663</v>
      </c>
      <c r="M48" s="1621">
        <f>V48*Price!$M$26</f>
        <v>0</v>
      </c>
      <c r="N48" s="148">
        <f>V48*Price!$N$26</f>
        <v>720</v>
      </c>
      <c r="O48" s="148">
        <f>V48*Price!$O$26</f>
        <v>917.33333333333326</v>
      </c>
      <c r="P48" s="148">
        <f>V48*Price!$P$26</f>
        <v>1002.6666666666666</v>
      </c>
      <c r="Q48" s="148">
        <f>V48*Price!$Q$26</f>
        <v>1013.3333333333333</v>
      </c>
      <c r="R48" s="148">
        <f>V48*Price!$R$26</f>
        <v>1488</v>
      </c>
      <c r="U48" s="2">
        <f t="shared" si="0"/>
        <v>3.5555555555555554</v>
      </c>
      <c r="V48" s="2">
        <f t="shared" si="19"/>
        <v>5.333333333333333</v>
      </c>
      <c r="W48" s="3">
        <f t="shared" si="15"/>
        <v>1.3333333333333333</v>
      </c>
      <c r="X48" s="2">
        <f t="shared" si="3"/>
        <v>4</v>
      </c>
      <c r="Z48" s="45">
        <f>U48*Price!$L$7</f>
        <v>224</v>
      </c>
      <c r="AA48" s="47">
        <f>U48*Price!$M$7</f>
        <v>266.66666666666663</v>
      </c>
      <c r="AB48" s="49">
        <f>U48*Price!$N$7</f>
        <v>380.4444444444444</v>
      </c>
      <c r="AC48" s="51">
        <f>U48*Price!$O$7</f>
        <v>416</v>
      </c>
      <c r="AD48" s="53">
        <f>U48*Price!$P$7</f>
        <v>554.66666666666663</v>
      </c>
      <c r="AE48" s="55">
        <f>U48*Price!$Q$7</f>
        <v>835.55555555555554</v>
      </c>
      <c r="AF48" s="57">
        <f>U48*Price!$R$7</f>
        <v>1056</v>
      </c>
      <c r="AG48" s="2">
        <f>(V48*Price!$C$15)</f>
        <v>173.04</v>
      </c>
      <c r="AH48" s="1">
        <f>(W48*Price!$C$22)*2</f>
        <v>8.6519999999999992</v>
      </c>
      <c r="AI48" s="1">
        <f>(X48*Price!$C$22)*2</f>
        <v>25.956</v>
      </c>
      <c r="AJ48" s="2">
        <f>V48*Price!$H$15</f>
        <v>80.751999999999995</v>
      </c>
      <c r="AK48" s="1">
        <f>Price!$H$22</f>
        <v>19.466999999999999</v>
      </c>
      <c r="AL48" s="7">
        <f t="shared" si="13"/>
        <v>307.86699999999996</v>
      </c>
    </row>
    <row r="49" spans="1:38" x14ac:dyDescent="0.25">
      <c r="A49" s="16">
        <v>4</v>
      </c>
      <c r="B49" s="64" t="s">
        <v>0</v>
      </c>
      <c r="C49" s="67">
        <v>6</v>
      </c>
      <c r="D49" s="70" t="s">
        <v>1</v>
      </c>
      <c r="E49" s="69">
        <v>1</v>
      </c>
      <c r="F49" s="64" t="s">
        <v>0</v>
      </c>
      <c r="G49" s="67">
        <v>0</v>
      </c>
      <c r="H49" s="63" t="s">
        <v>1</v>
      </c>
      <c r="I49" s="69">
        <v>0</v>
      </c>
      <c r="J49" s="64" t="s">
        <v>0</v>
      </c>
      <c r="K49" s="68">
        <v>8</v>
      </c>
      <c r="L49" s="59">
        <f>V49*Price!$L$26</f>
        <v>670.5</v>
      </c>
      <c r="M49" s="1622">
        <f>V49*Price!$M$26</f>
        <v>0</v>
      </c>
      <c r="N49" s="59">
        <f>V49*Price!$N$26</f>
        <v>607.5</v>
      </c>
      <c r="O49" s="59">
        <f>V49*Price!$O$26</f>
        <v>774</v>
      </c>
      <c r="P49" s="59">
        <f>V49*Price!$P$26</f>
        <v>846</v>
      </c>
      <c r="Q49" s="59">
        <f>V49*Price!$Q$26</f>
        <v>855</v>
      </c>
      <c r="R49" s="59">
        <f>V49*Price!$R$26</f>
        <v>1255.5</v>
      </c>
      <c r="U49" s="2">
        <f t="shared" si="0"/>
        <v>3</v>
      </c>
      <c r="V49" s="2">
        <f t="shared" si="19"/>
        <v>4.5</v>
      </c>
      <c r="W49" s="3">
        <f t="shared" si="15"/>
        <v>1</v>
      </c>
      <c r="X49" s="2">
        <f t="shared" si="3"/>
        <v>4.5</v>
      </c>
      <c r="Z49" s="45">
        <f>U49*Price!$L$7</f>
        <v>189</v>
      </c>
      <c r="AA49" s="47">
        <f>U49*Price!$M$7</f>
        <v>225</v>
      </c>
      <c r="AB49" s="49">
        <f>U49*Price!$N$7</f>
        <v>321</v>
      </c>
      <c r="AC49" s="51">
        <f>U49*Price!$O$7</f>
        <v>351</v>
      </c>
      <c r="AD49" s="53">
        <f>U49*Price!$P$7</f>
        <v>468</v>
      </c>
      <c r="AE49" s="55">
        <f>U49*Price!$Q$7</f>
        <v>705</v>
      </c>
      <c r="AF49" s="57">
        <f>U49*Price!$R$7</f>
        <v>891</v>
      </c>
      <c r="AG49" s="2">
        <f>(V49*Price!$C$15)</f>
        <v>146.0025</v>
      </c>
      <c r="AH49" s="1">
        <f>(W49*Price!$C$22)*2</f>
        <v>6.4889999999999999</v>
      </c>
      <c r="AI49" s="1">
        <f>(X49*Price!$C$22)*2</f>
        <v>29.200499999999998</v>
      </c>
      <c r="AJ49" s="2">
        <f>V49*Price!$H$15</f>
        <v>68.134500000000003</v>
      </c>
      <c r="AK49" s="1">
        <f>Price!$H$22</f>
        <v>19.466999999999999</v>
      </c>
      <c r="AL49" s="7">
        <f t="shared" si="13"/>
        <v>269.29349999999999</v>
      </c>
    </row>
    <row r="50" spans="1:38" x14ac:dyDescent="0.25">
      <c r="A50" s="100">
        <v>4</v>
      </c>
      <c r="B50" s="101" t="s">
        <v>0</v>
      </c>
      <c r="C50" s="102">
        <v>6</v>
      </c>
      <c r="D50" s="103" t="s">
        <v>1</v>
      </c>
      <c r="E50" s="153">
        <v>1</v>
      </c>
      <c r="F50" s="150" t="s">
        <v>0</v>
      </c>
      <c r="G50" s="151">
        <v>2</v>
      </c>
      <c r="H50" s="205" t="s">
        <v>1</v>
      </c>
      <c r="I50" s="104">
        <v>0</v>
      </c>
      <c r="J50" s="101" t="s">
        <v>0</v>
      </c>
      <c r="K50" s="206">
        <v>8</v>
      </c>
      <c r="L50" s="148">
        <f>V50*Price!$L$26</f>
        <v>782.25</v>
      </c>
      <c r="M50" s="1621">
        <f>V50*Price!$M$26</f>
        <v>0</v>
      </c>
      <c r="N50" s="148">
        <f>V50*Price!$N$26</f>
        <v>708.75</v>
      </c>
      <c r="O50" s="148">
        <f>V50*Price!$O$26</f>
        <v>903</v>
      </c>
      <c r="P50" s="148">
        <f>V50*Price!$P$26</f>
        <v>987</v>
      </c>
      <c r="Q50" s="148">
        <f>V50*Price!$Q$26</f>
        <v>997.5</v>
      </c>
      <c r="R50" s="148">
        <f>V50*Price!$R$26</f>
        <v>1464.75</v>
      </c>
      <c r="U50" s="2">
        <f t="shared" si="0"/>
        <v>3.5</v>
      </c>
      <c r="V50" s="2">
        <f t="shared" si="19"/>
        <v>5.25</v>
      </c>
      <c r="W50" s="3">
        <f t="shared" si="15"/>
        <v>1.1666666666666667</v>
      </c>
      <c r="X50" s="2">
        <f t="shared" si="3"/>
        <v>4.5</v>
      </c>
      <c r="Z50" s="45">
        <f>U50*Price!$L$7</f>
        <v>220.5</v>
      </c>
      <c r="AA50" s="47">
        <f>U50*Price!$M$7</f>
        <v>262.5</v>
      </c>
      <c r="AB50" s="49">
        <f>U50*Price!$N$7</f>
        <v>374.5</v>
      </c>
      <c r="AC50" s="51">
        <f>U50*Price!$O$7</f>
        <v>409.5</v>
      </c>
      <c r="AD50" s="53">
        <f>U50*Price!$P$7</f>
        <v>546</v>
      </c>
      <c r="AE50" s="55">
        <f>U50*Price!$Q$7</f>
        <v>822.5</v>
      </c>
      <c r="AF50" s="57">
        <f>U50*Price!$R$7</f>
        <v>1039.5</v>
      </c>
      <c r="AG50" s="2">
        <f>(V50*Price!$C$15)</f>
        <v>170.33625000000001</v>
      </c>
      <c r="AH50" s="1">
        <f>(W50*Price!$C$22)*2</f>
        <v>7.5705</v>
      </c>
      <c r="AI50" s="1">
        <f>(X50*Price!$C$22)*2</f>
        <v>29.200499999999998</v>
      </c>
      <c r="AJ50" s="2">
        <f>V50*Price!$H$15</f>
        <v>79.490250000000003</v>
      </c>
      <c r="AK50" s="1">
        <f>Price!$H$22</f>
        <v>19.466999999999999</v>
      </c>
      <c r="AL50" s="7">
        <f t="shared" si="13"/>
        <v>306.06450000000001</v>
      </c>
    </row>
    <row r="51" spans="1:38" x14ac:dyDescent="0.25">
      <c r="A51" s="100">
        <v>4</v>
      </c>
      <c r="B51" s="101" t="s">
        <v>0</v>
      </c>
      <c r="C51" s="102">
        <v>6</v>
      </c>
      <c r="D51" s="103" t="s">
        <v>1</v>
      </c>
      <c r="E51" s="69">
        <v>1</v>
      </c>
      <c r="F51" s="64" t="s">
        <v>0</v>
      </c>
      <c r="G51" s="67">
        <v>4</v>
      </c>
      <c r="H51" s="205" t="s">
        <v>1</v>
      </c>
      <c r="I51" s="104">
        <v>0</v>
      </c>
      <c r="J51" s="101" t="s">
        <v>0</v>
      </c>
      <c r="K51" s="206">
        <v>8</v>
      </c>
      <c r="L51" s="59">
        <f>V51*Price!$L$26</f>
        <v>894</v>
      </c>
      <c r="M51" s="1622">
        <f>V51*Price!$M$26</f>
        <v>0</v>
      </c>
      <c r="N51" s="59">
        <f>V51*Price!$N$26</f>
        <v>810</v>
      </c>
      <c r="O51" s="59">
        <f>V51*Price!$O$26</f>
        <v>1032</v>
      </c>
      <c r="P51" s="59">
        <f>V51*Price!$P$26</f>
        <v>1128</v>
      </c>
      <c r="Q51" s="59">
        <f>V51*Price!$Q$26</f>
        <v>1140</v>
      </c>
      <c r="R51" s="59">
        <f>V51*Price!$R$26</f>
        <v>1674</v>
      </c>
      <c r="U51" s="2">
        <f t="shared" si="0"/>
        <v>4</v>
      </c>
      <c r="V51" s="2">
        <f t="shared" si="19"/>
        <v>6</v>
      </c>
      <c r="W51" s="3">
        <f t="shared" si="15"/>
        <v>1.3333333333333333</v>
      </c>
      <c r="X51" s="2">
        <f t="shared" si="3"/>
        <v>4.5</v>
      </c>
      <c r="Z51" s="45">
        <f>U51*Price!$L$7</f>
        <v>252</v>
      </c>
      <c r="AA51" s="47">
        <f>U51*Price!$M$7</f>
        <v>300</v>
      </c>
      <c r="AB51" s="49">
        <f>U51*Price!$N$7</f>
        <v>428</v>
      </c>
      <c r="AC51" s="51">
        <f>U51*Price!$O$7</f>
        <v>468</v>
      </c>
      <c r="AD51" s="53">
        <f>U51*Price!$P$7</f>
        <v>624</v>
      </c>
      <c r="AE51" s="55">
        <f>U51*Price!$Q$7</f>
        <v>940</v>
      </c>
      <c r="AF51" s="57">
        <f>U51*Price!$R$7</f>
        <v>1188</v>
      </c>
      <c r="AG51" s="2">
        <f>(V51*Price!$C$15)</f>
        <v>194.67000000000002</v>
      </c>
      <c r="AH51" s="1">
        <f>(W51*Price!$C$22)*2</f>
        <v>8.6519999999999992</v>
      </c>
      <c r="AI51" s="1">
        <f>(X51*Price!$C$22)*2</f>
        <v>29.200499999999998</v>
      </c>
      <c r="AJ51" s="2">
        <f>V51*Price!$H$15</f>
        <v>90.846000000000004</v>
      </c>
      <c r="AK51" s="1">
        <f>Price!$H$22</f>
        <v>19.466999999999999</v>
      </c>
      <c r="AL51" s="7">
        <f t="shared" si="13"/>
        <v>342.83550000000002</v>
      </c>
    </row>
    <row r="52" spans="1:38" x14ac:dyDescent="0.25">
      <c r="A52" s="197">
        <v>5</v>
      </c>
      <c r="B52" s="150" t="s">
        <v>0</v>
      </c>
      <c r="C52" s="151">
        <v>0</v>
      </c>
      <c r="D52" s="152" t="s">
        <v>1</v>
      </c>
      <c r="E52" s="153">
        <v>1</v>
      </c>
      <c r="F52" s="150" t="s">
        <v>0</v>
      </c>
      <c r="G52" s="151">
        <v>2</v>
      </c>
      <c r="H52" s="198" t="s">
        <v>1</v>
      </c>
      <c r="I52" s="153">
        <v>0</v>
      </c>
      <c r="J52" s="150" t="s">
        <v>0</v>
      </c>
      <c r="K52" s="199">
        <v>8</v>
      </c>
      <c r="L52" s="148">
        <f>(V52*Price!$L$26)*$V$56</f>
        <v>956.08333333333348</v>
      </c>
      <c r="M52" s="1621">
        <f>(V52*Price!$M$26)*$V$56</f>
        <v>0</v>
      </c>
      <c r="N52" s="148">
        <f>(V52*Price!$N$26)*$V$56</f>
        <v>866.25000000000023</v>
      </c>
      <c r="O52" s="148">
        <f>(V52*Price!$O$26)*$V$56</f>
        <v>1103.666666666667</v>
      </c>
      <c r="P52" s="148">
        <f>(V52*Price!$P$26)*$V$56</f>
        <v>1206.3333333333335</v>
      </c>
      <c r="Q52" s="148">
        <f>(V52*Price!$Q$26)*$V$56</f>
        <v>1219.166666666667</v>
      </c>
      <c r="R52" s="148">
        <f>(V52*Price!$R$26)*$V$56</f>
        <v>1790.2500000000005</v>
      </c>
      <c r="U52" s="2">
        <f t="shared" si="0"/>
        <v>3.8888888888888893</v>
      </c>
      <c r="V52" s="2">
        <f t="shared" si="19"/>
        <v>5.8333333333333339</v>
      </c>
      <c r="W52" s="3">
        <f t="shared" si="15"/>
        <v>1.1666666666666667</v>
      </c>
      <c r="X52" s="2">
        <f t="shared" si="3"/>
        <v>5</v>
      </c>
      <c r="Z52" s="45">
        <f>U52*Price!$L$7</f>
        <v>245.00000000000003</v>
      </c>
      <c r="AA52" s="47">
        <f>U52*Price!$M$7</f>
        <v>291.66666666666669</v>
      </c>
      <c r="AB52" s="49">
        <f>U52*Price!$N$7</f>
        <v>416.11111111111114</v>
      </c>
      <c r="AC52" s="51">
        <f>U52*Price!$O$7</f>
        <v>455.00000000000006</v>
      </c>
      <c r="AD52" s="53">
        <f>U52*Price!$P$7</f>
        <v>606.66666666666674</v>
      </c>
      <c r="AE52" s="55">
        <f>U52*Price!$Q$7</f>
        <v>913.88888888888903</v>
      </c>
      <c r="AF52" s="57">
        <f>U52*Price!$R$7</f>
        <v>1155.0000000000002</v>
      </c>
      <c r="AG52" s="2">
        <f>(V52*Price!$C$15)</f>
        <v>189.26250000000002</v>
      </c>
      <c r="AH52" s="1">
        <f>(W52*Price!$C$22)*2</f>
        <v>7.5705</v>
      </c>
      <c r="AI52" s="1">
        <f>(X52*Price!$C$22)*2</f>
        <v>32.445</v>
      </c>
      <c r="AJ52" s="2">
        <f>V52*Price!$H$15</f>
        <v>88.322500000000005</v>
      </c>
      <c r="AK52" s="1">
        <f>Price!$H$22</f>
        <v>19.466999999999999</v>
      </c>
      <c r="AL52" s="7">
        <f t="shared" si="13"/>
        <v>337.0675</v>
      </c>
    </row>
    <row r="53" spans="1:38" x14ac:dyDescent="0.25">
      <c r="A53" s="16">
        <v>5</v>
      </c>
      <c r="B53" s="64" t="s">
        <v>0</v>
      </c>
      <c r="C53" s="67">
        <v>6</v>
      </c>
      <c r="D53" s="70" t="s">
        <v>1</v>
      </c>
      <c r="E53" s="69">
        <v>1</v>
      </c>
      <c r="F53" s="64" t="s">
        <v>0</v>
      </c>
      <c r="G53" s="67">
        <v>2</v>
      </c>
      <c r="H53" s="63" t="s">
        <v>1</v>
      </c>
      <c r="I53" s="69">
        <v>0</v>
      </c>
      <c r="J53" s="64" t="s">
        <v>0</v>
      </c>
      <c r="K53" s="68">
        <v>8</v>
      </c>
      <c r="L53" s="59">
        <f>(V53*Price!$L$26)*$V$56</f>
        <v>1051.6916666666668</v>
      </c>
      <c r="M53" s="1622">
        <f>(V53*Price!$M$26)*$V$56</f>
        <v>0</v>
      </c>
      <c r="N53" s="59">
        <f>(V53*Price!$N$26)*$V$56</f>
        <v>952.87500000000011</v>
      </c>
      <c r="O53" s="59">
        <f>(V53*Price!$O$26)*$V$56</f>
        <v>1214.0333333333335</v>
      </c>
      <c r="P53" s="59">
        <f>(V53*Price!$P$26)*$V$56</f>
        <v>1326.9666666666669</v>
      </c>
      <c r="Q53" s="59">
        <f>(V53*Price!$Q$26)*$V$56</f>
        <v>1341.0833333333335</v>
      </c>
      <c r="R53" s="59">
        <f>(V53*Price!$R$26)*$V$56</f>
        <v>1969.2750000000001</v>
      </c>
      <c r="U53" s="2">
        <f t="shared" si="0"/>
        <v>4.2777777777777777</v>
      </c>
      <c r="V53" s="2">
        <f t="shared" si="19"/>
        <v>6.416666666666667</v>
      </c>
      <c r="W53" s="3">
        <f t="shared" si="15"/>
        <v>1.1666666666666667</v>
      </c>
      <c r="X53" s="2">
        <f t="shared" si="3"/>
        <v>5.5</v>
      </c>
      <c r="Z53" s="45">
        <f>U53*Price!$L$7</f>
        <v>269.5</v>
      </c>
      <c r="AA53" s="47">
        <f>U53*Price!$M$7</f>
        <v>320.83333333333331</v>
      </c>
      <c r="AB53" s="49">
        <f>U53*Price!$N$7</f>
        <v>457.72222222222223</v>
      </c>
      <c r="AC53" s="51">
        <f>U53*Price!$O$7</f>
        <v>500.5</v>
      </c>
      <c r="AD53" s="53">
        <f>U53*Price!$P$7</f>
        <v>667.33333333333337</v>
      </c>
      <c r="AE53" s="55">
        <f>U53*Price!$Q$7</f>
        <v>1005.2777777777777</v>
      </c>
      <c r="AF53" s="57">
        <f>U53*Price!$R$7</f>
        <v>1270.5</v>
      </c>
      <c r="AG53" s="2">
        <f>(V53*Price!$C$15)</f>
        <v>208.18875</v>
      </c>
      <c r="AH53" s="1">
        <f>(W53*Price!$C$22)*2</f>
        <v>7.5705</v>
      </c>
      <c r="AI53" s="1">
        <f>(X53*Price!$C$22)*2</f>
        <v>35.689500000000002</v>
      </c>
      <c r="AJ53" s="2">
        <f>V53*Price!$H$15</f>
        <v>97.154750000000007</v>
      </c>
      <c r="AK53" s="1">
        <f>Price!$H$22</f>
        <v>19.466999999999999</v>
      </c>
      <c r="AL53" s="7">
        <f t="shared" si="13"/>
        <v>368.07050000000004</v>
      </c>
    </row>
    <row r="54" spans="1:38" x14ac:dyDescent="0.25">
      <c r="A54" s="197">
        <v>6</v>
      </c>
      <c r="B54" s="150" t="s">
        <v>0</v>
      </c>
      <c r="C54" s="151">
        <v>0</v>
      </c>
      <c r="D54" s="152" t="s">
        <v>1</v>
      </c>
      <c r="E54" s="153">
        <v>1</v>
      </c>
      <c r="F54" s="150" t="s">
        <v>0</v>
      </c>
      <c r="G54" s="151">
        <v>2</v>
      </c>
      <c r="H54" s="198" t="s">
        <v>1</v>
      </c>
      <c r="I54" s="153">
        <v>0</v>
      </c>
      <c r="J54" s="150" t="s">
        <v>0</v>
      </c>
      <c r="K54" s="199">
        <v>8</v>
      </c>
      <c r="L54" s="148">
        <f>(V54*Price!$L$26)*$V$56</f>
        <v>1147.3000000000002</v>
      </c>
      <c r="M54" s="1621">
        <f>(V54*Price!$M$26)*$V$56</f>
        <v>0</v>
      </c>
      <c r="N54" s="148">
        <f>(V54*Price!$N$26)*$V$56</f>
        <v>1039.5</v>
      </c>
      <c r="O54" s="148">
        <f>(V54*Price!$O$26)*$V$56</f>
        <v>1324.4</v>
      </c>
      <c r="P54" s="148">
        <f>(V54*Price!$P$26)*$V$56</f>
        <v>1447.6000000000001</v>
      </c>
      <c r="Q54" s="148">
        <f>(V54*Price!$Q$26)*$V$56</f>
        <v>1463.0000000000002</v>
      </c>
      <c r="R54" s="148">
        <f>(V54*Price!$R$26)*$V$56</f>
        <v>2148.3000000000002</v>
      </c>
      <c r="U54" s="2">
        <f t="shared" si="0"/>
        <v>4.6666666666666661</v>
      </c>
      <c r="V54" s="2">
        <f t="shared" si="19"/>
        <v>7</v>
      </c>
      <c r="W54" s="3">
        <f t="shared" si="15"/>
        <v>1.1666666666666667</v>
      </c>
      <c r="X54" s="2">
        <f t="shared" si="3"/>
        <v>6</v>
      </c>
      <c r="Z54" s="45">
        <f>U54*Price!$L$7</f>
        <v>293.99999999999994</v>
      </c>
      <c r="AA54" s="47">
        <f>U54*Price!$M$7</f>
        <v>349.99999999999994</v>
      </c>
      <c r="AB54" s="49">
        <f>U54*Price!$N$7</f>
        <v>499.33333333333326</v>
      </c>
      <c r="AC54" s="51">
        <f>U54*Price!$O$7</f>
        <v>545.99999999999989</v>
      </c>
      <c r="AD54" s="53">
        <f>U54*Price!$P$7</f>
        <v>727.99999999999989</v>
      </c>
      <c r="AE54" s="55">
        <f>U54*Price!$Q$7</f>
        <v>1096.6666666666665</v>
      </c>
      <c r="AF54" s="57">
        <f>U54*Price!$R$7</f>
        <v>1385.9999999999998</v>
      </c>
      <c r="AG54" s="2">
        <f>(V54*Price!$C$15)</f>
        <v>227.11500000000001</v>
      </c>
      <c r="AH54" s="1">
        <f>(W54*Price!$C$22)*2</f>
        <v>7.5705</v>
      </c>
      <c r="AI54" s="1">
        <f>(X54*Price!$C$22)*2</f>
        <v>38.933999999999997</v>
      </c>
      <c r="AJ54" s="2">
        <f>V54*Price!$H$15</f>
        <v>105.98699999999999</v>
      </c>
      <c r="AK54" s="1">
        <f>Price!$H$22</f>
        <v>19.466999999999999</v>
      </c>
      <c r="AL54" s="7">
        <f t="shared" si="13"/>
        <v>399.07349999999997</v>
      </c>
    </row>
    <row r="55" spans="1:38" ht="10.5" customHeight="1" x14ac:dyDescent="0.25"/>
    <row r="56" spans="1:38" ht="12" customHeight="1" x14ac:dyDescent="0.25">
      <c r="L56" s="1858"/>
      <c r="M56" s="1858"/>
      <c r="N56" s="1858"/>
      <c r="O56" s="1502"/>
      <c r="P56" s="11"/>
      <c r="Q56" s="11"/>
      <c r="R56" s="75"/>
      <c r="V56" s="1">
        <v>1.1000000000000001</v>
      </c>
    </row>
    <row r="57" spans="1:38" ht="12" customHeight="1" x14ac:dyDescent="0.25">
      <c r="L57" s="1858"/>
      <c r="M57" s="1858"/>
      <c r="N57" s="1858"/>
      <c r="O57" s="1502"/>
      <c r="P57" s="11"/>
      <c r="Q57" s="1503"/>
      <c r="R57" s="1501"/>
    </row>
    <row r="58" spans="1:38" ht="12" customHeight="1" x14ac:dyDescent="0.25">
      <c r="L58" s="1858"/>
      <c r="M58" s="1858"/>
      <c r="N58" s="1858"/>
      <c r="O58" s="1502"/>
      <c r="P58" s="11"/>
      <c r="Q58" s="1503"/>
      <c r="R58" s="1501"/>
    </row>
    <row r="59" spans="1:38" ht="12" customHeight="1" x14ac:dyDescent="0.25">
      <c r="L59" s="1858"/>
      <c r="M59" s="1859"/>
      <c r="N59" s="1859"/>
      <c r="O59" s="1501"/>
      <c r="P59" s="11"/>
      <c r="Q59" s="1503"/>
      <c r="R59" s="1501"/>
    </row>
  </sheetData>
  <mergeCells count="21">
    <mergeCell ref="L58:N58"/>
    <mergeCell ref="L59:N59"/>
    <mergeCell ref="A37:K37"/>
    <mergeCell ref="Z3:AF3"/>
    <mergeCell ref="Z4:AF4"/>
    <mergeCell ref="A7:K7"/>
    <mergeCell ref="L56:N56"/>
    <mergeCell ref="L57:N57"/>
    <mergeCell ref="A12:K12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  <mergeCell ref="Q3:Q5"/>
    <mergeCell ref="R3:R5"/>
  </mergeCells>
  <printOptions horizontalCentered="1" verticalCentered="1"/>
  <pageMargins left="0.75" right="0.25" top="0.25" bottom="0.25" header="0.3" footer="0.3"/>
  <pageSetup scale="86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66BBE-F521-4553-809A-C270C74D98B8}">
  <sheetPr>
    <tabColor theme="7" tint="0.79998168889431442"/>
  </sheetPr>
  <dimension ref="A1:BE89"/>
  <sheetViews>
    <sheetView topLeftCell="A20" zoomScaleNormal="100" workbookViewId="0">
      <selection activeCell="U53" sqref="U53"/>
    </sheetView>
  </sheetViews>
  <sheetFormatPr defaultRowHeight="15" x14ac:dyDescent="0.25"/>
  <cols>
    <col min="1" max="1" width="1.7109375" style="81" customWidth="1"/>
    <col min="2" max="2" width="0.85546875" style="81" customWidth="1"/>
    <col min="3" max="3" width="2.7109375" style="66" customWidth="1"/>
    <col min="4" max="4" width="1" style="82" customWidth="1"/>
    <col min="5" max="5" width="1.7109375" style="81" customWidth="1"/>
    <col min="6" max="6" width="0.85546875" style="81" customWidth="1"/>
    <col min="7" max="7" width="1.85546875" style="83" customWidth="1"/>
    <col min="8" max="8" width="1" style="82" customWidth="1"/>
    <col min="9" max="9" width="1.7109375" style="81" customWidth="1"/>
    <col min="10" max="10" width="0.85546875" style="81" customWidth="1"/>
    <col min="11" max="11" width="2.7109375" style="66" customWidth="1"/>
    <col min="12" max="12" width="11.7109375" style="1" hidden="1" customWidth="1"/>
    <col min="13" max="13" width="13.7109375" style="1" hidden="1" customWidth="1"/>
    <col min="14" max="14" width="9.7109375" style="1" customWidth="1"/>
    <col min="15" max="15" width="13.7109375" style="19" customWidth="1"/>
    <col min="16" max="17" width="10.7109375" style="1" customWidth="1"/>
    <col min="18" max="18" width="13.7109375" style="1" hidden="1" customWidth="1"/>
    <col min="19" max="19" width="6.140625" style="1" customWidth="1"/>
    <col min="20" max="20" width="4.28515625" style="1" customWidth="1"/>
    <col min="21" max="21" width="6.140625" style="1" customWidth="1"/>
    <col min="22" max="22" width="7" style="1" customWidth="1"/>
    <col min="23" max="23" width="8" style="1" hidden="1" customWidth="1"/>
    <col min="24" max="24" width="8.5703125" style="1" hidden="1" customWidth="1"/>
    <col min="25" max="25" width="4" style="1" customWidth="1"/>
    <col min="26" max="27" width="0" style="1" hidden="1" customWidth="1"/>
    <col min="28" max="32" width="9.140625" style="1" hidden="1" customWidth="1"/>
    <col min="33" max="33" width="2" style="1" customWidth="1"/>
    <col min="34" max="34" width="3.140625" style="1" customWidth="1"/>
    <col min="35" max="36" width="5.28515625" style="1" customWidth="1"/>
    <col min="37" max="40" width="9.140625" style="1"/>
    <col min="41" max="41" width="4.5703125" style="4" customWidth="1"/>
    <col min="42" max="42" width="2.85546875" style="1" customWidth="1"/>
    <col min="43" max="43" width="6.28515625" style="1" customWidth="1"/>
    <col min="44" max="44" width="5.85546875" style="1" customWidth="1"/>
    <col min="45" max="48" width="9.140625" style="1"/>
    <col min="49" max="49" width="6" style="1" customWidth="1"/>
    <col min="50" max="50" width="2.5703125" style="1" customWidth="1"/>
    <col min="51" max="51" width="5.42578125" style="1" customWidth="1"/>
    <col min="52" max="52" width="5.5703125" style="1" customWidth="1"/>
    <col min="53" max="16384" width="9.140625" style="1"/>
  </cols>
  <sheetData>
    <row r="1" spans="1:57" ht="60" customHeight="1" thickBot="1" x14ac:dyDescent="0.25">
      <c r="A1" s="1848" t="s">
        <v>2</v>
      </c>
      <c r="B1" s="1848"/>
      <c r="C1" s="1848"/>
      <c r="D1" s="1848"/>
      <c r="E1" s="1848"/>
      <c r="F1" s="1848"/>
      <c r="G1" s="1848"/>
      <c r="H1" s="1848"/>
      <c r="I1" s="1848"/>
      <c r="J1" s="1848"/>
      <c r="K1" s="1848"/>
      <c r="L1" s="1849" t="s">
        <v>81</v>
      </c>
      <c r="M1" s="1850"/>
      <c r="N1" s="1851"/>
      <c r="O1" s="1852"/>
      <c r="P1" s="1852"/>
      <c r="Q1" s="1852"/>
      <c r="R1" s="1852"/>
      <c r="S1" s="11"/>
      <c r="T1" s="11"/>
      <c r="U1" s="11"/>
    </row>
    <row r="2" spans="1:57" ht="19.5" customHeight="1" thickBot="1" x14ac:dyDescent="0.3">
      <c r="A2" s="1848"/>
      <c r="B2" s="1848"/>
      <c r="C2" s="1848"/>
      <c r="D2" s="1848"/>
      <c r="E2" s="1848"/>
      <c r="F2" s="1848"/>
      <c r="G2" s="1848"/>
      <c r="H2" s="1848"/>
      <c r="I2" s="1848"/>
      <c r="J2" s="1848"/>
      <c r="K2" s="1853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57" ht="34.5" customHeight="1" x14ac:dyDescent="0.25">
      <c r="A3" s="1848"/>
      <c r="B3" s="1848"/>
      <c r="C3" s="1848"/>
      <c r="D3" s="1848"/>
      <c r="E3" s="1848"/>
      <c r="F3" s="1848"/>
      <c r="G3" s="1848"/>
      <c r="H3" s="1848"/>
      <c r="I3" s="1848"/>
      <c r="J3" s="1848"/>
      <c r="K3" s="1853"/>
      <c r="L3" s="1793" t="s">
        <v>52</v>
      </c>
      <c r="M3" s="1799" t="s">
        <v>56</v>
      </c>
      <c r="N3" s="1799" t="s">
        <v>55</v>
      </c>
      <c r="O3" s="1799" t="s">
        <v>85</v>
      </c>
      <c r="P3" s="1799" t="s">
        <v>150</v>
      </c>
      <c r="Q3" s="1799" t="s">
        <v>53</v>
      </c>
      <c r="R3" s="1805" t="s">
        <v>54</v>
      </c>
      <c r="S3" s="10"/>
      <c r="T3" s="11"/>
      <c r="U3" s="11"/>
      <c r="AK3" s="1799" t="s">
        <v>55</v>
      </c>
      <c r="AL3" s="1799" t="s">
        <v>753</v>
      </c>
      <c r="AM3" s="1799" t="s">
        <v>817</v>
      </c>
      <c r="AN3" s="1799" t="s">
        <v>53</v>
      </c>
      <c r="AS3" s="1799" t="s">
        <v>55</v>
      </c>
      <c r="AT3" s="1799" t="s">
        <v>753</v>
      </c>
      <c r="AU3" s="1799" t="s">
        <v>817</v>
      </c>
      <c r="AV3" s="1799" t="s">
        <v>53</v>
      </c>
      <c r="BA3" s="1799" t="s">
        <v>55</v>
      </c>
      <c r="BB3" s="1799" t="s">
        <v>753</v>
      </c>
      <c r="BC3" s="1799" t="s">
        <v>817</v>
      </c>
      <c r="BD3" s="1799" t="s">
        <v>53</v>
      </c>
    </row>
    <row r="4" spans="1:57" s="4" customFormat="1" ht="12" customHeight="1" x14ac:dyDescent="0.25">
      <c r="A4" s="1848"/>
      <c r="B4" s="1848"/>
      <c r="C4" s="1848"/>
      <c r="D4" s="1848"/>
      <c r="E4" s="1848"/>
      <c r="F4" s="1848"/>
      <c r="G4" s="1848"/>
      <c r="H4" s="1848"/>
      <c r="I4" s="1848"/>
      <c r="J4" s="1848"/>
      <c r="K4" s="1853"/>
      <c r="L4" s="1794"/>
      <c r="M4" s="1800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17</v>
      </c>
      <c r="X4" s="4" t="s">
        <v>10</v>
      </c>
      <c r="Z4" s="4" t="s">
        <v>19</v>
      </c>
      <c r="AA4" s="4" t="s">
        <v>12</v>
      </c>
      <c r="AB4" s="4" t="s">
        <v>13</v>
      </c>
      <c r="AC4" s="4" t="s">
        <v>14</v>
      </c>
      <c r="AD4" s="4" t="s">
        <v>15</v>
      </c>
      <c r="AE4" s="4" t="s">
        <v>16</v>
      </c>
      <c r="AK4" s="1800"/>
      <c r="AL4" s="1800"/>
      <c r="AM4" s="1800"/>
      <c r="AN4" s="1800"/>
      <c r="AS4" s="1800"/>
      <c r="AT4" s="1800"/>
      <c r="AU4" s="1800"/>
      <c r="AV4" s="1800"/>
      <c r="BA4" s="1800"/>
      <c r="BB4" s="1800"/>
      <c r="BC4" s="1800"/>
      <c r="BD4" s="1800"/>
    </row>
    <row r="5" spans="1:57" ht="27" customHeight="1" thickBot="1" x14ac:dyDescent="0.3">
      <c r="A5" s="1848"/>
      <c r="B5" s="1848"/>
      <c r="C5" s="1848"/>
      <c r="D5" s="1848"/>
      <c r="E5" s="1848"/>
      <c r="F5" s="1848"/>
      <c r="G5" s="1848"/>
      <c r="H5" s="1848"/>
      <c r="I5" s="1848"/>
      <c r="J5" s="1848"/>
      <c r="K5" s="1853"/>
      <c r="L5" s="1795"/>
      <c r="M5" s="1801"/>
      <c r="N5" s="1801"/>
      <c r="O5" s="1801"/>
      <c r="P5" s="1801"/>
      <c r="Q5" s="1801"/>
      <c r="R5" s="1807"/>
      <c r="AK5" s="1801"/>
      <c r="AL5" s="1801"/>
      <c r="AM5" s="1801"/>
      <c r="AN5" s="1801"/>
      <c r="AS5" s="1801"/>
      <c r="AT5" s="1801"/>
      <c r="AU5" s="1801"/>
      <c r="AV5" s="1801"/>
      <c r="BA5" s="1801"/>
      <c r="BB5" s="1801"/>
      <c r="BC5" s="1801"/>
      <c r="BD5" s="1801"/>
    </row>
    <row r="6" spans="1:57" ht="11.25" hidden="1" customHeight="1" x14ac:dyDescent="0.25">
      <c r="A6" s="81">
        <v>2</v>
      </c>
      <c r="B6" s="81" t="s">
        <v>0</v>
      </c>
      <c r="C6" s="66">
        <v>0</v>
      </c>
      <c r="D6" s="82" t="s">
        <v>1</v>
      </c>
      <c r="E6" s="81">
        <v>0</v>
      </c>
      <c r="F6" s="81" t="s">
        <v>0</v>
      </c>
      <c r="G6" s="83">
        <v>4</v>
      </c>
      <c r="H6" s="82" t="s">
        <v>1</v>
      </c>
      <c r="I6" s="81">
        <v>1</v>
      </c>
      <c r="J6" s="81" t="s">
        <v>0</v>
      </c>
      <c r="K6" s="66">
        <v>6</v>
      </c>
      <c r="U6" s="2">
        <f t="shared" ref="U6:U38" si="0">((A6+(C6/12))*(E6+G6/12))*(I6+K6/12)</f>
        <v>1</v>
      </c>
      <c r="V6" s="2">
        <f t="shared" ref="V6:V38" si="1">((I6+(K6/12))*(A6+C6/12))</f>
        <v>3</v>
      </c>
      <c r="W6" s="3">
        <f t="shared" ref="W6:W38" si="2">I6+(K6/12)</f>
        <v>1.5</v>
      </c>
      <c r="X6" s="1">
        <f t="shared" ref="X6:X38" si="3">A6+C6/12</f>
        <v>2</v>
      </c>
      <c r="AA6" s="1">
        <f>(V6*Price!C15)*2</f>
        <v>194.67000000000002</v>
      </c>
      <c r="AB6" s="1">
        <f>(W6*Price!C6)*2</f>
        <v>9.7334999999999994</v>
      </c>
      <c r="AC6" s="1">
        <f>X6*Price!C6</f>
        <v>6.4889999999999999</v>
      </c>
      <c r="AD6" s="1">
        <f>X6*Price!F6</f>
        <v>23.1</v>
      </c>
      <c r="AE6" s="1">
        <f>Price!E15</f>
        <v>40.015500000000003</v>
      </c>
      <c r="AF6" s="1">
        <f>SUM(AA6:AE6)</f>
        <v>274.00800000000004</v>
      </c>
    </row>
    <row r="7" spans="1:57" ht="13.5" customHeight="1" thickBot="1" x14ac:dyDescent="0.3">
      <c r="A7" s="1845" t="s">
        <v>28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57" ht="15.75" customHeight="1" x14ac:dyDescent="0.25">
      <c r="A8" s="1164">
        <v>3</v>
      </c>
      <c r="B8" s="1165" t="s">
        <v>0</v>
      </c>
      <c r="C8" s="1166">
        <v>0</v>
      </c>
      <c r="D8" s="1167" t="s">
        <v>1</v>
      </c>
      <c r="E8" s="1168">
        <v>0</v>
      </c>
      <c r="F8" s="1165" t="s">
        <v>0</v>
      </c>
      <c r="G8" s="1166">
        <v>6</v>
      </c>
      <c r="H8" s="1167" t="s">
        <v>1</v>
      </c>
      <c r="I8" s="1168">
        <v>1</v>
      </c>
      <c r="J8" s="1165" t="s">
        <v>0</v>
      </c>
      <c r="K8" s="1169">
        <v>10</v>
      </c>
      <c r="L8" s="1163">
        <f>V8*Price!$L$20</f>
        <v>1171.5</v>
      </c>
      <c r="M8" s="1163">
        <f>V8*Price!$M$20</f>
        <v>0</v>
      </c>
      <c r="N8" s="1163">
        <f>$V$8*AK8</f>
        <v>880</v>
      </c>
      <c r="O8" s="1163">
        <f t="shared" ref="O8:R8" si="4">$V$8*AL8</f>
        <v>935</v>
      </c>
      <c r="P8" s="1163">
        <f t="shared" si="4"/>
        <v>1166</v>
      </c>
      <c r="Q8" s="1163">
        <f t="shared" si="4"/>
        <v>1166</v>
      </c>
      <c r="R8" s="1188" t="e">
        <f t="shared" si="4"/>
        <v>#VALUE!</v>
      </c>
      <c r="S8" s="2117" t="s">
        <v>547</v>
      </c>
      <c r="U8" s="2">
        <f t="shared" si="0"/>
        <v>2.75</v>
      </c>
      <c r="V8" s="2">
        <f t="shared" si="1"/>
        <v>5.5</v>
      </c>
      <c r="W8" s="3">
        <f t="shared" si="2"/>
        <v>1.8333333333333335</v>
      </c>
      <c r="X8" s="1">
        <f t="shared" si="3"/>
        <v>3</v>
      </c>
      <c r="Z8" s="7">
        <f>U8*Price!$O$7</f>
        <v>321.75</v>
      </c>
      <c r="AA8" s="1">
        <f>(V8*Price!$C$15)*2</f>
        <v>356.89499999999998</v>
      </c>
      <c r="AB8" s="1">
        <f>(W8*Price!$C$7)*2</f>
        <v>11.896500000000001</v>
      </c>
      <c r="AC8" s="1">
        <f>X8*Price!$C$7</f>
        <v>9.7334999999999994</v>
      </c>
      <c r="AD8" s="1">
        <f>X8*Price!$F$7</f>
        <v>74.623500000000007</v>
      </c>
      <c r="AE8" s="1">
        <f>Price!$E$15</f>
        <v>40.015500000000003</v>
      </c>
      <c r="AF8" s="1">
        <f>SUM(AA8:AE8)</f>
        <v>493.16399999999999</v>
      </c>
      <c r="AI8" s="2112" t="s">
        <v>542</v>
      </c>
      <c r="AJ8" s="1141">
        <v>6</v>
      </c>
      <c r="AK8" s="1608">
        <v>160</v>
      </c>
      <c r="AL8" s="1608">
        <v>170</v>
      </c>
      <c r="AM8" s="1608">
        <v>212</v>
      </c>
      <c r="AN8" s="1608">
        <v>212</v>
      </c>
      <c r="AO8" s="4" t="s">
        <v>548</v>
      </c>
      <c r="AQ8" s="2090">
        <v>1155</v>
      </c>
      <c r="AR8" s="1246">
        <v>6</v>
      </c>
      <c r="AS8" s="1608">
        <v>138</v>
      </c>
      <c r="AT8" s="1608">
        <v>157</v>
      </c>
      <c r="AU8" s="1608">
        <v>195</v>
      </c>
      <c r="AV8" s="1608">
        <v>199</v>
      </c>
      <c r="AW8" s="4" t="s">
        <v>548</v>
      </c>
      <c r="AX8" s="1244"/>
      <c r="AY8" s="2096" t="s">
        <v>588</v>
      </c>
      <c r="AZ8" s="1246">
        <v>6</v>
      </c>
      <c r="BA8" s="1608">
        <v>161</v>
      </c>
      <c r="BB8" s="1608">
        <v>161</v>
      </c>
      <c r="BC8" s="1608">
        <v>193</v>
      </c>
      <c r="BD8" s="1608">
        <v>199</v>
      </c>
      <c r="BE8" s="4" t="s">
        <v>548</v>
      </c>
    </row>
    <row r="9" spans="1:57" x14ac:dyDescent="0.25">
      <c r="A9" s="1157">
        <v>3</v>
      </c>
      <c r="B9" s="1158" t="s">
        <v>0</v>
      </c>
      <c r="C9" s="1159">
        <v>0</v>
      </c>
      <c r="D9" s="1160" t="s">
        <v>1</v>
      </c>
      <c r="E9" s="1161">
        <v>0</v>
      </c>
      <c r="F9" s="1158" t="s">
        <v>0</v>
      </c>
      <c r="G9" s="1159">
        <v>6</v>
      </c>
      <c r="H9" s="1160" t="s">
        <v>1</v>
      </c>
      <c r="I9" s="1161">
        <v>2</v>
      </c>
      <c r="J9" s="1158" t="s">
        <v>0</v>
      </c>
      <c r="K9" s="1162">
        <v>0</v>
      </c>
      <c r="L9" s="1163">
        <f>V9*Price!$L$20</f>
        <v>1278</v>
      </c>
      <c r="M9" s="1163">
        <f>V9*Price!$M$20</f>
        <v>0</v>
      </c>
      <c r="N9" s="1163">
        <f>$V$9*AK8</f>
        <v>960</v>
      </c>
      <c r="O9" s="1163">
        <f>$V$9*AL8</f>
        <v>1020</v>
      </c>
      <c r="P9" s="1163">
        <f>$V$9*AM8</f>
        <v>1272</v>
      </c>
      <c r="Q9" s="1163">
        <f t="shared" ref="Q9" si="5">$V$9*AN8</f>
        <v>1272</v>
      </c>
      <c r="R9" s="1170">
        <f>V9*Price!$R$20</f>
        <v>1524</v>
      </c>
      <c r="S9" s="2118"/>
      <c r="U9" s="2">
        <f t="shared" si="0"/>
        <v>3</v>
      </c>
      <c r="V9" s="2">
        <f t="shared" si="1"/>
        <v>6</v>
      </c>
      <c r="W9" s="3">
        <f t="shared" si="2"/>
        <v>2</v>
      </c>
      <c r="X9" s="1">
        <f t="shared" si="3"/>
        <v>3</v>
      </c>
      <c r="Z9" s="7">
        <f>U9*Price!$O$7</f>
        <v>351</v>
      </c>
      <c r="AA9" s="7">
        <f>(V9*Price!$C$15)*2</f>
        <v>389.34000000000003</v>
      </c>
      <c r="AB9" s="7">
        <f>(W9*Price!$C$7)*2</f>
        <v>12.978</v>
      </c>
      <c r="AC9" s="1">
        <f>X9*Price!$C$7</f>
        <v>9.7334999999999994</v>
      </c>
      <c r="AD9" s="1">
        <f>X9*Price!$F$7</f>
        <v>74.623500000000007</v>
      </c>
      <c r="AE9" s="1">
        <f>Price!$E$15</f>
        <v>40.015500000000003</v>
      </c>
      <c r="AF9" s="7">
        <f t="shared" ref="AF9:AF38" si="6">SUM(AA9:AE9)</f>
        <v>526.69050000000004</v>
      </c>
      <c r="AI9" s="2113"/>
      <c r="AJ9" s="1142">
        <v>8</v>
      </c>
      <c r="AK9" s="1608">
        <v>205</v>
      </c>
      <c r="AL9" s="1608">
        <v>210</v>
      </c>
      <c r="AM9" s="1608">
        <v>252</v>
      </c>
      <c r="AN9" s="1608">
        <v>275</v>
      </c>
      <c r="AO9" s="4" t="s">
        <v>548</v>
      </c>
      <c r="AQ9" s="2091"/>
      <c r="AR9" s="1242">
        <v>8</v>
      </c>
      <c r="AS9" s="1608">
        <v>175</v>
      </c>
      <c r="AT9" s="1608">
        <v>183</v>
      </c>
      <c r="AU9" s="1608">
        <v>216</v>
      </c>
      <c r="AV9" s="1608">
        <v>231</v>
      </c>
      <c r="AW9" s="4" t="s">
        <v>548</v>
      </c>
      <c r="AX9" s="1244"/>
      <c r="AY9" s="2091"/>
      <c r="AZ9" s="1242">
        <v>8</v>
      </c>
      <c r="BA9" s="1608">
        <v>191</v>
      </c>
      <c r="BB9" s="1608">
        <v>191</v>
      </c>
      <c r="BC9" s="1608">
        <v>222</v>
      </c>
      <c r="BD9" s="1608">
        <v>239</v>
      </c>
      <c r="BE9" s="4" t="s">
        <v>548</v>
      </c>
    </row>
    <row r="10" spans="1:57" ht="15.75" thickBot="1" x14ac:dyDescent="0.3">
      <c r="A10" s="1157">
        <v>3</v>
      </c>
      <c r="B10" s="1158" t="s">
        <v>0</v>
      </c>
      <c r="C10" s="1159">
        <v>6</v>
      </c>
      <c r="D10" s="1160" t="s">
        <v>1</v>
      </c>
      <c r="E10" s="1161">
        <v>0</v>
      </c>
      <c r="F10" s="1158" t="s">
        <v>0</v>
      </c>
      <c r="G10" s="1159">
        <v>6</v>
      </c>
      <c r="H10" s="1160" t="s">
        <v>1</v>
      </c>
      <c r="I10" s="1161">
        <v>1</v>
      </c>
      <c r="J10" s="1158" t="s">
        <v>0</v>
      </c>
      <c r="K10" s="1162">
        <v>10</v>
      </c>
      <c r="L10" s="1163">
        <f>V10*Price!$L$20</f>
        <v>1366.75</v>
      </c>
      <c r="M10" s="1163">
        <f>V10*Price!$M$20</f>
        <v>0</v>
      </c>
      <c r="N10" s="1163">
        <f>$V$10*AK8</f>
        <v>1026.6666666666667</v>
      </c>
      <c r="O10" s="1163">
        <f t="shared" ref="O10:Q10" si="7">$V$10*AL8</f>
        <v>1090.8333333333335</v>
      </c>
      <c r="P10" s="1163">
        <f t="shared" si="7"/>
        <v>1360.3333333333335</v>
      </c>
      <c r="Q10" s="1163">
        <f t="shared" si="7"/>
        <v>1360.3333333333335</v>
      </c>
      <c r="R10" s="1170">
        <f>V10*Price!$R$20</f>
        <v>1629.8333333333335</v>
      </c>
      <c r="S10" s="2118"/>
      <c r="U10" s="2">
        <f t="shared" ref="U10" si="8">((A10+(C10/12))*(E10+G10/12))*(I10+K10/12)</f>
        <v>3.2083333333333335</v>
      </c>
      <c r="V10" s="2">
        <f t="shared" ref="V10" si="9">((I10+(K10/12))*(A10+C10/12))</f>
        <v>6.416666666666667</v>
      </c>
      <c r="W10" s="3"/>
      <c r="Z10" s="7"/>
      <c r="AA10" s="7"/>
      <c r="AB10" s="7"/>
      <c r="AF10" s="7"/>
      <c r="AI10" s="1187"/>
      <c r="AJ10" s="11"/>
      <c r="AK10" s="11"/>
      <c r="AL10" s="11"/>
      <c r="AM10" s="11"/>
      <c r="AN10" s="11"/>
      <c r="AQ10" s="1249"/>
      <c r="AR10" s="1243"/>
      <c r="AS10" s="1243"/>
      <c r="AT10" s="1243"/>
      <c r="AU10" s="1243"/>
      <c r="AV10" s="1248"/>
      <c r="AW10" s="1243"/>
      <c r="AX10" s="1244"/>
      <c r="AY10" s="1249"/>
      <c r="AZ10" s="1243"/>
      <c r="BA10" s="1243"/>
      <c r="BB10" s="1243"/>
      <c r="BC10" s="1243"/>
      <c r="BD10" s="1248"/>
      <c r="BE10" s="1243"/>
    </row>
    <row r="11" spans="1:57" ht="15.75" thickBot="1" x14ac:dyDescent="0.3">
      <c r="A11" s="1157">
        <v>3</v>
      </c>
      <c r="B11" s="1158" t="s">
        <v>0</v>
      </c>
      <c r="C11" s="1159">
        <v>6</v>
      </c>
      <c r="D11" s="1160" t="s">
        <v>1</v>
      </c>
      <c r="E11" s="1161">
        <v>0</v>
      </c>
      <c r="F11" s="1158" t="s">
        <v>0</v>
      </c>
      <c r="G11" s="1159">
        <v>6</v>
      </c>
      <c r="H11" s="1160" t="s">
        <v>1</v>
      </c>
      <c r="I11" s="1161">
        <v>2</v>
      </c>
      <c r="J11" s="1158" t="s">
        <v>0</v>
      </c>
      <c r="K11" s="1162">
        <v>0</v>
      </c>
      <c r="L11" s="1163">
        <f>V11*Price!$L$20</f>
        <v>1491</v>
      </c>
      <c r="M11" s="1163">
        <f>V11*Price!$M$20</f>
        <v>0</v>
      </c>
      <c r="N11" s="1163">
        <f>$V$11*AK8</f>
        <v>1120</v>
      </c>
      <c r="O11" s="1163">
        <f t="shared" ref="O11:Q11" si="10">$V$11*AL8</f>
        <v>1190</v>
      </c>
      <c r="P11" s="1163">
        <f t="shared" si="10"/>
        <v>1484</v>
      </c>
      <c r="Q11" s="1163">
        <f t="shared" si="10"/>
        <v>1484</v>
      </c>
      <c r="R11" s="1170">
        <f>V11*Price!$R$20</f>
        <v>1778</v>
      </c>
      <c r="S11" s="2119"/>
      <c r="U11" s="2">
        <f t="shared" ref="U11" si="11">((A11+(C11/12))*(E11+G11/12))*(I11+K11/12)</f>
        <v>3.5</v>
      </c>
      <c r="V11" s="2">
        <f t="shared" ref="V11" si="12">((I11+(K11/12))*(A11+C11/12))</f>
        <v>7</v>
      </c>
      <c r="W11" s="3"/>
      <c r="Z11" s="7"/>
      <c r="AA11" s="7"/>
      <c r="AB11" s="7"/>
      <c r="AF11" s="7"/>
      <c r="AH11" s="1190"/>
      <c r="AI11" s="2097" t="s">
        <v>594</v>
      </c>
      <c r="AJ11" s="1191">
        <v>6</v>
      </c>
      <c r="AK11" s="1608">
        <v>172</v>
      </c>
      <c r="AL11" s="1608">
        <v>195</v>
      </c>
      <c r="AM11" s="1608">
        <v>243</v>
      </c>
      <c r="AN11" s="1608">
        <v>254</v>
      </c>
      <c r="AO11" s="4" t="s">
        <v>548</v>
      </c>
      <c r="AQ11" s="2084" t="s">
        <v>237</v>
      </c>
      <c r="AR11" s="2085"/>
      <c r="AS11" s="1257">
        <f>$V$9*AS8</f>
        <v>828</v>
      </c>
      <c r="AT11" s="1257">
        <f t="shared" ref="AT11:AV11" si="13">$V$9*AT8</f>
        <v>942</v>
      </c>
      <c r="AU11" s="1257">
        <f t="shared" si="13"/>
        <v>1170</v>
      </c>
      <c r="AV11" s="1258">
        <f t="shared" si="13"/>
        <v>1194</v>
      </c>
      <c r="AW11" s="1245"/>
      <c r="AX11" s="1244"/>
      <c r="AY11" s="2084" t="s">
        <v>584</v>
      </c>
      <c r="AZ11" s="2085"/>
      <c r="BA11" s="1257">
        <f>$V$9*BA8</f>
        <v>966</v>
      </c>
      <c r="BB11" s="1257">
        <f t="shared" ref="BB11:BD11" si="14">$V$9*BB8</f>
        <v>966</v>
      </c>
      <c r="BC11" s="1257">
        <f t="shared" si="14"/>
        <v>1158</v>
      </c>
      <c r="BD11" s="1258">
        <f t="shared" si="14"/>
        <v>1194</v>
      </c>
      <c r="BE11" s="1245"/>
    </row>
    <row r="12" spans="1:57" x14ac:dyDescent="0.25">
      <c r="A12" s="1270">
        <f>'MRG Bases Import'!A22</f>
        <v>4</v>
      </c>
      <c r="B12" s="1271" t="str">
        <f>'MRG Bases Import'!B22</f>
        <v xml:space="preserve"> -</v>
      </c>
      <c r="C12" s="1272">
        <f>'MRG Bases Import'!C22</f>
        <v>0</v>
      </c>
      <c r="D12" s="1273" t="str">
        <f>'MRG Bases Import'!D22</f>
        <v>x</v>
      </c>
      <c r="E12" s="1274">
        <f>'MRG Bases Import'!E22</f>
        <v>1</v>
      </c>
      <c r="F12" s="1271" t="str">
        <f>'MRG Bases Import'!F22</f>
        <v xml:space="preserve"> -</v>
      </c>
      <c r="G12" s="1272">
        <f>'MRG Bases Import'!G22</f>
        <v>0</v>
      </c>
      <c r="H12" s="1273" t="str">
        <f>'MRG Bases Import'!H22</f>
        <v>x</v>
      </c>
      <c r="I12" s="1274">
        <f>'MRG Bases Import'!I22</f>
        <v>0</v>
      </c>
      <c r="J12" s="1271" t="str">
        <f>'MRG Bases Import'!J22</f>
        <v xml:space="preserve"> -</v>
      </c>
      <c r="K12" s="1275">
        <f>'MRG Bases Import'!K22</f>
        <v>6</v>
      </c>
      <c r="L12" s="1276">
        <f>'MRG Bases Import'!L22</f>
        <v>492</v>
      </c>
      <c r="M12" s="1276">
        <f>'MRG Bases Import'!M22</f>
        <v>0</v>
      </c>
      <c r="N12" s="1276">
        <f>'MRG Bases Import'!N22</f>
        <v>548</v>
      </c>
      <c r="O12" s="1276">
        <f>'MRG Bases Import'!O22</f>
        <v>616</v>
      </c>
      <c r="P12" s="1276">
        <f>'MRG Bases Import'!P22</f>
        <v>660</v>
      </c>
      <c r="Q12" s="1276">
        <f>'MRG Bases Import'!Q22</f>
        <v>668</v>
      </c>
      <c r="R12" s="1189"/>
      <c r="S12" s="2101" t="s">
        <v>558</v>
      </c>
      <c r="U12" s="2"/>
      <c r="V12" s="2"/>
      <c r="W12" s="3"/>
      <c r="Z12" s="7"/>
      <c r="AA12" s="7"/>
      <c r="AB12" s="7"/>
      <c r="AF12" s="7"/>
      <c r="AH12" s="10"/>
      <c r="AI12" s="2098"/>
      <c r="AJ12" s="11">
        <v>8</v>
      </c>
      <c r="AK12" s="1608">
        <v>214</v>
      </c>
      <c r="AL12" s="1608">
        <v>241</v>
      </c>
      <c r="AM12" s="1608">
        <v>290</v>
      </c>
      <c r="AN12" s="1608">
        <v>316</v>
      </c>
      <c r="AO12" s="4" t="s">
        <v>548</v>
      </c>
      <c r="AQ12" s="2084" t="s">
        <v>565</v>
      </c>
      <c r="AR12" s="2085"/>
      <c r="AS12" s="1259">
        <f>$V$28*AS8</f>
        <v>1046.5</v>
      </c>
      <c r="AT12" s="1259">
        <f t="shared" ref="AT12:AV12" si="15">$V$28*AT8</f>
        <v>1190.5833333333333</v>
      </c>
      <c r="AU12" s="1259">
        <f t="shared" si="15"/>
        <v>1478.75</v>
      </c>
      <c r="AV12" s="1260">
        <f t="shared" si="15"/>
        <v>1509.0833333333333</v>
      </c>
      <c r="AW12" s="1245"/>
      <c r="AX12" s="1244"/>
      <c r="AY12" s="2084" t="s">
        <v>585</v>
      </c>
      <c r="AZ12" s="2085"/>
      <c r="BA12" s="1259">
        <f>$V$28*BA8</f>
        <v>1220.9166666666665</v>
      </c>
      <c r="BB12" s="1259">
        <f t="shared" ref="BB12:BD12" si="16">$V$28*BB8</f>
        <v>1220.9166666666665</v>
      </c>
      <c r="BC12" s="1259">
        <f t="shared" si="16"/>
        <v>1463.5833333333333</v>
      </c>
      <c r="BD12" s="1260">
        <f t="shared" si="16"/>
        <v>1509.0833333333333</v>
      </c>
      <c r="BE12" s="1245"/>
    </row>
    <row r="13" spans="1:57" ht="15.75" thickBot="1" x14ac:dyDescent="0.3">
      <c r="A13" s="1212">
        <f>'MRG Bases Import'!A25</f>
        <v>4</v>
      </c>
      <c r="B13" s="1213" t="str">
        <f>'MRG Bases Import'!B25</f>
        <v xml:space="preserve"> -</v>
      </c>
      <c r="C13" s="1214">
        <f>'MRG Bases Import'!C25</f>
        <v>6</v>
      </c>
      <c r="D13" s="1215" t="str">
        <f>'MRG Bases Import'!D25</f>
        <v>x</v>
      </c>
      <c r="E13" s="1216">
        <f>'MRG Bases Import'!E25</f>
        <v>1</v>
      </c>
      <c r="F13" s="1213" t="str">
        <f>'MRG Bases Import'!F25</f>
        <v xml:space="preserve"> -</v>
      </c>
      <c r="G13" s="1214">
        <f>'MRG Bases Import'!G25</f>
        <v>0</v>
      </c>
      <c r="H13" s="1215" t="str">
        <f>'MRG Bases Import'!H25</f>
        <v>x</v>
      </c>
      <c r="I13" s="1216">
        <f>'MRG Bases Import'!I25</f>
        <v>0</v>
      </c>
      <c r="J13" s="1213" t="str">
        <f>'MRG Bases Import'!J25</f>
        <v xml:space="preserve"> -</v>
      </c>
      <c r="K13" s="1217">
        <f>'MRG Bases Import'!K25</f>
        <v>6</v>
      </c>
      <c r="L13" s="1218">
        <f>'MRG Bases Import'!L25</f>
        <v>553.5</v>
      </c>
      <c r="M13" s="1218">
        <f>'MRG Bases Import'!M25</f>
        <v>0</v>
      </c>
      <c r="N13" s="1218">
        <f>'MRG Bases Import'!N25</f>
        <v>616.5</v>
      </c>
      <c r="O13" s="1218">
        <f>'MRG Bases Import'!O25</f>
        <v>693</v>
      </c>
      <c r="P13" s="1218">
        <f>'MRG Bases Import'!P25</f>
        <v>742.5</v>
      </c>
      <c r="Q13" s="1218">
        <f>'MRG Bases Import'!Q25</f>
        <v>751.5</v>
      </c>
      <c r="R13" s="1170"/>
      <c r="S13" s="2102"/>
      <c r="T13" s="11"/>
      <c r="U13" s="131"/>
      <c r="V13" s="131"/>
      <c r="W13" s="1140"/>
      <c r="X13" s="1139"/>
      <c r="Y13" s="11"/>
      <c r="Z13" s="140"/>
      <c r="AA13" s="140"/>
      <c r="AB13" s="140"/>
      <c r="AC13" s="11"/>
      <c r="AD13" s="11"/>
      <c r="AE13" s="11"/>
      <c r="AF13" s="140"/>
      <c r="AG13" s="11"/>
      <c r="AH13" s="10"/>
      <c r="AI13" s="11"/>
      <c r="AJ13" s="11"/>
      <c r="AK13" s="11"/>
      <c r="AL13" s="11"/>
      <c r="AM13" s="11"/>
      <c r="AN13" s="1193"/>
      <c r="AQ13" s="2084" t="s">
        <v>236</v>
      </c>
      <c r="AR13" s="2085"/>
      <c r="AS13" s="1257">
        <f>$V$9*AS9</f>
        <v>1050</v>
      </c>
      <c r="AT13" s="1257">
        <f t="shared" ref="AT13:AV13" si="17">$V$9*AT9</f>
        <v>1098</v>
      </c>
      <c r="AU13" s="1257">
        <f t="shared" si="17"/>
        <v>1296</v>
      </c>
      <c r="AV13" s="1258">
        <f t="shared" si="17"/>
        <v>1386</v>
      </c>
      <c r="AW13" s="1245"/>
      <c r="AX13" s="1244"/>
      <c r="AY13" s="2084" t="s">
        <v>586</v>
      </c>
      <c r="AZ13" s="2085"/>
      <c r="BA13" s="1257">
        <f>$V$9*BA9</f>
        <v>1146</v>
      </c>
      <c r="BB13" s="1257">
        <f t="shared" ref="BB13:BD13" si="18">$V$9*BB9</f>
        <v>1146</v>
      </c>
      <c r="BC13" s="1257">
        <f t="shared" si="18"/>
        <v>1332</v>
      </c>
      <c r="BD13" s="1258">
        <f t="shared" si="18"/>
        <v>1434</v>
      </c>
      <c r="BE13" s="1245"/>
    </row>
    <row r="14" spans="1:57" ht="15" customHeight="1" thickBot="1" x14ac:dyDescent="0.3">
      <c r="A14" s="1150">
        <v>3</v>
      </c>
      <c r="B14" s="1151" t="s">
        <v>0</v>
      </c>
      <c r="C14" s="1152">
        <v>0</v>
      </c>
      <c r="D14" s="1153" t="s">
        <v>1</v>
      </c>
      <c r="E14" s="1154">
        <v>0</v>
      </c>
      <c r="F14" s="1151" t="s">
        <v>0</v>
      </c>
      <c r="G14" s="1152">
        <v>8</v>
      </c>
      <c r="H14" s="1153" t="s">
        <v>1</v>
      </c>
      <c r="I14" s="1154">
        <v>1</v>
      </c>
      <c r="J14" s="1151" t="s">
        <v>0</v>
      </c>
      <c r="K14" s="1155">
        <v>10</v>
      </c>
      <c r="L14" s="1156">
        <f>V14*Price!$L$20</f>
        <v>1171.5</v>
      </c>
      <c r="M14" s="1156">
        <f>V14*Price!$M$20</f>
        <v>0</v>
      </c>
      <c r="N14" s="1156">
        <f>$V$14*AK9</f>
        <v>1127.5</v>
      </c>
      <c r="O14" s="1156">
        <f t="shared" ref="O14:P14" si="19">$V$14*AL9</f>
        <v>1155</v>
      </c>
      <c r="P14" s="1156">
        <f t="shared" si="19"/>
        <v>1386</v>
      </c>
      <c r="Q14" s="1156">
        <f>$V$14*AN9</f>
        <v>1512.5</v>
      </c>
      <c r="R14" s="1171">
        <f>V14*Price!$R$20</f>
        <v>1397</v>
      </c>
      <c r="S14" s="2117" t="s">
        <v>547</v>
      </c>
      <c r="T14" s="11"/>
      <c r="U14" s="131">
        <f>((A14+(C14/12))*(E14+G14/12))*(I14+K14/12)</f>
        <v>3.666666666666667</v>
      </c>
      <c r="V14" s="131">
        <f t="shared" si="1"/>
        <v>5.5</v>
      </c>
      <c r="W14" s="3">
        <f t="shared" si="2"/>
        <v>1.8333333333333335</v>
      </c>
      <c r="X14" s="1">
        <f t="shared" si="3"/>
        <v>3</v>
      </c>
      <c r="Y14" s="11"/>
      <c r="Z14" s="140">
        <f>U14*Price!$O$7</f>
        <v>429.00000000000006</v>
      </c>
      <c r="AA14" s="11">
        <f>(V14*Price!$C$15)*2</f>
        <v>356.89499999999998</v>
      </c>
      <c r="AB14" s="11">
        <f>(W14*Price!$C$7)*2</f>
        <v>11.896500000000001</v>
      </c>
      <c r="AC14" s="11">
        <f>X14*Price!$C$7</f>
        <v>9.7334999999999994</v>
      </c>
      <c r="AD14" s="11">
        <f>X14*Price!$F$7</f>
        <v>74.623500000000007</v>
      </c>
      <c r="AE14" s="11">
        <f>Price!$E$15</f>
        <v>40.015500000000003</v>
      </c>
      <c r="AF14" s="11">
        <f t="shared" si="6"/>
        <v>493.16399999999999</v>
      </c>
      <c r="AG14" s="11"/>
      <c r="AH14" s="10"/>
      <c r="AI14" s="2085" t="s">
        <v>543</v>
      </c>
      <c r="AJ14" s="2085"/>
      <c r="AK14" s="1196">
        <f>$V$8*AK11</f>
        <v>946</v>
      </c>
      <c r="AL14" s="1196">
        <f t="shared" ref="AL14:AM14" si="20">$V$8*AL11</f>
        <v>1072.5</v>
      </c>
      <c r="AM14" s="1196">
        <f t="shared" si="20"/>
        <v>1336.5</v>
      </c>
      <c r="AN14" s="1197">
        <f>$V$8*AN11</f>
        <v>1397</v>
      </c>
      <c r="AQ14" s="2094" t="s">
        <v>566</v>
      </c>
      <c r="AR14" s="2095"/>
      <c r="AS14" s="1261">
        <f>$V$28*AS9</f>
        <v>1327.0833333333333</v>
      </c>
      <c r="AT14" s="1261">
        <f t="shared" ref="AT14:AV14" si="21">$V$28*AT9</f>
        <v>1387.75</v>
      </c>
      <c r="AU14" s="1261">
        <f t="shared" si="21"/>
        <v>1638</v>
      </c>
      <c r="AV14" s="1262">
        <f t="shared" si="21"/>
        <v>1751.75</v>
      </c>
      <c r="AW14" s="1245"/>
      <c r="AX14" s="1244"/>
      <c r="AY14" s="2094" t="s">
        <v>587</v>
      </c>
      <c r="AZ14" s="2095"/>
      <c r="BA14" s="1261">
        <f>$V$28*BA9</f>
        <v>1448.4166666666665</v>
      </c>
      <c r="BB14" s="1261">
        <f t="shared" ref="BB14:BD14" si="22">$V$28*BB9</f>
        <v>1448.4166666666665</v>
      </c>
      <c r="BC14" s="1261">
        <f t="shared" si="22"/>
        <v>1683.5</v>
      </c>
      <c r="BD14" s="1262">
        <f t="shared" si="22"/>
        <v>1812.4166666666665</v>
      </c>
      <c r="BE14" s="1245"/>
    </row>
    <row r="15" spans="1:57" ht="15.75" thickBot="1" x14ac:dyDescent="0.3">
      <c r="A15" s="1150">
        <v>3</v>
      </c>
      <c r="B15" s="1151" t="s">
        <v>0</v>
      </c>
      <c r="C15" s="1152">
        <v>0</v>
      </c>
      <c r="D15" s="1153" t="s">
        <v>1</v>
      </c>
      <c r="E15" s="1154">
        <v>0</v>
      </c>
      <c r="F15" s="1151" t="s">
        <v>0</v>
      </c>
      <c r="G15" s="1152">
        <v>8</v>
      </c>
      <c r="H15" s="1153" t="s">
        <v>1</v>
      </c>
      <c r="I15" s="1154">
        <v>2</v>
      </c>
      <c r="J15" s="1151" t="s">
        <v>0</v>
      </c>
      <c r="K15" s="1155">
        <v>0</v>
      </c>
      <c r="L15" s="1156">
        <f>V15*Price!$L$20</f>
        <v>1278</v>
      </c>
      <c r="M15" s="1156">
        <f>V15*Price!$M$20</f>
        <v>0</v>
      </c>
      <c r="N15" s="1156">
        <f>$V$15*AK9</f>
        <v>1230</v>
      </c>
      <c r="O15" s="1156">
        <f t="shared" ref="O15:Q15" si="23">$V$15*AL9</f>
        <v>1260</v>
      </c>
      <c r="P15" s="1156">
        <f>$V$15*AM9</f>
        <v>1512</v>
      </c>
      <c r="Q15" s="1156">
        <f t="shared" si="23"/>
        <v>1650</v>
      </c>
      <c r="R15" s="1171">
        <f>V15*Price!$R$20</f>
        <v>1524</v>
      </c>
      <c r="S15" s="2118"/>
      <c r="T15" s="11"/>
      <c r="U15" s="131">
        <f>((A15+(C15/12))*(E15+G15/12))*(I15+K15/12)</f>
        <v>4</v>
      </c>
      <c r="V15" s="131">
        <f t="shared" ref="V15" si="24">((I15+(K15/12))*(A15+C15/12))</f>
        <v>6</v>
      </c>
      <c r="W15" s="3"/>
      <c r="Y15" s="11"/>
      <c r="Z15" s="140"/>
      <c r="AA15" s="11"/>
      <c r="AB15" s="11"/>
      <c r="AC15" s="11"/>
      <c r="AD15" s="11"/>
      <c r="AE15" s="11"/>
      <c r="AF15" s="11"/>
      <c r="AG15" s="11"/>
      <c r="AH15" s="10"/>
      <c r="AI15" s="2085" t="s">
        <v>537</v>
      </c>
      <c r="AJ15" s="2085"/>
      <c r="AK15" s="1196">
        <f>$V$11*AK11</f>
        <v>1204</v>
      </c>
      <c r="AL15" s="1196">
        <f>$V$11*AL11</f>
        <v>1365</v>
      </c>
      <c r="AM15" s="1196">
        <f t="shared" ref="AM15:AN15" si="25">$V$11*AM11</f>
        <v>1701</v>
      </c>
      <c r="AN15" s="1197">
        <f t="shared" si="25"/>
        <v>1778</v>
      </c>
      <c r="AQ15" s="1243"/>
      <c r="AR15" s="1243"/>
      <c r="AS15" s="1243"/>
      <c r="AT15" s="1243"/>
      <c r="AU15" s="1243"/>
      <c r="AV15" s="1243"/>
      <c r="AW15" s="1243"/>
      <c r="AX15" s="1243"/>
    </row>
    <row r="16" spans="1:57" x14ac:dyDescent="0.25">
      <c r="A16" s="1150">
        <v>3</v>
      </c>
      <c r="B16" s="1151" t="s">
        <v>0</v>
      </c>
      <c r="C16" s="1152">
        <v>6</v>
      </c>
      <c r="D16" s="1153" t="s">
        <v>1</v>
      </c>
      <c r="E16" s="1154">
        <v>0</v>
      </c>
      <c r="F16" s="1151" t="s">
        <v>0</v>
      </c>
      <c r="G16" s="1152">
        <v>8</v>
      </c>
      <c r="H16" s="1153" t="s">
        <v>1</v>
      </c>
      <c r="I16" s="1154">
        <v>1</v>
      </c>
      <c r="J16" s="1151" t="s">
        <v>0</v>
      </c>
      <c r="K16" s="1155">
        <v>10</v>
      </c>
      <c r="L16" s="1156">
        <f>V16*Price!$L$20</f>
        <v>1366.75</v>
      </c>
      <c r="M16" s="1156">
        <f>V16*Price!$M$20</f>
        <v>0</v>
      </c>
      <c r="N16" s="1156">
        <f>$V$16*AK9</f>
        <v>1315.4166666666667</v>
      </c>
      <c r="O16" s="1156">
        <f t="shared" ref="O16:Q16" si="26">$V$16*AL9</f>
        <v>1347.5</v>
      </c>
      <c r="P16" s="1156">
        <f t="shared" si="26"/>
        <v>1617</v>
      </c>
      <c r="Q16" s="1156">
        <f t="shared" si="26"/>
        <v>1764.5833333333335</v>
      </c>
      <c r="R16" s="1171">
        <f>V16*Price!$R$20</f>
        <v>1629.8333333333335</v>
      </c>
      <c r="S16" s="2118"/>
      <c r="T16" s="11"/>
      <c r="U16" s="131">
        <f>((A16+(C16/12))*(E16+G16/12))*(I16+K16/12)</f>
        <v>4.2777777777777777</v>
      </c>
      <c r="V16" s="131">
        <f t="shared" ref="V16" si="27">((I16+(K16/12))*(A16+C16/12))</f>
        <v>6.416666666666667</v>
      </c>
      <c r="W16" s="3"/>
      <c r="Y16" s="11"/>
      <c r="Z16" s="140"/>
      <c r="AA16" s="11"/>
      <c r="AB16" s="11"/>
      <c r="AC16" s="11"/>
      <c r="AD16" s="11"/>
      <c r="AE16" s="11"/>
      <c r="AF16" s="11"/>
      <c r="AG16" s="11"/>
      <c r="AH16" s="10"/>
      <c r="AI16" s="2085" t="s">
        <v>544</v>
      </c>
      <c r="AJ16" s="2085"/>
      <c r="AK16" s="1196">
        <f>$V$14*AK12</f>
        <v>1177</v>
      </c>
      <c r="AL16" s="1196">
        <f t="shared" ref="AL16:AN16" si="28">$V$14*AL12</f>
        <v>1325.5</v>
      </c>
      <c r="AM16" s="1196">
        <f t="shared" si="28"/>
        <v>1595</v>
      </c>
      <c r="AN16" s="1197">
        <f t="shared" si="28"/>
        <v>1738</v>
      </c>
      <c r="AQ16" s="2092">
        <v>401</v>
      </c>
      <c r="AR16" s="1247">
        <v>6</v>
      </c>
      <c r="AS16" s="1608">
        <v>151</v>
      </c>
      <c r="AT16" s="1608">
        <v>154</v>
      </c>
      <c r="AU16" s="1608">
        <v>182</v>
      </c>
      <c r="AV16" s="1608">
        <v>185</v>
      </c>
      <c r="AW16" s="4" t="s">
        <v>548</v>
      </c>
      <c r="AX16" s="1243"/>
      <c r="AY16" s="2096" t="s">
        <v>589</v>
      </c>
      <c r="AZ16" s="1246">
        <v>6</v>
      </c>
      <c r="BA16" s="1608">
        <v>174</v>
      </c>
      <c r="BB16" s="1608">
        <v>174</v>
      </c>
      <c r="BC16" s="1608">
        <v>210</v>
      </c>
      <c r="BD16" s="1608">
        <v>218</v>
      </c>
    </row>
    <row r="17" spans="1:56" ht="15.75" thickBot="1" x14ac:dyDescent="0.3">
      <c r="A17" s="1157">
        <v>3</v>
      </c>
      <c r="B17" s="1158" t="s">
        <v>0</v>
      </c>
      <c r="C17" s="1159">
        <v>6</v>
      </c>
      <c r="D17" s="1160" t="s">
        <v>1</v>
      </c>
      <c r="E17" s="1161">
        <v>0</v>
      </c>
      <c r="F17" s="1158" t="s">
        <v>0</v>
      </c>
      <c r="G17" s="1159">
        <v>8</v>
      </c>
      <c r="H17" s="1160" t="s">
        <v>1</v>
      </c>
      <c r="I17" s="1161">
        <v>2</v>
      </c>
      <c r="J17" s="1158" t="s">
        <v>0</v>
      </c>
      <c r="K17" s="1162">
        <v>0</v>
      </c>
      <c r="L17" s="1163">
        <f>V17*Price!$L$20</f>
        <v>1491</v>
      </c>
      <c r="M17" s="1163">
        <f>V17*Price!$M$20</f>
        <v>0</v>
      </c>
      <c r="N17" s="1163">
        <f>$V$17*AK9</f>
        <v>1435</v>
      </c>
      <c r="O17" s="1163">
        <f>$V$17*AL9</f>
        <v>1470</v>
      </c>
      <c r="P17" s="1163">
        <f>$V$17*AM9</f>
        <v>1764</v>
      </c>
      <c r="Q17" s="1163">
        <f t="shared" ref="Q17" si="29">$V$17*AN9</f>
        <v>1925</v>
      </c>
      <c r="R17" s="1170">
        <f>V17*Price!$R$20</f>
        <v>1778</v>
      </c>
      <c r="S17" s="2119"/>
      <c r="U17" s="2">
        <f t="shared" si="0"/>
        <v>4.6666666666666661</v>
      </c>
      <c r="V17" s="2">
        <f>((I17+(K17/12))*(A17+C17/12))</f>
        <v>7</v>
      </c>
      <c r="W17" s="3">
        <f t="shared" si="2"/>
        <v>2</v>
      </c>
      <c r="X17" s="1">
        <f t="shared" si="3"/>
        <v>3.5</v>
      </c>
      <c r="Z17" s="7">
        <f>U17*Price!$O$7</f>
        <v>545.99999999999989</v>
      </c>
      <c r="AA17" s="1">
        <f>(V17*Price!$C$15)*2</f>
        <v>454.23</v>
      </c>
      <c r="AB17" s="1">
        <f>(W17*Price!$C$7)*2</f>
        <v>12.978</v>
      </c>
      <c r="AC17" s="1">
        <f>X17*Price!$C$7</f>
        <v>11.35575</v>
      </c>
      <c r="AD17" s="1">
        <f>X17*Price!$F$7</f>
        <v>87.060749999999999</v>
      </c>
      <c r="AE17" s="1">
        <f>Price!$E$15</f>
        <v>40.015500000000003</v>
      </c>
      <c r="AF17" s="1">
        <f t="shared" si="6"/>
        <v>605.64</v>
      </c>
      <c r="AH17" s="1194"/>
      <c r="AI17" s="2095" t="s">
        <v>538</v>
      </c>
      <c r="AJ17" s="2095"/>
      <c r="AK17" s="1198">
        <f>$V$17*AK9</f>
        <v>1435</v>
      </c>
      <c r="AL17" s="1198">
        <f t="shared" ref="AL17:AN17" si="30">$V$17*AL9</f>
        <v>1470</v>
      </c>
      <c r="AM17" s="1198">
        <f t="shared" si="30"/>
        <v>1764</v>
      </c>
      <c r="AN17" s="1199">
        <f t="shared" si="30"/>
        <v>1925</v>
      </c>
      <c r="AQ17" s="2093"/>
      <c r="AR17" s="1243">
        <v>8</v>
      </c>
      <c r="AS17" s="1608">
        <v>181</v>
      </c>
      <c r="AT17" s="1608">
        <v>190</v>
      </c>
      <c r="AU17" s="1608">
        <v>214</v>
      </c>
      <c r="AV17" s="1608">
        <v>218</v>
      </c>
      <c r="AW17" s="4" t="s">
        <v>548</v>
      </c>
      <c r="AX17" s="1243"/>
      <c r="AY17" s="2091"/>
      <c r="AZ17" s="1242">
        <v>8</v>
      </c>
      <c r="BA17" s="1608">
        <v>206</v>
      </c>
      <c r="BB17" s="1608">
        <v>206</v>
      </c>
      <c r="BC17" s="1608">
        <v>242</v>
      </c>
      <c r="BD17" s="1608">
        <v>262</v>
      </c>
    </row>
    <row r="18" spans="1:56" ht="15.75" customHeight="1" thickBot="1" x14ac:dyDescent="0.3">
      <c r="A18" s="1212">
        <f>'MRG Bases Import'!A47</f>
        <v>4</v>
      </c>
      <c r="B18" s="1213" t="str">
        <f>'MRG Bases Import'!B47</f>
        <v xml:space="preserve"> -</v>
      </c>
      <c r="C18" s="1214">
        <f>'MRG Bases Import'!C47</f>
        <v>0</v>
      </c>
      <c r="D18" s="1215" t="str">
        <f>'MRG Bases Import'!D47</f>
        <v>x</v>
      </c>
      <c r="E18" s="1216">
        <f>'MRG Bases Import'!E47</f>
        <v>1</v>
      </c>
      <c r="F18" s="1213" t="str">
        <f>'MRG Bases Import'!F47</f>
        <v xml:space="preserve"> -</v>
      </c>
      <c r="G18" s="1214">
        <f>'MRG Bases Import'!G47</f>
        <v>2</v>
      </c>
      <c r="H18" s="1215" t="str">
        <f>'MRG Bases Import'!H47</f>
        <v>x</v>
      </c>
      <c r="I18" s="1216">
        <f>'MRG Bases Import'!I47</f>
        <v>0</v>
      </c>
      <c r="J18" s="1213" t="str">
        <f>'MRG Bases Import'!J47</f>
        <v xml:space="preserve"> -</v>
      </c>
      <c r="K18" s="1217">
        <f>'MRG Bases Import'!K47</f>
        <v>8</v>
      </c>
      <c r="L18" s="1218">
        <f>'MRG Bases Import'!L47</f>
        <v>765.33333333333337</v>
      </c>
      <c r="M18" s="1218">
        <f>'MRG Bases Import'!M47</f>
        <v>0</v>
      </c>
      <c r="N18" s="1218">
        <f>'MRG Bases Import'!N47</f>
        <v>709.33333333333337</v>
      </c>
      <c r="O18" s="1218">
        <f>'MRG Bases Import'!O47</f>
        <v>928.66666666666674</v>
      </c>
      <c r="P18" s="1218">
        <f>'MRG Bases Import'!P47</f>
        <v>984.66666666666674</v>
      </c>
      <c r="Q18" s="1218">
        <f>'MRG Bases Import'!Q47</f>
        <v>998.66666666666674</v>
      </c>
      <c r="R18" s="1170"/>
      <c r="S18" s="2101" t="s">
        <v>558</v>
      </c>
      <c r="U18" s="2"/>
      <c r="V18" s="2"/>
      <c r="W18" s="3"/>
      <c r="Z18" s="7"/>
      <c r="AQ18" s="1249"/>
      <c r="AR18" s="1243"/>
      <c r="AS18" s="1243"/>
      <c r="AT18" s="1243"/>
      <c r="AU18" s="1243"/>
      <c r="AV18" s="1248"/>
      <c r="AW18" s="1243"/>
      <c r="AX18" s="1243"/>
      <c r="AY18" s="1249"/>
      <c r="AZ18" s="1243"/>
      <c r="BA18" s="1243"/>
      <c r="BB18" s="1243"/>
      <c r="BC18" s="1243"/>
      <c r="BD18" s="1248"/>
    </row>
    <row r="19" spans="1:56" ht="15.75" thickBot="1" x14ac:dyDescent="0.3">
      <c r="A19" s="1277">
        <f>'MRG Bases Import'!A50</f>
        <v>4</v>
      </c>
      <c r="B19" s="1278" t="str">
        <f>'MRG Bases Import'!B50</f>
        <v xml:space="preserve"> -</v>
      </c>
      <c r="C19" s="1279">
        <f>'MRG Bases Import'!C50</f>
        <v>6</v>
      </c>
      <c r="D19" s="1280" t="str">
        <f>'MRG Bases Import'!D50</f>
        <v>x</v>
      </c>
      <c r="E19" s="1281">
        <f>'MRG Bases Import'!E50</f>
        <v>1</v>
      </c>
      <c r="F19" s="1278" t="str">
        <f>'MRG Bases Import'!F50</f>
        <v xml:space="preserve"> -</v>
      </c>
      <c r="G19" s="1279">
        <f>'MRG Bases Import'!G50</f>
        <v>2</v>
      </c>
      <c r="H19" s="1280" t="str">
        <f>'MRG Bases Import'!H50</f>
        <v>x</v>
      </c>
      <c r="I19" s="1281">
        <f>'MRG Bases Import'!I50</f>
        <v>0</v>
      </c>
      <c r="J19" s="1278" t="str">
        <f>'MRG Bases Import'!J50</f>
        <v xml:space="preserve"> -</v>
      </c>
      <c r="K19" s="1282">
        <f>'MRG Bases Import'!K50</f>
        <v>8</v>
      </c>
      <c r="L19" s="1283">
        <f>'MRG Bases Import'!L50</f>
        <v>861</v>
      </c>
      <c r="M19" s="1283">
        <f>'MRG Bases Import'!M50</f>
        <v>0</v>
      </c>
      <c r="N19" s="1283">
        <f>'MRG Bases Import'!N50</f>
        <v>798</v>
      </c>
      <c r="O19" s="1283">
        <f>'MRG Bases Import'!O50</f>
        <v>1044.75</v>
      </c>
      <c r="P19" s="1283">
        <f>'MRG Bases Import'!P50</f>
        <v>1107.75</v>
      </c>
      <c r="Q19" s="1283">
        <f>'MRG Bases Import'!Q50</f>
        <v>1123.5</v>
      </c>
      <c r="R19" s="1170"/>
      <c r="S19" s="2102"/>
      <c r="U19" s="2"/>
      <c r="V19" s="2"/>
      <c r="W19" s="3"/>
      <c r="Z19" s="7"/>
      <c r="AH19" s="2107" t="s">
        <v>550</v>
      </c>
      <c r="AI19" s="2108"/>
      <c r="AJ19" s="1191">
        <v>6</v>
      </c>
      <c r="AK19" s="1608">
        <v>168</v>
      </c>
      <c r="AL19" s="1608">
        <v>176</v>
      </c>
      <c r="AM19" s="1608">
        <v>212</v>
      </c>
      <c r="AN19" s="1608">
        <v>212</v>
      </c>
      <c r="AO19" s="4" t="s">
        <v>548</v>
      </c>
      <c r="AQ19" s="2084" t="s">
        <v>237</v>
      </c>
      <c r="AR19" s="2085"/>
      <c r="AS19" s="1514">
        <f>$V$9*AS16</f>
        <v>906</v>
      </c>
      <c r="AT19" s="1514">
        <f t="shared" ref="AT19:AV19" si="31">$V$9*AT16</f>
        <v>924</v>
      </c>
      <c r="AU19" s="1514">
        <f t="shared" si="31"/>
        <v>1092</v>
      </c>
      <c r="AV19" s="1515">
        <f t="shared" si="31"/>
        <v>1110</v>
      </c>
      <c r="AW19" s="1243"/>
      <c r="AX19" s="1243"/>
      <c r="AY19" s="2084" t="s">
        <v>327</v>
      </c>
      <c r="AZ19" s="2085"/>
      <c r="BA19" s="1257">
        <f>$V$20*BA16</f>
        <v>1044</v>
      </c>
      <c r="BB19" s="1257">
        <f t="shared" ref="BB19:BD19" si="32">$V$20*BB16</f>
        <v>1044</v>
      </c>
      <c r="BC19" s="1257">
        <f t="shared" si="32"/>
        <v>1260</v>
      </c>
      <c r="BD19" s="1257">
        <f t="shared" si="32"/>
        <v>1308</v>
      </c>
    </row>
    <row r="20" spans="1:56" x14ac:dyDescent="0.25">
      <c r="A20" s="1144">
        <v>2</v>
      </c>
      <c r="B20" s="1145" t="s">
        <v>0</v>
      </c>
      <c r="C20" s="1146">
        <v>0</v>
      </c>
      <c r="D20" s="1147" t="s">
        <v>1</v>
      </c>
      <c r="E20" s="1148">
        <v>0</v>
      </c>
      <c r="F20" s="1145" t="s">
        <v>0</v>
      </c>
      <c r="G20" s="1146">
        <v>6</v>
      </c>
      <c r="H20" s="1147" t="s">
        <v>1</v>
      </c>
      <c r="I20" s="1148">
        <v>3</v>
      </c>
      <c r="J20" s="1145" t="s">
        <v>0</v>
      </c>
      <c r="K20" s="1149">
        <v>0</v>
      </c>
      <c r="L20" s="227">
        <f>V20*Price!$L$20</f>
        <v>1278</v>
      </c>
      <c r="M20" s="227">
        <f>V20*Price!$M$20</f>
        <v>0</v>
      </c>
      <c r="N20" s="227">
        <f>V20*Price!$N$20</f>
        <v>726</v>
      </c>
      <c r="O20" s="227">
        <f>V20*Price!$O$20</f>
        <v>762</v>
      </c>
      <c r="P20" s="227">
        <f>V20*Price!$P$20</f>
        <v>942</v>
      </c>
      <c r="Q20" s="227">
        <f>V20*Price!$Q$20</f>
        <v>960</v>
      </c>
      <c r="R20" s="155">
        <f>V20*Price!$R$20</f>
        <v>1524</v>
      </c>
      <c r="U20" s="2">
        <f t="shared" si="0"/>
        <v>3</v>
      </c>
      <c r="V20" s="2">
        <f t="shared" si="1"/>
        <v>6</v>
      </c>
      <c r="W20" s="3">
        <f t="shared" si="2"/>
        <v>3</v>
      </c>
      <c r="X20" s="1">
        <f t="shared" si="3"/>
        <v>2</v>
      </c>
      <c r="Z20" s="7">
        <f>U20*Price!$O$7</f>
        <v>351</v>
      </c>
      <c r="AA20" s="1">
        <f>(V20*Price!$C$15)*2</f>
        <v>389.34000000000003</v>
      </c>
      <c r="AB20" s="1">
        <f>(W20*Price!$C$7)*2</f>
        <v>19.466999999999999</v>
      </c>
      <c r="AC20" s="1">
        <f>X20*Price!$C$7</f>
        <v>6.4889999999999999</v>
      </c>
      <c r="AD20" s="1">
        <f>X20*Price!$F$7</f>
        <v>49.749000000000002</v>
      </c>
      <c r="AE20" s="1">
        <f>Price!$E$15</f>
        <v>40.015500000000003</v>
      </c>
      <c r="AF20" s="1">
        <f t="shared" si="6"/>
        <v>505.06050000000005</v>
      </c>
      <c r="AH20" s="2120"/>
      <c r="AI20" s="2121"/>
      <c r="AJ20" s="11">
        <v>8</v>
      </c>
      <c r="AK20" s="1608">
        <v>216</v>
      </c>
      <c r="AL20" s="1608">
        <v>210</v>
      </c>
      <c r="AM20" s="1608">
        <v>252</v>
      </c>
      <c r="AN20" s="1608">
        <v>275</v>
      </c>
      <c r="AO20" s="4" t="s">
        <v>548</v>
      </c>
      <c r="AQ20" s="2084" t="s">
        <v>565</v>
      </c>
      <c r="AR20" s="2085"/>
      <c r="AS20" s="1514">
        <f>$V$28*AS16</f>
        <v>1145.0833333333333</v>
      </c>
      <c r="AT20" s="1514">
        <f t="shared" ref="AT20:AV20" si="33">$V$28*AT16</f>
        <v>1167.8333333333333</v>
      </c>
      <c r="AU20" s="1514">
        <f t="shared" si="33"/>
        <v>1380.1666666666665</v>
      </c>
      <c r="AV20" s="1515">
        <f t="shared" si="33"/>
        <v>1402.9166666666665</v>
      </c>
      <c r="AY20" s="2084" t="s">
        <v>592</v>
      </c>
      <c r="AZ20" s="2085"/>
      <c r="BA20" s="1259">
        <f>$V$34*BA16</f>
        <v>1450</v>
      </c>
      <c r="BB20" s="1259">
        <f t="shared" ref="BB20:BD20" si="34">$V$34*BB16</f>
        <v>1450</v>
      </c>
      <c r="BC20" s="1259">
        <f t="shared" si="34"/>
        <v>1750.0000000000002</v>
      </c>
      <c r="BD20" s="1259">
        <f t="shared" si="34"/>
        <v>1816.6666666666667</v>
      </c>
    </row>
    <row r="21" spans="1:56" x14ac:dyDescent="0.25">
      <c r="A21" s="1172">
        <v>2</v>
      </c>
      <c r="B21" s="1173" t="s">
        <v>0</v>
      </c>
      <c r="C21" s="1174">
        <v>2</v>
      </c>
      <c r="D21" s="1175" t="s">
        <v>1</v>
      </c>
      <c r="E21" s="1176">
        <v>0</v>
      </c>
      <c r="F21" s="1173" t="s">
        <v>0</v>
      </c>
      <c r="G21" s="1174">
        <v>6</v>
      </c>
      <c r="H21" s="1175" t="s">
        <v>1</v>
      </c>
      <c r="I21" s="1176">
        <v>3</v>
      </c>
      <c r="J21" s="1173" t="s">
        <v>0</v>
      </c>
      <c r="K21" s="1177">
        <v>4</v>
      </c>
      <c r="L21" s="219">
        <f>V21*Price!$L$20</f>
        <v>1538.3333333333333</v>
      </c>
      <c r="M21" s="219">
        <f>V21*Price!$M$20</f>
        <v>0</v>
      </c>
      <c r="N21" s="219">
        <f>V21*Price!$N$20</f>
        <v>873.88888888888891</v>
      </c>
      <c r="O21" s="219">
        <f>V21*Price!$O$20</f>
        <v>917.22222222222229</v>
      </c>
      <c r="P21" s="219">
        <f>V21*Price!$P$20</f>
        <v>1133.8888888888889</v>
      </c>
      <c r="Q21" s="219">
        <f>V21*Price!$Q$20</f>
        <v>1155.5555555555557</v>
      </c>
      <c r="R21" s="21">
        <f>V21*Price!$R$20</f>
        <v>1834.4444444444446</v>
      </c>
      <c r="U21" s="2">
        <f t="shared" si="0"/>
        <v>3.6111111111111112</v>
      </c>
      <c r="V21" s="2">
        <f t="shared" si="1"/>
        <v>7.2222222222222223</v>
      </c>
      <c r="W21" s="3">
        <f t="shared" si="2"/>
        <v>3.3333333333333335</v>
      </c>
      <c r="X21" s="1">
        <f t="shared" si="3"/>
        <v>2.1666666666666665</v>
      </c>
      <c r="Z21" s="7">
        <f>U21*Price!$O$7</f>
        <v>422.5</v>
      </c>
      <c r="AA21" s="7">
        <f>(V21*Price!$C$15)*2</f>
        <v>468.65000000000003</v>
      </c>
      <c r="AB21" s="1">
        <f>(W21*Price!$C$7)*2</f>
        <v>21.63</v>
      </c>
      <c r="AC21" s="1">
        <f>X21*Price!$C$7</f>
        <v>7.0297499999999991</v>
      </c>
      <c r="AD21" s="1">
        <f>X21*Price!$F$7</f>
        <v>53.894750000000002</v>
      </c>
      <c r="AE21" s="1">
        <f>Price!$E$15</f>
        <v>40.015500000000003</v>
      </c>
      <c r="AF21" s="7">
        <f t="shared" si="6"/>
        <v>591.22</v>
      </c>
      <c r="AH21" s="10"/>
      <c r="AI21" s="11"/>
      <c r="AJ21" s="11"/>
      <c r="AK21" s="11"/>
      <c r="AL21" s="11"/>
      <c r="AM21" s="11"/>
      <c r="AN21" s="1193"/>
      <c r="AQ21" s="2084" t="s">
        <v>236</v>
      </c>
      <c r="AR21" s="2085"/>
      <c r="AS21" s="1514">
        <f>$V$9*AS17</f>
        <v>1086</v>
      </c>
      <c r="AT21" s="1514">
        <f t="shared" ref="AT21:AV21" si="35">$V$9*AT17</f>
        <v>1140</v>
      </c>
      <c r="AU21" s="1514">
        <f t="shared" si="35"/>
        <v>1284</v>
      </c>
      <c r="AV21" s="1515">
        <f t="shared" si="35"/>
        <v>1308</v>
      </c>
      <c r="AY21" s="2084" t="s">
        <v>326</v>
      </c>
      <c r="AZ21" s="2085"/>
      <c r="BA21" s="1257">
        <f>$V$20*BA17</f>
        <v>1236</v>
      </c>
      <c r="BB21" s="1257">
        <f t="shared" ref="BB21:BD21" si="36">$V$20*BB17</f>
        <v>1236</v>
      </c>
      <c r="BC21" s="1257">
        <f t="shared" si="36"/>
        <v>1452</v>
      </c>
      <c r="BD21" s="1257">
        <f t="shared" si="36"/>
        <v>1572</v>
      </c>
    </row>
    <row r="22" spans="1:56" ht="15.75" thickBot="1" x14ac:dyDescent="0.3">
      <c r="A22" s="1172">
        <v>2</v>
      </c>
      <c r="B22" s="1173" t="s">
        <v>0</v>
      </c>
      <c r="C22" s="1174">
        <v>0</v>
      </c>
      <c r="D22" s="1175" t="s">
        <v>1</v>
      </c>
      <c r="E22" s="1176">
        <v>0</v>
      </c>
      <c r="F22" s="1173" t="s">
        <v>0</v>
      </c>
      <c r="G22" s="1174">
        <v>8</v>
      </c>
      <c r="H22" s="1175" t="s">
        <v>1</v>
      </c>
      <c r="I22" s="1176">
        <v>3</v>
      </c>
      <c r="J22" s="1173" t="s">
        <v>0</v>
      </c>
      <c r="K22" s="1177">
        <v>0</v>
      </c>
      <c r="L22" s="219">
        <f>V22*Price!$L$20</f>
        <v>1278</v>
      </c>
      <c r="M22" s="219">
        <f>V22*Price!$M$20</f>
        <v>0</v>
      </c>
      <c r="N22" s="219">
        <f>V22*Price!$N$20</f>
        <v>726</v>
      </c>
      <c r="O22" s="219">
        <f>V22*Price!$O$20</f>
        <v>762</v>
      </c>
      <c r="P22" s="219">
        <f>V22*Price!$P$20</f>
        <v>942</v>
      </c>
      <c r="Q22" s="219">
        <f>V22*Price!$Q$20</f>
        <v>960</v>
      </c>
      <c r="R22" s="155">
        <f>V22*Price!$R$20</f>
        <v>1524</v>
      </c>
      <c r="U22" s="2">
        <f t="shared" si="0"/>
        <v>4</v>
      </c>
      <c r="V22" s="2">
        <f t="shared" si="1"/>
        <v>6</v>
      </c>
      <c r="W22" s="3">
        <f t="shared" si="2"/>
        <v>3</v>
      </c>
      <c r="X22" s="1">
        <f t="shared" si="3"/>
        <v>2</v>
      </c>
      <c r="Z22" s="7">
        <f>U22*Price!$O$7</f>
        <v>468</v>
      </c>
      <c r="AA22" s="7">
        <f>(V22*Price!$C$15)*2</f>
        <v>389.34000000000003</v>
      </c>
      <c r="AB22" s="7">
        <f>(W22*Price!$C$7)*2</f>
        <v>19.466999999999999</v>
      </c>
      <c r="AC22" s="1">
        <f>X22*Price!$C$7</f>
        <v>6.4889999999999999</v>
      </c>
      <c r="AD22" s="1">
        <f>X22*Price!$F$7</f>
        <v>49.749000000000002</v>
      </c>
      <c r="AE22" s="1">
        <f>Price!$E$15</f>
        <v>40.015500000000003</v>
      </c>
      <c r="AF22" s="7">
        <f t="shared" si="6"/>
        <v>505.06050000000005</v>
      </c>
      <c r="AH22" s="10"/>
      <c r="AI22" s="2085" t="s">
        <v>543</v>
      </c>
      <c r="AJ22" s="2085"/>
      <c r="AK22" s="1196">
        <f>$V$8*AK19</f>
        <v>924</v>
      </c>
      <c r="AL22" s="1196">
        <f t="shared" ref="AL22:AN22" si="37">$V$8*AL19</f>
        <v>968</v>
      </c>
      <c r="AM22" s="1196">
        <f t="shared" si="37"/>
        <v>1166</v>
      </c>
      <c r="AN22" s="1197">
        <f t="shared" si="37"/>
        <v>1166</v>
      </c>
      <c r="AO22" s="1241"/>
      <c r="AP22" s="11"/>
      <c r="AQ22" s="2094" t="s">
        <v>566</v>
      </c>
      <c r="AR22" s="2095"/>
      <c r="AS22" s="1516">
        <f>$V$28*AS17</f>
        <v>1372.5833333333333</v>
      </c>
      <c r="AT22" s="1516">
        <f t="shared" ref="AT22:AV22" si="38">$V$28*AT17</f>
        <v>1440.8333333333333</v>
      </c>
      <c r="AU22" s="1516">
        <f>$V$28*AU17</f>
        <v>1622.8333333333333</v>
      </c>
      <c r="AV22" s="1517">
        <f t="shared" si="38"/>
        <v>1653.1666666666665</v>
      </c>
      <c r="AY22" s="2094" t="s">
        <v>593</v>
      </c>
      <c r="AZ22" s="2095"/>
      <c r="BA22" s="1261">
        <f>$V$34*BA17</f>
        <v>1716.6666666666667</v>
      </c>
      <c r="BB22" s="1261">
        <f t="shared" ref="BB22:BD22" si="39">$V$34*BB17</f>
        <v>1716.6666666666667</v>
      </c>
      <c r="BC22" s="1261">
        <f t="shared" si="39"/>
        <v>2016.6666666666667</v>
      </c>
      <c r="BD22" s="1261">
        <f t="shared" si="39"/>
        <v>2183.3333333333335</v>
      </c>
    </row>
    <row r="23" spans="1:56" ht="15.75" thickBot="1" x14ac:dyDescent="0.3">
      <c r="A23" s="1178">
        <v>2</v>
      </c>
      <c r="B23" s="1179" t="s">
        <v>0</v>
      </c>
      <c r="C23" s="1180">
        <v>2</v>
      </c>
      <c r="D23" s="1181" t="s">
        <v>1</v>
      </c>
      <c r="E23" s="1182">
        <v>0</v>
      </c>
      <c r="F23" s="1179" t="s">
        <v>0</v>
      </c>
      <c r="G23" s="1180">
        <v>8</v>
      </c>
      <c r="H23" s="1181" t="s">
        <v>1</v>
      </c>
      <c r="I23" s="1182">
        <v>3</v>
      </c>
      <c r="J23" s="1179" t="s">
        <v>0</v>
      </c>
      <c r="K23" s="1183">
        <v>4</v>
      </c>
      <c r="L23" s="226">
        <f>V23*Price!$L$20</f>
        <v>1538.3333333333333</v>
      </c>
      <c r="M23" s="226">
        <f>V23*Price!$M$20</f>
        <v>0</v>
      </c>
      <c r="N23" s="226">
        <f>V23*Price!$N$20</f>
        <v>873.88888888888891</v>
      </c>
      <c r="O23" s="226">
        <f>V23*Price!$O$20</f>
        <v>917.22222222222229</v>
      </c>
      <c r="P23" s="226">
        <f>V23*Price!$P$20</f>
        <v>1133.8888888888889</v>
      </c>
      <c r="Q23" s="226">
        <f>V23*Price!$Q$20</f>
        <v>1155.5555555555557</v>
      </c>
      <c r="R23" s="21">
        <f>V23*Price!$R$20</f>
        <v>1834.4444444444446</v>
      </c>
      <c r="U23" s="2">
        <f t="shared" si="0"/>
        <v>4.814814814814814</v>
      </c>
      <c r="V23" s="2">
        <f t="shared" si="1"/>
        <v>7.2222222222222223</v>
      </c>
      <c r="W23" s="3">
        <f t="shared" si="2"/>
        <v>3.3333333333333335</v>
      </c>
      <c r="X23" s="1">
        <f t="shared" si="3"/>
        <v>2.1666666666666665</v>
      </c>
      <c r="Z23" s="7">
        <f>U23*Price!$O$7</f>
        <v>563.33333333333326</v>
      </c>
      <c r="AA23" s="7">
        <f>(V23*Price!$C$15)*2</f>
        <v>468.65000000000003</v>
      </c>
      <c r="AB23" s="7">
        <f>(W23*Price!$C$7)*2</f>
        <v>21.63</v>
      </c>
      <c r="AC23" s="1">
        <f>X23*Price!$C$7</f>
        <v>7.0297499999999991</v>
      </c>
      <c r="AD23" s="1">
        <f>X23*Price!$F$7</f>
        <v>53.894750000000002</v>
      </c>
      <c r="AE23" s="1">
        <f>Price!$E$15</f>
        <v>40.015500000000003</v>
      </c>
      <c r="AF23" s="7">
        <f t="shared" si="6"/>
        <v>591.22</v>
      </c>
      <c r="AH23" s="10"/>
      <c r="AI23" s="2085" t="s">
        <v>537</v>
      </c>
      <c r="AJ23" s="2085"/>
      <c r="AK23" s="1196">
        <f>$V$11*AK19</f>
        <v>1176</v>
      </c>
      <c r="AL23" s="1196">
        <f t="shared" ref="AL23:AN23" si="40">$V$11*AL19</f>
        <v>1232</v>
      </c>
      <c r="AM23" s="1196">
        <f t="shared" si="40"/>
        <v>1484</v>
      </c>
      <c r="AN23" s="1197">
        <f t="shared" si="40"/>
        <v>1484</v>
      </c>
      <c r="AO23" s="1241"/>
      <c r="AP23" s="11"/>
      <c r="AQ23" s="11"/>
    </row>
    <row r="24" spans="1:56" ht="15" customHeight="1" x14ac:dyDescent="0.25">
      <c r="A24" s="1144">
        <v>2</v>
      </c>
      <c r="B24" s="1145" t="s">
        <v>0</v>
      </c>
      <c r="C24" s="1146">
        <v>0</v>
      </c>
      <c r="D24" s="1147" t="s">
        <v>1</v>
      </c>
      <c r="E24" s="1148">
        <v>0</v>
      </c>
      <c r="F24" s="1145" t="s">
        <v>0</v>
      </c>
      <c r="G24" s="1146">
        <v>6</v>
      </c>
      <c r="H24" s="1147" t="s">
        <v>1</v>
      </c>
      <c r="I24" s="1148">
        <v>2</v>
      </c>
      <c r="J24" s="1145" t="s">
        <v>0</v>
      </c>
      <c r="K24" s="1149">
        <v>6</v>
      </c>
      <c r="L24" s="227">
        <f>V24*Price!$L$20</f>
        <v>1065</v>
      </c>
      <c r="M24" s="227">
        <f>V24*Price!$M$20</f>
        <v>0</v>
      </c>
      <c r="N24" s="227">
        <f>V24*Price!$N$20</f>
        <v>605</v>
      </c>
      <c r="O24" s="227">
        <f>V24*Price!$O$20</f>
        <v>635</v>
      </c>
      <c r="P24" s="227">
        <f>V24*Price!$P$20</f>
        <v>785</v>
      </c>
      <c r="Q24" s="227">
        <f>V24*Price!$Q$20</f>
        <v>800</v>
      </c>
      <c r="R24" s="155">
        <f>V24*Price!$R$20</f>
        <v>1270</v>
      </c>
      <c r="U24" s="2">
        <f t="shared" si="0"/>
        <v>2.5</v>
      </c>
      <c r="V24" s="2">
        <f t="shared" si="1"/>
        <v>5</v>
      </c>
      <c r="W24" s="3">
        <f t="shared" si="2"/>
        <v>2.5</v>
      </c>
      <c r="X24" s="1">
        <f t="shared" si="3"/>
        <v>2</v>
      </c>
      <c r="Z24" s="7">
        <f>U24*Price!$O$7</f>
        <v>292.5</v>
      </c>
      <c r="AA24" s="7">
        <f>(V24*Price!$C$15)*2</f>
        <v>324.45</v>
      </c>
      <c r="AB24" s="7">
        <f>(W24*Price!$C$7)*2</f>
        <v>16.2225</v>
      </c>
      <c r="AC24" s="1">
        <f>X24*Price!$C$7</f>
        <v>6.4889999999999999</v>
      </c>
      <c r="AD24" s="1">
        <f>X24*Price!$F$7</f>
        <v>49.749000000000002</v>
      </c>
      <c r="AE24" s="1">
        <f>Price!$E$15</f>
        <v>40.015500000000003</v>
      </c>
      <c r="AF24" s="7">
        <f t="shared" si="6"/>
        <v>436.92600000000004</v>
      </c>
      <c r="AH24" s="10"/>
      <c r="AI24" s="2085" t="s">
        <v>544</v>
      </c>
      <c r="AJ24" s="2085"/>
      <c r="AK24" s="1196">
        <f>$V$14*AK20</f>
        <v>1188</v>
      </c>
      <c r="AL24" s="1196">
        <f t="shared" ref="AL24:AN24" si="41">$V$14*AL20</f>
        <v>1155</v>
      </c>
      <c r="AM24" s="1196">
        <f t="shared" si="41"/>
        <v>1386</v>
      </c>
      <c r="AN24" s="1197">
        <f t="shared" si="41"/>
        <v>1512.5</v>
      </c>
      <c r="AO24" s="1241"/>
      <c r="AP24" s="11"/>
      <c r="AQ24" s="2110">
        <v>1092</v>
      </c>
      <c r="AR24" s="1191">
        <v>6</v>
      </c>
      <c r="AS24" s="1608">
        <v>133</v>
      </c>
      <c r="AT24" s="1608">
        <v>191</v>
      </c>
      <c r="AU24" s="1608">
        <v>222</v>
      </c>
      <c r="AV24" s="1608">
        <v>229</v>
      </c>
      <c r="AW24" s="4" t="s">
        <v>548</v>
      </c>
      <c r="AY24" s="2096" t="s">
        <v>590</v>
      </c>
      <c r="AZ24" s="1246">
        <v>6</v>
      </c>
      <c r="BA24" s="1608">
        <v>208</v>
      </c>
      <c r="BB24" s="1608">
        <v>208</v>
      </c>
      <c r="BC24" s="1608">
        <v>226</v>
      </c>
      <c r="BD24" s="1608">
        <v>234</v>
      </c>
    </row>
    <row r="25" spans="1:56" ht="15.75" thickBot="1" x14ac:dyDescent="0.3">
      <c r="A25" s="1172">
        <v>2</v>
      </c>
      <c r="B25" s="1173" t="s">
        <v>0</v>
      </c>
      <c r="C25" s="1174">
        <v>2</v>
      </c>
      <c r="D25" s="1175" t="s">
        <v>1</v>
      </c>
      <c r="E25" s="1176">
        <v>0</v>
      </c>
      <c r="F25" s="1173" t="s">
        <v>0</v>
      </c>
      <c r="G25" s="1174">
        <v>6</v>
      </c>
      <c r="H25" s="1175" t="s">
        <v>1</v>
      </c>
      <c r="I25" s="1176">
        <v>2</v>
      </c>
      <c r="J25" s="1173" t="s">
        <v>0</v>
      </c>
      <c r="K25" s="1177">
        <v>6</v>
      </c>
      <c r="L25" s="219">
        <f>V25*Price!$L$20</f>
        <v>1153.7499999999998</v>
      </c>
      <c r="M25" s="219">
        <f>V25*Price!$M$20</f>
        <v>0</v>
      </c>
      <c r="N25" s="219">
        <f>V25*Price!$N$20</f>
        <v>655.41666666666663</v>
      </c>
      <c r="O25" s="219">
        <f>V25*Price!$O$20</f>
        <v>687.91666666666663</v>
      </c>
      <c r="P25" s="219">
        <f>V25*Price!$P$20</f>
        <v>850.41666666666663</v>
      </c>
      <c r="Q25" s="219">
        <f>V25*Price!$Q$20</f>
        <v>866.66666666666652</v>
      </c>
      <c r="R25" s="21">
        <f>V25*Price!$R$20</f>
        <v>1375.8333333333333</v>
      </c>
      <c r="U25" s="2">
        <f t="shared" si="0"/>
        <v>2.708333333333333</v>
      </c>
      <c r="V25" s="2">
        <f t="shared" si="1"/>
        <v>5.4166666666666661</v>
      </c>
      <c r="W25" s="3">
        <f t="shared" si="2"/>
        <v>2.5</v>
      </c>
      <c r="X25" s="1">
        <f t="shared" si="3"/>
        <v>2.1666666666666665</v>
      </c>
      <c r="Z25" s="7">
        <f>U25*Price!$O$7</f>
        <v>316.87499999999994</v>
      </c>
      <c r="AA25" s="7">
        <f>(V25*Price!$C$15)*2</f>
        <v>351.48749999999995</v>
      </c>
      <c r="AB25" s="7">
        <f>(W25*Price!$C$7)*2</f>
        <v>16.2225</v>
      </c>
      <c r="AC25" s="1">
        <f>X25*Price!$C$7</f>
        <v>7.0297499999999991</v>
      </c>
      <c r="AD25" s="1">
        <f>X25*Price!$F$7</f>
        <v>53.894750000000002</v>
      </c>
      <c r="AE25" s="1">
        <f>Price!$E$15</f>
        <v>40.015500000000003</v>
      </c>
      <c r="AF25" s="7">
        <f t="shared" si="6"/>
        <v>468.65</v>
      </c>
      <c r="AH25" s="1194"/>
      <c r="AI25" s="2095" t="s">
        <v>538</v>
      </c>
      <c r="AJ25" s="2095"/>
      <c r="AK25" s="1198">
        <f>$V$17*AK20</f>
        <v>1512</v>
      </c>
      <c r="AL25" s="1198">
        <f t="shared" ref="AL25:AN25" si="42">$V$17*AL20</f>
        <v>1470</v>
      </c>
      <c r="AM25" s="1198">
        <f t="shared" si="42"/>
        <v>1764</v>
      </c>
      <c r="AN25" s="1199">
        <f t="shared" si="42"/>
        <v>1925</v>
      </c>
      <c r="AO25" s="1241"/>
      <c r="AP25" s="11"/>
      <c r="AQ25" s="2111"/>
      <c r="AR25" s="11">
        <v>8</v>
      </c>
      <c r="AS25" s="1608">
        <v>175</v>
      </c>
      <c r="AT25" s="1608">
        <v>220</v>
      </c>
      <c r="AU25" s="1608">
        <v>225</v>
      </c>
      <c r="AV25" s="1608">
        <v>268</v>
      </c>
      <c r="AW25" s="4" t="s">
        <v>548</v>
      </c>
      <c r="AY25" s="2091"/>
      <c r="AZ25" s="1242">
        <v>8</v>
      </c>
      <c r="BA25" s="1243">
        <v>1</v>
      </c>
      <c r="BB25" s="1243">
        <v>2</v>
      </c>
      <c r="BC25" s="1243">
        <v>3</v>
      </c>
      <c r="BD25" s="1248">
        <v>4</v>
      </c>
    </row>
    <row r="26" spans="1:56" ht="15.75" thickBot="1" x14ac:dyDescent="0.3">
      <c r="A26" s="1203">
        <v>2</v>
      </c>
      <c r="B26" s="1204" t="s">
        <v>0</v>
      </c>
      <c r="C26" s="1205">
        <v>0</v>
      </c>
      <c r="D26" s="1206" t="s">
        <v>1</v>
      </c>
      <c r="E26" s="1207">
        <v>0</v>
      </c>
      <c r="F26" s="1204" t="s">
        <v>0</v>
      </c>
      <c r="G26" s="1208">
        <v>8</v>
      </c>
      <c r="H26" s="1206" t="s">
        <v>1</v>
      </c>
      <c r="I26" s="1207">
        <v>2</v>
      </c>
      <c r="J26" s="1204" t="s">
        <v>0</v>
      </c>
      <c r="K26" s="1209">
        <v>6</v>
      </c>
      <c r="L26" s="219">
        <f>V26*Price!$L$20</f>
        <v>1065</v>
      </c>
      <c r="M26" s="219">
        <f>V26*Price!$M$20</f>
        <v>0</v>
      </c>
      <c r="N26" s="219">
        <f>V26*Price!$N$20</f>
        <v>605</v>
      </c>
      <c r="O26" s="219">
        <f>V26*Price!$O$20</f>
        <v>635</v>
      </c>
      <c r="P26" s="219">
        <f>V26*Price!$P$20</f>
        <v>785</v>
      </c>
      <c r="Q26" s="219">
        <f>V26*Price!$Q$20</f>
        <v>800</v>
      </c>
      <c r="R26" s="155">
        <f>V26*Price!$R$20</f>
        <v>1270</v>
      </c>
      <c r="U26" s="2">
        <f t="shared" si="0"/>
        <v>3.333333333333333</v>
      </c>
      <c r="V26" s="2">
        <f t="shared" si="1"/>
        <v>5</v>
      </c>
      <c r="W26" s="3">
        <f t="shared" si="2"/>
        <v>2.5</v>
      </c>
      <c r="X26" s="2">
        <f t="shared" si="3"/>
        <v>2</v>
      </c>
      <c r="Z26" s="7">
        <f>U26*Price!$O$7</f>
        <v>389.99999999999994</v>
      </c>
      <c r="AA26" s="2">
        <f>(V26*Price!$C$15)*2</f>
        <v>324.45</v>
      </c>
      <c r="AB26" s="1">
        <f>(W26*Price!$C$7)*2</f>
        <v>16.2225</v>
      </c>
      <c r="AC26" s="1">
        <f>X26*Price!$C$7</f>
        <v>6.4889999999999999</v>
      </c>
      <c r="AD26" s="2">
        <f>X26*Price!$F$7</f>
        <v>49.749000000000002</v>
      </c>
      <c r="AE26" s="1">
        <f>Price!$E$15</f>
        <v>40.015500000000003</v>
      </c>
      <c r="AF26" s="7">
        <f t="shared" si="6"/>
        <v>436.92600000000004</v>
      </c>
      <c r="AK26" s="11"/>
      <c r="AL26" s="11"/>
      <c r="AM26" s="11"/>
      <c r="AN26" s="11"/>
      <c r="AO26" s="1241"/>
      <c r="AP26" s="11"/>
      <c r="AQ26" s="2114" t="s">
        <v>67</v>
      </c>
      <c r="AR26" s="2100"/>
      <c r="AS26" s="11"/>
      <c r="AT26" s="11"/>
      <c r="AU26" s="11"/>
      <c r="AV26" s="1193"/>
      <c r="AW26" s="4"/>
      <c r="AY26" s="1249"/>
      <c r="AZ26" s="1243"/>
      <c r="BA26" s="1243"/>
      <c r="BB26" s="1243"/>
      <c r="BC26" s="1243"/>
      <c r="BD26" s="1248"/>
    </row>
    <row r="27" spans="1:56" ht="15.75" thickBot="1" x14ac:dyDescent="0.3">
      <c r="A27" s="1178">
        <v>2</v>
      </c>
      <c r="B27" s="1179" t="s">
        <v>0</v>
      </c>
      <c r="C27" s="1180">
        <v>2</v>
      </c>
      <c r="D27" s="1181" t="s">
        <v>1</v>
      </c>
      <c r="E27" s="1182">
        <v>0</v>
      </c>
      <c r="F27" s="1179" t="s">
        <v>0</v>
      </c>
      <c r="G27" s="1180">
        <v>8</v>
      </c>
      <c r="H27" s="1181" t="s">
        <v>1</v>
      </c>
      <c r="I27" s="1182">
        <v>2</v>
      </c>
      <c r="J27" s="1179" t="s">
        <v>0</v>
      </c>
      <c r="K27" s="1183">
        <v>6</v>
      </c>
      <c r="L27" s="226">
        <f>V27*Price!$L$20</f>
        <v>1153.7499999999998</v>
      </c>
      <c r="M27" s="226">
        <f>V27*Price!$M$20</f>
        <v>0</v>
      </c>
      <c r="N27" s="226">
        <f>V27*Price!$N$20</f>
        <v>655.41666666666663</v>
      </c>
      <c r="O27" s="226">
        <f>V27*Price!$O$20</f>
        <v>687.91666666666663</v>
      </c>
      <c r="P27" s="226">
        <f>V27*Price!$P$20</f>
        <v>850.41666666666663</v>
      </c>
      <c r="Q27" s="226">
        <f>V27*Price!$Q$20</f>
        <v>866.66666666666652</v>
      </c>
      <c r="R27" s="21">
        <f>V27*Price!$R$20</f>
        <v>1375.8333333333333</v>
      </c>
      <c r="U27" s="2">
        <f t="shared" si="0"/>
        <v>3.6111111111111107</v>
      </c>
      <c r="V27" s="2">
        <f t="shared" si="1"/>
        <v>5.4166666666666661</v>
      </c>
      <c r="W27" s="3">
        <f t="shared" si="2"/>
        <v>2.5</v>
      </c>
      <c r="X27" s="2">
        <f t="shared" si="3"/>
        <v>2.1666666666666665</v>
      </c>
      <c r="Z27" s="7">
        <f>U27*Price!$O$7</f>
        <v>422.49999999999994</v>
      </c>
      <c r="AA27" s="2">
        <f>(V27*Price!$C$15)*2</f>
        <v>351.48749999999995</v>
      </c>
      <c r="AB27" s="1">
        <f>(W27*Price!$C$7)*2</f>
        <v>16.2225</v>
      </c>
      <c r="AC27" s="1">
        <f>X27*Price!$C$7</f>
        <v>7.0297499999999991</v>
      </c>
      <c r="AD27" s="2">
        <f>X27*Price!$F$7</f>
        <v>53.894750000000002</v>
      </c>
      <c r="AE27" s="1">
        <f>Price!$E$15</f>
        <v>40.015500000000003</v>
      </c>
      <c r="AF27" s="7">
        <f t="shared" si="6"/>
        <v>468.65</v>
      </c>
      <c r="AH27" s="1190"/>
      <c r="AI27" s="2115">
        <v>1119</v>
      </c>
      <c r="AJ27" s="1191">
        <v>6</v>
      </c>
      <c r="AK27" s="1608">
        <v>133</v>
      </c>
      <c r="AL27" s="1608">
        <v>135</v>
      </c>
      <c r="AM27" s="1608">
        <v>174</v>
      </c>
      <c r="AN27" s="1608">
        <v>176</v>
      </c>
      <c r="AO27" s="4" t="s">
        <v>548</v>
      </c>
      <c r="AP27" s="11"/>
      <c r="AQ27" s="2084" t="s">
        <v>568</v>
      </c>
      <c r="AR27" s="2085"/>
      <c r="AS27" s="1221">
        <f>$V$29*AS24</f>
        <v>753.66666666666674</v>
      </c>
      <c r="AT27" s="1221">
        <f t="shared" ref="AT27:AV27" si="43">$V$29*AT24</f>
        <v>1082.3333333333335</v>
      </c>
      <c r="AU27" s="1221">
        <f t="shared" si="43"/>
        <v>1258</v>
      </c>
      <c r="AV27" s="1221">
        <f t="shared" si="43"/>
        <v>1297.6666666666667</v>
      </c>
      <c r="AW27" s="4"/>
      <c r="AY27" s="2084" t="s">
        <v>327</v>
      </c>
      <c r="AZ27" s="2085"/>
      <c r="BA27" s="1257">
        <f>$V$20*BA24</f>
        <v>1248</v>
      </c>
      <c r="BB27" s="1257">
        <f t="shared" ref="BB27:BD27" si="44">$V$20*BB24</f>
        <v>1248</v>
      </c>
      <c r="BC27" s="1257">
        <f t="shared" si="44"/>
        <v>1356</v>
      </c>
      <c r="BD27" s="1257">
        <f t="shared" si="44"/>
        <v>1404</v>
      </c>
    </row>
    <row r="28" spans="1:56" ht="15.75" thickBot="1" x14ac:dyDescent="0.3">
      <c r="A28" s="1250">
        <v>3</v>
      </c>
      <c r="B28" s="1251" t="s">
        <v>0</v>
      </c>
      <c r="C28" s="1252">
        <v>6</v>
      </c>
      <c r="D28" s="1253" t="s">
        <v>1</v>
      </c>
      <c r="E28" s="1254">
        <v>0</v>
      </c>
      <c r="F28" s="1251" t="s">
        <v>0</v>
      </c>
      <c r="G28" s="1252">
        <v>6</v>
      </c>
      <c r="H28" s="1253" t="s">
        <v>1</v>
      </c>
      <c r="I28" s="1254">
        <v>2</v>
      </c>
      <c r="J28" s="1251" t="s">
        <v>0</v>
      </c>
      <c r="K28" s="1255">
        <v>2</v>
      </c>
      <c r="L28" s="1256">
        <f>V28*Price!$L$20</f>
        <v>1615.25</v>
      </c>
      <c r="M28" s="1256">
        <f>V28*Price!$M$20</f>
        <v>0</v>
      </c>
      <c r="N28" s="1256">
        <f>V28*Price!$N$20</f>
        <v>917.58333333333326</v>
      </c>
      <c r="O28" s="1256">
        <f>V28*Price!$O$20</f>
        <v>963.08333333333326</v>
      </c>
      <c r="P28" s="1256">
        <f>V28*Price!$P$20</f>
        <v>1190.5833333333333</v>
      </c>
      <c r="Q28" s="1256">
        <f>V28*Price!$Q$20</f>
        <v>1213.3333333333333</v>
      </c>
      <c r="R28" s="155">
        <f>V28*Price!$R$20</f>
        <v>1926.1666666666665</v>
      </c>
      <c r="U28" s="2">
        <f t="shared" si="0"/>
        <v>3.7916666666666665</v>
      </c>
      <c r="V28" s="2">
        <f t="shared" si="1"/>
        <v>7.583333333333333</v>
      </c>
      <c r="W28" s="3">
        <f t="shared" si="2"/>
        <v>2.1666666666666665</v>
      </c>
      <c r="X28" s="2">
        <f t="shared" si="3"/>
        <v>3.5</v>
      </c>
      <c r="Z28" s="7">
        <f>U28*Price!$O$7</f>
        <v>443.625</v>
      </c>
      <c r="AA28" s="2">
        <f>(V28*Price!$C$15)*2</f>
        <v>492.08249999999998</v>
      </c>
      <c r="AB28" s="1">
        <f>(W28*Price!$C$7)*2</f>
        <v>14.059499999999998</v>
      </c>
      <c r="AC28" s="1">
        <f>X28*Price!$C$7</f>
        <v>11.35575</v>
      </c>
      <c r="AD28" s="2">
        <f>X28*Price!$F$7</f>
        <v>87.060749999999999</v>
      </c>
      <c r="AE28" s="1">
        <f>Price!$E$15</f>
        <v>40.015500000000003</v>
      </c>
      <c r="AF28" s="7">
        <f t="shared" si="6"/>
        <v>644.57399999999996</v>
      </c>
      <c r="AH28" s="10"/>
      <c r="AI28" s="2116"/>
      <c r="AJ28" s="11">
        <v>8</v>
      </c>
      <c r="AK28" s="1608">
        <v>174</v>
      </c>
      <c r="AL28" s="1608">
        <v>172</v>
      </c>
      <c r="AM28" s="1608">
        <v>204</v>
      </c>
      <c r="AN28" s="1608">
        <v>216</v>
      </c>
      <c r="AO28" s="4" t="s">
        <v>548</v>
      </c>
      <c r="AP28" s="11"/>
      <c r="AQ28" s="2084" t="s">
        <v>569</v>
      </c>
      <c r="AR28" s="2085"/>
      <c r="AS28" s="1221">
        <f>$V$30*AS24</f>
        <v>864.5</v>
      </c>
      <c r="AT28" s="1221">
        <f t="shared" ref="AT28:AV28" si="45">$V$30*AT24</f>
        <v>1241.5</v>
      </c>
      <c r="AU28" s="1221">
        <f t="shared" si="45"/>
        <v>1443</v>
      </c>
      <c r="AV28" s="1221">
        <f t="shared" si="45"/>
        <v>1488.5</v>
      </c>
      <c r="AW28" s="4"/>
      <c r="AY28" s="2084" t="s">
        <v>592</v>
      </c>
      <c r="AZ28" s="2085"/>
      <c r="BA28" s="1259">
        <f>$V$34*BA24</f>
        <v>1733.3333333333335</v>
      </c>
      <c r="BB28" s="1259">
        <f t="shared" ref="BB28:BD28" si="46">$V$34*BB24</f>
        <v>1733.3333333333335</v>
      </c>
      <c r="BC28" s="1259">
        <f t="shared" si="46"/>
        <v>1883.3333333333335</v>
      </c>
      <c r="BD28" s="1259">
        <f t="shared" si="46"/>
        <v>1950.0000000000002</v>
      </c>
    </row>
    <row r="29" spans="1:56" x14ac:dyDescent="0.25">
      <c r="A29" s="1144">
        <v>2</v>
      </c>
      <c r="B29" s="1145" t="s">
        <v>0</v>
      </c>
      <c r="C29" s="1146">
        <v>0</v>
      </c>
      <c r="D29" s="1147" t="s">
        <v>1</v>
      </c>
      <c r="E29" s="1148">
        <v>0</v>
      </c>
      <c r="F29" s="1145" t="s">
        <v>0</v>
      </c>
      <c r="G29" s="1146">
        <v>6</v>
      </c>
      <c r="H29" s="1147" t="s">
        <v>1</v>
      </c>
      <c r="I29" s="1148">
        <v>2</v>
      </c>
      <c r="J29" s="1145" t="s">
        <v>0</v>
      </c>
      <c r="K29" s="1149">
        <v>10</v>
      </c>
      <c r="L29" s="227">
        <f>V29*Price!$L$20</f>
        <v>1207</v>
      </c>
      <c r="M29" s="227">
        <f>V29*Price!$M$20</f>
        <v>0</v>
      </c>
      <c r="N29" s="227">
        <f>V29*Price!$N$20</f>
        <v>685.66666666666674</v>
      </c>
      <c r="O29" s="227">
        <f>V29*Price!$O$20</f>
        <v>719.66666666666674</v>
      </c>
      <c r="P29" s="227">
        <f>V29*Price!$P$20</f>
        <v>889.66666666666674</v>
      </c>
      <c r="Q29" s="227">
        <f>V29*Price!$Q$20</f>
        <v>906.66666666666674</v>
      </c>
      <c r="R29" s="21">
        <f>V29*Price!$R$20</f>
        <v>1439.3333333333335</v>
      </c>
      <c r="U29" s="2">
        <f t="shared" si="0"/>
        <v>2.8333333333333335</v>
      </c>
      <c r="V29" s="2">
        <f t="shared" si="1"/>
        <v>5.666666666666667</v>
      </c>
      <c r="W29" s="3">
        <f t="shared" si="2"/>
        <v>2.8333333333333335</v>
      </c>
      <c r="X29" s="2">
        <f t="shared" si="3"/>
        <v>2</v>
      </c>
      <c r="Z29" s="7">
        <f>U29*Price!$O$7</f>
        <v>331.5</v>
      </c>
      <c r="AA29" s="2">
        <f>(V29*Price!$C$15)*2</f>
        <v>367.71000000000004</v>
      </c>
      <c r="AB29" s="1">
        <f>(W29*Price!$C$7)*2</f>
        <v>18.3855</v>
      </c>
      <c r="AC29" s="1">
        <f>X29*Price!$C$7</f>
        <v>6.4889999999999999</v>
      </c>
      <c r="AD29" s="2">
        <f>X29*Price!$F$7</f>
        <v>49.749000000000002</v>
      </c>
      <c r="AE29" s="1">
        <f>Price!$E$15</f>
        <v>40.015500000000003</v>
      </c>
      <c r="AF29" s="7">
        <f t="shared" si="6"/>
        <v>482.34900000000005</v>
      </c>
      <c r="AH29" s="10"/>
      <c r="AI29" s="2100" t="s">
        <v>67</v>
      </c>
      <c r="AJ29" s="2100"/>
      <c r="AK29" s="11"/>
      <c r="AL29" s="11"/>
      <c r="AM29" s="11"/>
      <c r="AN29" s="1193"/>
      <c r="AQ29" s="2084" t="s">
        <v>570</v>
      </c>
      <c r="AR29" s="2085"/>
      <c r="AS29" s="1221">
        <f>$V$29*AS25</f>
        <v>991.66666666666674</v>
      </c>
      <c r="AT29" s="1221">
        <f t="shared" ref="AT29:AV29" si="47">$V$29*AT25</f>
        <v>1246.6666666666667</v>
      </c>
      <c r="AU29" s="1221">
        <f t="shared" si="47"/>
        <v>1275</v>
      </c>
      <c r="AV29" s="1221">
        <f t="shared" si="47"/>
        <v>1518.6666666666667</v>
      </c>
      <c r="AW29" s="4"/>
      <c r="AY29" s="2084" t="s">
        <v>326</v>
      </c>
      <c r="AZ29" s="2085"/>
      <c r="BA29" s="1257">
        <f>$V$20*BA25</f>
        <v>6</v>
      </c>
      <c r="BB29" s="1257">
        <f t="shared" ref="BB29:BD29" si="48">$V$20*BB25</f>
        <v>12</v>
      </c>
      <c r="BC29" s="1257">
        <f t="shared" si="48"/>
        <v>18</v>
      </c>
      <c r="BD29" s="1257">
        <f t="shared" si="48"/>
        <v>24</v>
      </c>
    </row>
    <row r="30" spans="1:56" ht="15.75" thickBot="1" x14ac:dyDescent="0.3">
      <c r="A30" s="1178">
        <v>2</v>
      </c>
      <c r="B30" s="1179" t="s">
        <v>0</v>
      </c>
      <c r="C30" s="1180">
        <v>2</v>
      </c>
      <c r="D30" s="1181" t="s">
        <v>1</v>
      </c>
      <c r="E30" s="1182">
        <v>0</v>
      </c>
      <c r="F30" s="1179" t="s">
        <v>0</v>
      </c>
      <c r="G30" s="1180">
        <v>6</v>
      </c>
      <c r="H30" s="1181" t="s">
        <v>1</v>
      </c>
      <c r="I30" s="1182">
        <v>3</v>
      </c>
      <c r="J30" s="1179" t="s">
        <v>0</v>
      </c>
      <c r="K30" s="1183">
        <v>0</v>
      </c>
      <c r="L30" s="226">
        <f>V30*Price!$L$20</f>
        <v>1384.5</v>
      </c>
      <c r="M30" s="226">
        <f>V30*Price!$M$20</f>
        <v>0</v>
      </c>
      <c r="N30" s="226">
        <f>V30*Price!$N$20</f>
        <v>786.5</v>
      </c>
      <c r="O30" s="226">
        <f>V30*Price!$O$20</f>
        <v>825.5</v>
      </c>
      <c r="P30" s="226">
        <f>V30*Price!$P$20</f>
        <v>1020.5</v>
      </c>
      <c r="Q30" s="226">
        <f>V30*Price!$Q$20</f>
        <v>1040</v>
      </c>
      <c r="R30" s="155">
        <f>V30*Price!$R$20</f>
        <v>1651</v>
      </c>
      <c r="U30" s="2">
        <f t="shared" si="0"/>
        <v>3.25</v>
      </c>
      <c r="V30" s="2">
        <f t="shared" si="1"/>
        <v>6.5</v>
      </c>
      <c r="W30" s="3">
        <f t="shared" si="2"/>
        <v>3</v>
      </c>
      <c r="X30" s="2">
        <f t="shared" si="3"/>
        <v>2.1666666666666665</v>
      </c>
      <c r="Z30" s="7">
        <f>U30*Price!$O$7</f>
        <v>380.25</v>
      </c>
      <c r="AA30" s="2">
        <f>(V30*Price!$C$15)*2</f>
        <v>421.78500000000003</v>
      </c>
      <c r="AB30" s="1">
        <f>(W30*Price!$C$7)*2</f>
        <v>19.466999999999999</v>
      </c>
      <c r="AC30" s="1">
        <f>X30*Price!$C$7</f>
        <v>7.0297499999999991</v>
      </c>
      <c r="AD30" s="2">
        <f>X30*Price!$F$7</f>
        <v>53.894750000000002</v>
      </c>
      <c r="AE30" s="1">
        <f>Price!$E$15</f>
        <v>40.015500000000003</v>
      </c>
      <c r="AF30" s="7">
        <f t="shared" si="6"/>
        <v>542.19200000000001</v>
      </c>
      <c r="AH30" s="10"/>
      <c r="AI30" s="2085" t="s">
        <v>327</v>
      </c>
      <c r="AJ30" s="2085"/>
      <c r="AK30" s="1219">
        <f>$V$20*AK27</f>
        <v>798</v>
      </c>
      <c r="AL30" s="1219">
        <f t="shared" ref="AL30:AN30" si="49">$V$20*AL27</f>
        <v>810</v>
      </c>
      <c r="AM30" s="1219">
        <f t="shared" si="49"/>
        <v>1044</v>
      </c>
      <c r="AN30" s="1220">
        <f t="shared" si="49"/>
        <v>1056</v>
      </c>
      <c r="AQ30" s="2130" t="s">
        <v>571</v>
      </c>
      <c r="AR30" s="2099"/>
      <c r="AS30" s="1223">
        <f>$V$30*AS25</f>
        <v>1137.5</v>
      </c>
      <c r="AT30" s="1223">
        <f t="shared" ref="AT30:AV30" si="50">$V$30*AT25</f>
        <v>1430</v>
      </c>
      <c r="AU30" s="1223">
        <f t="shared" si="50"/>
        <v>1462.5</v>
      </c>
      <c r="AV30" s="1223">
        <f t="shared" si="50"/>
        <v>1742</v>
      </c>
      <c r="AW30" s="4"/>
      <c r="AY30" s="2094" t="s">
        <v>593</v>
      </c>
      <c r="AZ30" s="2095"/>
      <c r="BA30" s="1261">
        <f>$V$34*BA25</f>
        <v>8.3333333333333339</v>
      </c>
      <c r="BB30" s="1261">
        <f t="shared" ref="BB30:BD30" si="51">$V$34*BB25</f>
        <v>16.666666666666668</v>
      </c>
      <c r="BC30" s="1261">
        <f t="shared" si="51"/>
        <v>25</v>
      </c>
      <c r="BD30" s="1261">
        <f t="shared" si="51"/>
        <v>33.333333333333336</v>
      </c>
    </row>
    <row r="31" spans="1:56" ht="15.75" thickBot="1" x14ac:dyDescent="0.3">
      <c r="A31" s="1250">
        <v>2</v>
      </c>
      <c r="B31" s="1251" t="s">
        <v>0</v>
      </c>
      <c r="C31" s="1252">
        <v>6</v>
      </c>
      <c r="D31" s="1253" t="s">
        <v>1</v>
      </c>
      <c r="E31" s="1254">
        <v>0</v>
      </c>
      <c r="F31" s="1251" t="s">
        <v>0</v>
      </c>
      <c r="G31" s="1252">
        <v>6</v>
      </c>
      <c r="H31" s="1253" t="s">
        <v>1</v>
      </c>
      <c r="I31" s="1254">
        <v>2</v>
      </c>
      <c r="J31" s="1251" t="s">
        <v>0</v>
      </c>
      <c r="K31" s="1263">
        <v>0</v>
      </c>
      <c r="L31" s="1256">
        <f>V31*Price!$L$20</f>
        <v>1065</v>
      </c>
      <c r="M31" s="1256">
        <f>V31*Price!$M$20</f>
        <v>0</v>
      </c>
      <c r="N31" s="1256">
        <f>V31*Price!$N$20</f>
        <v>605</v>
      </c>
      <c r="O31" s="1256">
        <f>V31*Price!$O$20</f>
        <v>635</v>
      </c>
      <c r="P31" s="1256">
        <f>V31*Price!$P$20</f>
        <v>785</v>
      </c>
      <c r="Q31" s="1256">
        <f>V31*Price!$Q$20</f>
        <v>800</v>
      </c>
      <c r="R31" s="21">
        <f>V31*Price!$R$20</f>
        <v>1270</v>
      </c>
      <c r="U31" s="2">
        <f t="shared" si="0"/>
        <v>2.5</v>
      </c>
      <c r="V31" s="2">
        <f t="shared" si="1"/>
        <v>5</v>
      </c>
      <c r="W31" s="3">
        <f t="shared" si="2"/>
        <v>2</v>
      </c>
      <c r="X31" s="2">
        <f t="shared" si="3"/>
        <v>2.5</v>
      </c>
      <c r="Z31" s="7">
        <f>U31*Price!$O$7</f>
        <v>292.5</v>
      </c>
      <c r="AA31" s="2">
        <f>(V31*Price!$C$15)*2</f>
        <v>324.45</v>
      </c>
      <c r="AB31" s="1">
        <f>(W31*Price!$C$7)*2</f>
        <v>12.978</v>
      </c>
      <c r="AC31" s="1">
        <f>X31*Price!$C$7</f>
        <v>8.1112500000000001</v>
      </c>
      <c r="AD31" s="2">
        <f>X31*Price!$F$7</f>
        <v>62.186250000000001</v>
      </c>
      <c r="AE31" s="1">
        <f>Price!$E$15</f>
        <v>40.015500000000003</v>
      </c>
      <c r="AF31" s="7">
        <f t="shared" si="6"/>
        <v>447.74099999999999</v>
      </c>
      <c r="AH31" s="10"/>
      <c r="AI31" s="2085" t="s">
        <v>556</v>
      </c>
      <c r="AJ31" s="2085"/>
      <c r="AK31" s="1221">
        <f>$V$21*AK27</f>
        <v>960.55555555555554</v>
      </c>
      <c r="AL31" s="1221">
        <f t="shared" ref="AL31:AN31" si="52">$V$21*AL27</f>
        <v>975</v>
      </c>
      <c r="AM31" s="1221">
        <f t="shared" si="52"/>
        <v>1256.6666666666667</v>
      </c>
      <c r="AN31" s="1222">
        <f t="shared" si="52"/>
        <v>1271.1111111111111</v>
      </c>
      <c r="AQ31" s="10"/>
      <c r="AR31" s="11">
        <v>6</v>
      </c>
      <c r="AS31" s="1608">
        <v>168</v>
      </c>
      <c r="AT31" s="1608">
        <v>198</v>
      </c>
      <c r="AU31" s="1608">
        <v>229</v>
      </c>
      <c r="AV31" s="1608">
        <v>236</v>
      </c>
      <c r="AW31" s="4" t="s">
        <v>548</v>
      </c>
    </row>
    <row r="32" spans="1:56" ht="15" customHeight="1" x14ac:dyDescent="0.25">
      <c r="A32" s="1144">
        <v>3</v>
      </c>
      <c r="B32" s="1145" t="s">
        <v>0</v>
      </c>
      <c r="C32" s="1146">
        <v>0</v>
      </c>
      <c r="D32" s="1147" t="s">
        <v>1</v>
      </c>
      <c r="E32" s="1148">
        <v>0</v>
      </c>
      <c r="F32" s="1145" t="s">
        <v>0</v>
      </c>
      <c r="G32" s="1146">
        <v>6</v>
      </c>
      <c r="H32" s="1147" t="s">
        <v>1</v>
      </c>
      <c r="I32" s="1148">
        <v>1</v>
      </c>
      <c r="J32" s="1145" t="s">
        <v>0</v>
      </c>
      <c r="K32" s="1149">
        <v>8</v>
      </c>
      <c r="L32" s="227">
        <f>V32*Price!$L$20</f>
        <v>1065</v>
      </c>
      <c r="M32" s="227">
        <f>V32*Price!$M$20</f>
        <v>0</v>
      </c>
      <c r="N32" s="227">
        <f>V32*Price!$N$20</f>
        <v>605</v>
      </c>
      <c r="O32" s="227">
        <f>V32*Price!$O$20</f>
        <v>635</v>
      </c>
      <c r="P32" s="227">
        <f>V32*Price!$P$20</f>
        <v>785</v>
      </c>
      <c r="Q32" s="227">
        <f>V32*Price!$Q$20</f>
        <v>800</v>
      </c>
      <c r="R32" s="155">
        <f>V32*Price!$R$20</f>
        <v>1270</v>
      </c>
      <c r="U32" s="2">
        <f t="shared" si="0"/>
        <v>2.5</v>
      </c>
      <c r="V32" s="2">
        <f t="shared" si="1"/>
        <v>5</v>
      </c>
      <c r="W32" s="3">
        <f t="shared" si="2"/>
        <v>1.6666666666666665</v>
      </c>
      <c r="X32" s="2">
        <f t="shared" si="3"/>
        <v>3</v>
      </c>
      <c r="Z32" s="7">
        <f>U32*Price!$O$7</f>
        <v>292.5</v>
      </c>
      <c r="AA32" s="2">
        <f>(V32*Price!$C$15)*2</f>
        <v>324.45</v>
      </c>
      <c r="AB32" s="1">
        <f>(W32*Price!$C$7)*2</f>
        <v>10.815</v>
      </c>
      <c r="AC32" s="1">
        <f>X32*Price!$C$7</f>
        <v>9.7334999999999994</v>
      </c>
      <c r="AD32" s="2">
        <f>X32*Price!$F$7</f>
        <v>74.623500000000007</v>
      </c>
      <c r="AE32" s="1">
        <f>Price!$E$15</f>
        <v>40.015500000000003</v>
      </c>
      <c r="AF32" s="7">
        <f t="shared" si="6"/>
        <v>459.63749999999993</v>
      </c>
      <c r="AH32" s="10"/>
      <c r="AI32" s="2085" t="s">
        <v>326</v>
      </c>
      <c r="AJ32" s="2085"/>
      <c r="AK32" s="1219">
        <f>$V$22*AK28</f>
        <v>1044</v>
      </c>
      <c r="AL32" s="1219">
        <f t="shared" ref="AL32:AN32" si="53">$V$20*AL28</f>
        <v>1032</v>
      </c>
      <c r="AM32" s="1219">
        <f t="shared" si="53"/>
        <v>1224</v>
      </c>
      <c r="AN32" s="1220">
        <f t="shared" si="53"/>
        <v>1296</v>
      </c>
      <c r="AQ32" s="10"/>
      <c r="AR32" s="11">
        <v>8</v>
      </c>
      <c r="AS32" s="1608">
        <v>219</v>
      </c>
      <c r="AT32" s="1608">
        <v>227</v>
      </c>
      <c r="AU32" s="1608">
        <v>259</v>
      </c>
      <c r="AV32" s="1608">
        <v>275</v>
      </c>
      <c r="AW32" s="4" t="s">
        <v>548</v>
      </c>
      <c r="AY32" s="2096" t="s">
        <v>591</v>
      </c>
      <c r="AZ32" s="1246">
        <v>6</v>
      </c>
      <c r="BA32" s="1608">
        <v>280</v>
      </c>
      <c r="BB32" s="1608">
        <v>280</v>
      </c>
      <c r="BC32" s="1608">
        <v>308</v>
      </c>
      <c r="BD32" s="1608">
        <v>215</v>
      </c>
    </row>
    <row r="33" spans="1:56" ht="15.75" thickBot="1" x14ac:dyDescent="0.3">
      <c r="A33" s="1178">
        <v>3</v>
      </c>
      <c r="B33" s="1179" t="s">
        <v>0</v>
      </c>
      <c r="C33" s="1180">
        <v>6</v>
      </c>
      <c r="D33" s="1181" t="s">
        <v>1</v>
      </c>
      <c r="E33" s="1182">
        <v>0</v>
      </c>
      <c r="F33" s="1179" t="s">
        <v>0</v>
      </c>
      <c r="G33" s="1180">
        <v>6</v>
      </c>
      <c r="H33" s="1181" t="s">
        <v>1</v>
      </c>
      <c r="I33" s="1182">
        <v>1</v>
      </c>
      <c r="J33" s="1179" t="s">
        <v>0</v>
      </c>
      <c r="K33" s="1183">
        <v>10</v>
      </c>
      <c r="L33" s="226">
        <f>V33*Price!$L$20</f>
        <v>1366.75</v>
      </c>
      <c r="M33" s="226">
        <f>V33*Price!$M$20</f>
        <v>0</v>
      </c>
      <c r="N33" s="226">
        <f>V33*Price!$N$20</f>
        <v>776.41666666666674</v>
      </c>
      <c r="O33" s="226">
        <f>V33*Price!$O$20</f>
        <v>814.91666666666674</v>
      </c>
      <c r="P33" s="226">
        <f>V33*Price!$P$20</f>
        <v>1007.4166666666667</v>
      </c>
      <c r="Q33" s="226">
        <f>V33*Price!$Q$20</f>
        <v>1026.6666666666667</v>
      </c>
      <c r="R33" s="21">
        <f>V33*Price!$R$20</f>
        <v>1629.8333333333335</v>
      </c>
      <c r="U33" s="2">
        <f t="shared" si="0"/>
        <v>3.2083333333333335</v>
      </c>
      <c r="V33" s="2">
        <f t="shared" si="1"/>
        <v>6.416666666666667</v>
      </c>
      <c r="W33" s="3">
        <f t="shared" si="2"/>
        <v>1.8333333333333335</v>
      </c>
      <c r="X33" s="2">
        <f t="shared" si="3"/>
        <v>3.5</v>
      </c>
      <c r="Z33" s="7">
        <f>U33*Price!$O$7</f>
        <v>375.375</v>
      </c>
      <c r="AA33" s="2">
        <f>(V33*Price!$C$15)*2</f>
        <v>416.3775</v>
      </c>
      <c r="AB33" s="1">
        <f>(W33*Price!$C$7)*2</f>
        <v>11.896500000000001</v>
      </c>
      <c r="AC33" s="1">
        <f>X33*Price!$C$7</f>
        <v>11.35575</v>
      </c>
      <c r="AD33" s="2">
        <f>X33*Price!$F$7</f>
        <v>87.060749999999999</v>
      </c>
      <c r="AE33" s="1">
        <f>Price!$E$15</f>
        <v>40.015500000000003</v>
      </c>
      <c r="AF33" s="7">
        <f t="shared" si="6"/>
        <v>566.70600000000002</v>
      </c>
      <c r="AH33" s="1211"/>
      <c r="AI33" s="2099" t="s">
        <v>557</v>
      </c>
      <c r="AJ33" s="2099"/>
      <c r="AK33" s="1223">
        <f>$V$23*AK28</f>
        <v>1256.6666666666667</v>
      </c>
      <c r="AL33" s="1223">
        <f t="shared" ref="AL33:AN33" si="54">$V$23*AL28</f>
        <v>1242.2222222222222</v>
      </c>
      <c r="AM33" s="1223">
        <f t="shared" si="54"/>
        <v>1473.3333333333333</v>
      </c>
      <c r="AN33" s="1224">
        <f t="shared" si="54"/>
        <v>1560</v>
      </c>
      <c r="AQ33" s="2114" t="s">
        <v>69</v>
      </c>
      <c r="AR33" s="2100"/>
      <c r="AS33" s="11"/>
      <c r="AT33" s="11"/>
      <c r="AU33" s="11"/>
      <c r="AV33" s="1193"/>
      <c r="AW33" s="4"/>
      <c r="AY33" s="2091"/>
      <c r="AZ33" s="1242">
        <v>8</v>
      </c>
      <c r="BA33" s="1243">
        <v>1</v>
      </c>
      <c r="BB33" s="1243">
        <v>2</v>
      </c>
      <c r="BC33" s="1243">
        <v>3</v>
      </c>
      <c r="BD33" s="1248">
        <v>4</v>
      </c>
    </row>
    <row r="34" spans="1:56" ht="15.75" thickBot="1" x14ac:dyDescent="0.3">
      <c r="A34" s="1250">
        <v>2</v>
      </c>
      <c r="B34" s="1251" t="s">
        <v>0</v>
      </c>
      <c r="C34" s="1252">
        <v>6</v>
      </c>
      <c r="D34" s="1253" t="s">
        <v>1</v>
      </c>
      <c r="E34" s="1254">
        <v>0</v>
      </c>
      <c r="F34" s="1251" t="s">
        <v>0</v>
      </c>
      <c r="G34" s="1252">
        <v>6</v>
      </c>
      <c r="H34" s="1253" t="s">
        <v>1</v>
      </c>
      <c r="I34" s="1254">
        <v>3</v>
      </c>
      <c r="J34" s="1251" t="s">
        <v>0</v>
      </c>
      <c r="K34" s="1255">
        <v>4</v>
      </c>
      <c r="L34" s="1256">
        <f>V34*Price!$L$20</f>
        <v>1775.0000000000002</v>
      </c>
      <c r="M34" s="1256">
        <f>V34*Price!$M$20</f>
        <v>0</v>
      </c>
      <c r="N34" s="1256">
        <f>V34*Price!$N$20</f>
        <v>1008.3333333333334</v>
      </c>
      <c r="O34" s="1256">
        <f>V34*Price!$O$20</f>
        <v>1058.3333333333335</v>
      </c>
      <c r="P34" s="1256">
        <f>V34*Price!$P$20</f>
        <v>1308.3333333333335</v>
      </c>
      <c r="Q34" s="1256">
        <f>V34*Price!$Q$20</f>
        <v>1333.3333333333335</v>
      </c>
      <c r="R34" s="155">
        <f>V34*Price!$R$20</f>
        <v>2116.666666666667</v>
      </c>
      <c r="U34" s="2">
        <f t="shared" si="0"/>
        <v>4.166666666666667</v>
      </c>
      <c r="V34" s="2">
        <f t="shared" si="1"/>
        <v>8.3333333333333339</v>
      </c>
      <c r="W34" s="3">
        <f t="shared" si="2"/>
        <v>3.3333333333333335</v>
      </c>
      <c r="X34" s="2">
        <f t="shared" si="3"/>
        <v>2.5</v>
      </c>
      <c r="Z34" s="7">
        <f>U34*Price!$O$7</f>
        <v>487.50000000000006</v>
      </c>
      <c r="AA34" s="2">
        <f>(V34*Price!$C$15)*2</f>
        <v>540.75</v>
      </c>
      <c r="AB34" s="1">
        <f>(W34*Price!$C$7)*2</f>
        <v>21.63</v>
      </c>
      <c r="AC34" s="1">
        <f>X34*Price!$C$7</f>
        <v>8.1112500000000001</v>
      </c>
      <c r="AD34" s="2">
        <f>X34*Price!$F$7</f>
        <v>62.186250000000001</v>
      </c>
      <c r="AE34" s="1">
        <f>Price!$E$15</f>
        <v>40.015500000000003</v>
      </c>
      <c r="AF34" s="7">
        <f t="shared" si="6"/>
        <v>672.69299999999998</v>
      </c>
      <c r="AH34" s="10"/>
      <c r="AI34" s="11"/>
      <c r="AJ34" s="11">
        <v>6</v>
      </c>
      <c r="AK34" s="1608">
        <v>155</v>
      </c>
      <c r="AL34" s="1608">
        <v>140</v>
      </c>
      <c r="AM34" s="1608">
        <v>157</v>
      </c>
      <c r="AN34" s="1608">
        <v>162</v>
      </c>
      <c r="AO34" s="4" t="s">
        <v>548</v>
      </c>
      <c r="AQ34" s="2084" t="s">
        <v>568</v>
      </c>
      <c r="AR34" s="2085"/>
      <c r="AS34" s="1221">
        <f>$V$29*AS31</f>
        <v>952</v>
      </c>
      <c r="AT34" s="1221">
        <f t="shared" ref="AT34:AV34" si="55">$V$29*AT31</f>
        <v>1122</v>
      </c>
      <c r="AU34" s="1221">
        <f t="shared" si="55"/>
        <v>1297.6666666666667</v>
      </c>
      <c r="AV34" s="1221">
        <f t="shared" si="55"/>
        <v>1337.3333333333335</v>
      </c>
      <c r="AW34" s="4"/>
      <c r="AY34" s="1249"/>
      <c r="AZ34" s="1243"/>
      <c r="BA34" s="1243"/>
      <c r="BB34" s="1243"/>
      <c r="BC34" s="1243"/>
      <c r="BD34" s="1248"/>
    </row>
    <row r="35" spans="1:56" ht="15.75" thickBot="1" x14ac:dyDescent="0.3">
      <c r="A35" s="1250">
        <v>3</v>
      </c>
      <c r="B35" s="1251" t="s">
        <v>0</v>
      </c>
      <c r="C35" s="1252">
        <v>6</v>
      </c>
      <c r="D35" s="1253" t="s">
        <v>1</v>
      </c>
      <c r="E35" s="1254">
        <v>1</v>
      </c>
      <c r="F35" s="1251" t="s">
        <v>0</v>
      </c>
      <c r="G35" s="1252">
        <v>2</v>
      </c>
      <c r="H35" s="1253" t="s">
        <v>1</v>
      </c>
      <c r="I35" s="1254">
        <v>1</v>
      </c>
      <c r="J35" s="1251" t="s">
        <v>0</v>
      </c>
      <c r="K35" s="1263">
        <v>10</v>
      </c>
      <c r="L35" s="1256">
        <f>V35*Price!$L$20</f>
        <v>1366.75</v>
      </c>
      <c r="M35" s="1256">
        <f>V35*Price!$M$20</f>
        <v>0</v>
      </c>
      <c r="N35" s="1256">
        <f>V35*Price!$N$20</f>
        <v>776.41666666666674</v>
      </c>
      <c r="O35" s="1256">
        <f>V35*Price!$O$20</f>
        <v>814.91666666666674</v>
      </c>
      <c r="P35" s="1256">
        <f>V35*Price!$P$20</f>
        <v>1007.4166666666667</v>
      </c>
      <c r="Q35" s="1256">
        <f>V35*Price!$Q$20</f>
        <v>1026.6666666666667</v>
      </c>
      <c r="R35" s="21">
        <f>V35*Price!$R$20</f>
        <v>1629.8333333333335</v>
      </c>
      <c r="S35" s="1426" t="s">
        <v>617</v>
      </c>
      <c r="U35" s="2">
        <f t="shared" si="0"/>
        <v>7.4861111111111125</v>
      </c>
      <c r="V35" s="2">
        <f t="shared" si="1"/>
        <v>6.416666666666667</v>
      </c>
      <c r="W35" s="3">
        <f t="shared" si="2"/>
        <v>1.8333333333333335</v>
      </c>
      <c r="X35" s="2">
        <f t="shared" si="3"/>
        <v>3.5</v>
      </c>
      <c r="Z35" s="7">
        <f>U35*Price!$O$7</f>
        <v>875.87500000000011</v>
      </c>
      <c r="AA35" s="2">
        <f>(V35*Price!$C$15)*2</f>
        <v>416.3775</v>
      </c>
      <c r="AB35" s="1">
        <f>(W35*Price!$C$7)*2</f>
        <v>11.896500000000001</v>
      </c>
      <c r="AC35" s="1">
        <f>X35*Price!$C$7</f>
        <v>11.35575</v>
      </c>
      <c r="AD35" s="2">
        <f>X35*Price!$F$7</f>
        <v>87.060749999999999</v>
      </c>
      <c r="AE35" s="1">
        <f>Price!$E$15</f>
        <v>40.015500000000003</v>
      </c>
      <c r="AF35" s="7">
        <f t="shared" si="6"/>
        <v>566.70600000000002</v>
      </c>
      <c r="AH35" s="10"/>
      <c r="AI35" s="11"/>
      <c r="AJ35" s="11">
        <v>8</v>
      </c>
      <c r="AK35" s="1608">
        <v>200</v>
      </c>
      <c r="AL35" s="1608">
        <v>174</v>
      </c>
      <c r="AM35" s="1608">
        <v>190</v>
      </c>
      <c r="AN35" s="1608">
        <v>201</v>
      </c>
      <c r="AO35" s="4" t="s">
        <v>548</v>
      </c>
      <c r="AQ35" s="2084" t="s">
        <v>569</v>
      </c>
      <c r="AR35" s="2085"/>
      <c r="AS35" s="1221">
        <f>$V$30*AS31</f>
        <v>1092</v>
      </c>
      <c r="AT35" s="1221">
        <f t="shared" ref="AT35:AV35" si="56">$V$30*AT31</f>
        <v>1287</v>
      </c>
      <c r="AU35" s="1221">
        <f t="shared" si="56"/>
        <v>1488.5</v>
      </c>
      <c r="AV35" s="1221">
        <f t="shared" si="56"/>
        <v>1534</v>
      </c>
      <c r="AW35" s="4"/>
      <c r="AY35" s="2084" t="s">
        <v>327</v>
      </c>
      <c r="AZ35" s="2085"/>
      <c r="BA35" s="1257">
        <f>$V$20*BA32</f>
        <v>1680</v>
      </c>
      <c r="BB35" s="1257">
        <f t="shared" ref="BB35:BD35" si="57">$V$20*BB32</f>
        <v>1680</v>
      </c>
      <c r="BC35" s="1257">
        <f t="shared" si="57"/>
        <v>1848</v>
      </c>
      <c r="BD35" s="1257">
        <f t="shared" si="57"/>
        <v>1290</v>
      </c>
    </row>
    <row r="36" spans="1:56" ht="15.75" thickBot="1" x14ac:dyDescent="0.3">
      <c r="A36" s="1250">
        <v>3</v>
      </c>
      <c r="B36" s="1251" t="s">
        <v>0</v>
      </c>
      <c r="C36" s="1252">
        <v>8</v>
      </c>
      <c r="D36" s="1253" t="s">
        <v>1</v>
      </c>
      <c r="E36" s="1254">
        <v>0</v>
      </c>
      <c r="F36" s="1251" t="s">
        <v>0</v>
      </c>
      <c r="G36" s="1252">
        <v>8</v>
      </c>
      <c r="H36" s="1253" t="s">
        <v>1</v>
      </c>
      <c r="I36" s="1254">
        <v>1</v>
      </c>
      <c r="J36" s="1251" t="s">
        <v>0</v>
      </c>
      <c r="K36" s="1263">
        <v>2</v>
      </c>
      <c r="L36" s="1256">
        <f>V36*Price!$L$20</f>
        <v>911.16666666666663</v>
      </c>
      <c r="M36" s="1256">
        <f>V36*Price!$M$20</f>
        <v>0</v>
      </c>
      <c r="N36" s="1256">
        <f>V36*Price!$N$20</f>
        <v>517.61111111111109</v>
      </c>
      <c r="O36" s="1256">
        <f>V36*Price!$O$20</f>
        <v>543.27777777777771</v>
      </c>
      <c r="P36" s="1256">
        <f>V36*Price!$P$20</f>
        <v>671.61111111111109</v>
      </c>
      <c r="Q36" s="1256">
        <f>V36*Price!$Q$20</f>
        <v>684.44444444444446</v>
      </c>
      <c r="R36" s="155">
        <f>V36*Price!$R$20</f>
        <v>1086.5555555555554</v>
      </c>
      <c r="S36" s="1426" t="s">
        <v>625</v>
      </c>
      <c r="U36" s="2">
        <f t="shared" si="0"/>
        <v>2.8518518518518516</v>
      </c>
      <c r="V36" s="2">
        <f t="shared" si="1"/>
        <v>4.2777777777777777</v>
      </c>
      <c r="W36" s="3">
        <f t="shared" si="2"/>
        <v>1.1666666666666667</v>
      </c>
      <c r="X36" s="2">
        <f t="shared" si="3"/>
        <v>3.6666666666666665</v>
      </c>
      <c r="Z36" s="7">
        <f>U36*Price!$O$7</f>
        <v>333.66666666666663</v>
      </c>
      <c r="AA36" s="2">
        <f>(V36*Price!$C$15)*2</f>
        <v>277.58499999999998</v>
      </c>
      <c r="AB36" s="1">
        <f>(W36*Price!$C$7)*2</f>
        <v>7.5705</v>
      </c>
      <c r="AC36" s="1">
        <f>X36*Price!$C$7</f>
        <v>11.8965</v>
      </c>
      <c r="AD36" s="2">
        <f>X36*Price!$F$7</f>
        <v>91.206500000000005</v>
      </c>
      <c r="AE36" s="1">
        <f>Price!$E$15</f>
        <v>40.015500000000003</v>
      </c>
      <c r="AF36" s="7">
        <f t="shared" si="6"/>
        <v>428.274</v>
      </c>
      <c r="AH36" s="10"/>
      <c r="AI36" s="2100" t="s">
        <v>69</v>
      </c>
      <c r="AJ36" s="2100"/>
      <c r="AK36" s="11"/>
      <c r="AL36" s="11"/>
      <c r="AM36" s="11"/>
      <c r="AN36" s="1193"/>
      <c r="AQ36" s="2084" t="s">
        <v>570</v>
      </c>
      <c r="AR36" s="2085"/>
      <c r="AS36" s="1221">
        <f>$V$29*AS32</f>
        <v>1241</v>
      </c>
      <c r="AT36" s="1221">
        <f>$V$29*AT32</f>
        <v>1286.3333333333335</v>
      </c>
      <c r="AU36" s="1221">
        <f t="shared" ref="AU36:AV36" si="58">$V$29*AU32</f>
        <v>1467.6666666666667</v>
      </c>
      <c r="AV36" s="1221">
        <f t="shared" si="58"/>
        <v>1558.3333333333335</v>
      </c>
      <c r="AW36" s="4"/>
      <c r="AY36" s="2084" t="s">
        <v>592</v>
      </c>
      <c r="AZ36" s="2085"/>
      <c r="BA36" s="1259">
        <f>$V$34*BA32</f>
        <v>2333.3333333333335</v>
      </c>
      <c r="BB36" s="1259">
        <f>$V$34*BB32</f>
        <v>2333.3333333333335</v>
      </c>
      <c r="BC36" s="1259">
        <f t="shared" ref="BC36:BD36" si="59">$V$34*BC32</f>
        <v>2566.666666666667</v>
      </c>
      <c r="BD36" s="1259">
        <f t="shared" si="59"/>
        <v>1791.6666666666667</v>
      </c>
    </row>
    <row r="37" spans="1:56" x14ac:dyDescent="0.25">
      <c r="A37" s="1144">
        <v>4</v>
      </c>
      <c r="B37" s="1145" t="s">
        <v>0</v>
      </c>
      <c r="C37" s="1146">
        <v>0</v>
      </c>
      <c r="D37" s="1147" t="s">
        <v>1</v>
      </c>
      <c r="E37" s="1148">
        <v>0</v>
      </c>
      <c r="F37" s="1145" t="s">
        <v>0</v>
      </c>
      <c r="G37" s="1146">
        <v>6</v>
      </c>
      <c r="H37" s="1147" t="s">
        <v>1</v>
      </c>
      <c r="I37" s="1148">
        <v>2</v>
      </c>
      <c r="J37" s="1145" t="s">
        <v>0</v>
      </c>
      <c r="K37" s="1149">
        <v>0</v>
      </c>
      <c r="L37" s="227">
        <f>V37*Price!$L$20</f>
        <v>1704</v>
      </c>
      <c r="M37" s="227">
        <f>V37*Price!$M$20</f>
        <v>0</v>
      </c>
      <c r="N37" s="227">
        <f>V37*Price!$N$20</f>
        <v>968</v>
      </c>
      <c r="O37" s="227">
        <f>V37*Price!$O$20</f>
        <v>1016</v>
      </c>
      <c r="P37" s="227">
        <f>V37*Price!$P$20</f>
        <v>1256</v>
      </c>
      <c r="Q37" s="227">
        <f>V37*Price!$Q$20</f>
        <v>1280</v>
      </c>
      <c r="R37" s="21">
        <f>V37*Price!$R$20</f>
        <v>2032</v>
      </c>
      <c r="U37" s="2">
        <f t="shared" si="0"/>
        <v>4</v>
      </c>
      <c r="V37" s="2">
        <f t="shared" si="1"/>
        <v>8</v>
      </c>
      <c r="W37" s="3">
        <f t="shared" si="2"/>
        <v>2</v>
      </c>
      <c r="X37" s="2">
        <f t="shared" si="3"/>
        <v>4</v>
      </c>
      <c r="Z37" s="7">
        <f>U37*Price!$O$7</f>
        <v>468</v>
      </c>
      <c r="AA37" s="2">
        <f>(V37*Price!$C$15)*2</f>
        <v>519.12</v>
      </c>
      <c r="AB37" s="1">
        <f>(W37*Price!$C$7)*2</f>
        <v>12.978</v>
      </c>
      <c r="AC37" s="1">
        <f>X37*Price!$C$7</f>
        <v>12.978</v>
      </c>
      <c r="AD37" s="2">
        <f>X37*Price!$F$7</f>
        <v>99.498000000000005</v>
      </c>
      <c r="AE37" s="1">
        <f>Price!$E$15</f>
        <v>40.015500000000003</v>
      </c>
      <c r="AF37" s="7">
        <f t="shared" si="6"/>
        <v>684.58949999999993</v>
      </c>
      <c r="AH37" s="10"/>
      <c r="AI37" s="2085" t="s">
        <v>327</v>
      </c>
      <c r="AJ37" s="2085"/>
      <c r="AK37" s="1219">
        <f>$V$20*AK34</f>
        <v>930</v>
      </c>
      <c r="AL37" s="1219">
        <f t="shared" ref="AL37:AN37" si="60">$V$20*AL34</f>
        <v>840</v>
      </c>
      <c r="AM37" s="1219">
        <f t="shared" si="60"/>
        <v>942</v>
      </c>
      <c r="AN37" s="1220">
        <f t="shared" si="60"/>
        <v>972</v>
      </c>
      <c r="AQ37" s="2130" t="s">
        <v>571</v>
      </c>
      <c r="AR37" s="2099"/>
      <c r="AS37" s="1223">
        <f>$V$30*AS32</f>
        <v>1423.5</v>
      </c>
      <c r="AT37" s="1223">
        <f t="shared" ref="AT37:AV37" si="61">$V$30*AT32</f>
        <v>1475.5</v>
      </c>
      <c r="AU37" s="1223">
        <f t="shared" si="61"/>
        <v>1683.5</v>
      </c>
      <c r="AV37" s="1223">
        <f t="shared" si="61"/>
        <v>1787.5</v>
      </c>
      <c r="AW37" s="4"/>
      <c r="AY37" s="2084" t="s">
        <v>326</v>
      </c>
      <c r="AZ37" s="2085"/>
      <c r="BA37" s="1257">
        <f>$V$20*BA33</f>
        <v>6</v>
      </c>
      <c r="BB37" s="1257">
        <f t="shared" ref="BB37:BD37" si="62">$V$20*BB33</f>
        <v>12</v>
      </c>
      <c r="BC37" s="1257">
        <f>$V$20*BC33</f>
        <v>18</v>
      </c>
      <c r="BD37" s="1257">
        <f t="shared" si="62"/>
        <v>24</v>
      </c>
    </row>
    <row r="38" spans="1:56" ht="15.75" thickBot="1" x14ac:dyDescent="0.3">
      <c r="A38" s="1172">
        <v>4</v>
      </c>
      <c r="B38" s="1173" t="s">
        <v>0</v>
      </c>
      <c r="C38" s="1174">
        <v>0</v>
      </c>
      <c r="D38" s="1175" t="s">
        <v>1</v>
      </c>
      <c r="E38" s="1176">
        <v>0</v>
      </c>
      <c r="F38" s="1173" t="s">
        <v>0</v>
      </c>
      <c r="G38" s="1174">
        <v>6</v>
      </c>
      <c r="H38" s="1175" t="s">
        <v>1</v>
      </c>
      <c r="I38" s="1176">
        <v>2</v>
      </c>
      <c r="J38" s="1173" t="s">
        <v>0</v>
      </c>
      <c r="K38" s="1177">
        <v>2</v>
      </c>
      <c r="L38" s="219">
        <f>V38*Price!$L$20</f>
        <v>1845.9999999999998</v>
      </c>
      <c r="M38" s="219">
        <f>V38*Price!$M$20</f>
        <v>0</v>
      </c>
      <c r="N38" s="219">
        <f>V38*Price!$N$20</f>
        <v>1048.6666666666665</v>
      </c>
      <c r="O38" s="219">
        <f>V38*Price!$O$20</f>
        <v>1100.6666666666665</v>
      </c>
      <c r="P38" s="219">
        <f>V38*Price!$P$20</f>
        <v>1360.6666666666665</v>
      </c>
      <c r="Q38" s="219">
        <f>V38*Price!$Q$20</f>
        <v>1386.6666666666665</v>
      </c>
      <c r="R38" s="155">
        <f>V38*Price!$R$20</f>
        <v>2201.333333333333</v>
      </c>
      <c r="U38" s="2">
        <f t="shared" si="0"/>
        <v>4.333333333333333</v>
      </c>
      <c r="V38" s="2">
        <f t="shared" si="1"/>
        <v>8.6666666666666661</v>
      </c>
      <c r="W38" s="3">
        <f t="shared" si="2"/>
        <v>2.1666666666666665</v>
      </c>
      <c r="X38" s="2">
        <f t="shared" si="3"/>
        <v>4</v>
      </c>
      <c r="Z38" s="7">
        <f>U38*Price!$O$7</f>
        <v>506.99999999999994</v>
      </c>
      <c r="AA38" s="2">
        <f>(V38*Price!$C$15)*2</f>
        <v>562.38</v>
      </c>
      <c r="AB38" s="1">
        <f>(W38*Price!$C$7)*2</f>
        <v>14.059499999999998</v>
      </c>
      <c r="AC38" s="1">
        <f>X38*Price!$C$7</f>
        <v>12.978</v>
      </c>
      <c r="AD38" s="2">
        <f>X38*Price!$F$7</f>
        <v>99.498000000000005</v>
      </c>
      <c r="AE38" s="1">
        <f>Price!$E$15</f>
        <v>40.015500000000003</v>
      </c>
      <c r="AF38" s="7">
        <f t="shared" si="6"/>
        <v>728.93099999999993</v>
      </c>
      <c r="AH38" s="10"/>
      <c r="AI38" s="2085" t="s">
        <v>556</v>
      </c>
      <c r="AJ38" s="2085"/>
      <c r="AK38" s="1221">
        <f>$V$21*AK34</f>
        <v>1119.4444444444446</v>
      </c>
      <c r="AL38" s="1221">
        <f t="shared" ref="AL38:AN38" si="63">$V$21*AL34</f>
        <v>1011.1111111111111</v>
      </c>
      <c r="AM38" s="1221">
        <f t="shared" si="63"/>
        <v>1133.8888888888889</v>
      </c>
      <c r="AN38" s="1222">
        <f t="shared" si="63"/>
        <v>1170</v>
      </c>
      <c r="AY38" s="2094" t="s">
        <v>593</v>
      </c>
      <c r="AZ38" s="2095"/>
      <c r="BA38" s="1261">
        <f>$V$34*BA33</f>
        <v>8.3333333333333339</v>
      </c>
      <c r="BB38" s="1261">
        <f t="shared" ref="BB38:BD38" si="64">$V$34*BB33</f>
        <v>16.666666666666668</v>
      </c>
      <c r="BC38" s="1261">
        <f t="shared" si="64"/>
        <v>25</v>
      </c>
      <c r="BD38" s="1261">
        <f t="shared" si="64"/>
        <v>33.333333333333336</v>
      </c>
    </row>
    <row r="39" spans="1:56" ht="15.75" thickBot="1" x14ac:dyDescent="0.3">
      <c r="A39" s="1212">
        <f>'MRG Bases Import'!A18</f>
        <v>3</v>
      </c>
      <c r="B39" s="1213" t="str">
        <f>'MRG Bases Import'!B18</f>
        <v xml:space="preserve"> -</v>
      </c>
      <c r="C39" s="1214">
        <f>'MRG Bases Import'!C18</f>
        <v>0</v>
      </c>
      <c r="D39" s="1215" t="str">
        <f>'MRG Bases Import'!D18</f>
        <v>x</v>
      </c>
      <c r="E39" s="1216">
        <f>'MRG Bases Import'!E18</f>
        <v>1</v>
      </c>
      <c r="F39" s="1213" t="str">
        <f>'MRG Bases Import'!F18</f>
        <v xml:space="preserve"> -</v>
      </c>
      <c r="G39" s="1214">
        <f>'MRG Bases Import'!G18</f>
        <v>0</v>
      </c>
      <c r="H39" s="1215" t="str">
        <f>'MRG Bases Import'!H18</f>
        <v>x</v>
      </c>
      <c r="I39" s="1216">
        <f>'MRG Bases Import'!I18</f>
        <v>0</v>
      </c>
      <c r="J39" s="1213" t="str">
        <f>'MRG Bases Import'!J18</f>
        <v xml:space="preserve"> -</v>
      </c>
      <c r="K39" s="1217">
        <f>'MRG Bases Import'!K18</f>
        <v>6</v>
      </c>
      <c r="L39" s="1218">
        <f>'MRG Bases Import'!L18</f>
        <v>369</v>
      </c>
      <c r="M39" s="1218">
        <f>'MRG Bases Import'!M18</f>
        <v>0</v>
      </c>
      <c r="N39" s="1218">
        <f>'MRG Bases Import'!N18</f>
        <v>411</v>
      </c>
      <c r="O39" s="1218">
        <f>'MRG Bases Import'!O18</f>
        <v>462</v>
      </c>
      <c r="P39" s="1218">
        <f>'MRG Bases Import'!P18</f>
        <v>495</v>
      </c>
      <c r="Q39" s="1218">
        <f>'MRG Bases Import'!Q18</f>
        <v>501</v>
      </c>
      <c r="R39" s="1188"/>
      <c r="S39" s="2101" t="s">
        <v>558</v>
      </c>
      <c r="U39" s="2"/>
      <c r="V39" s="2"/>
      <c r="W39" s="3"/>
      <c r="X39" s="2"/>
      <c r="Z39" s="7"/>
      <c r="AA39" s="2"/>
      <c r="AD39" s="2"/>
      <c r="AF39" s="7"/>
      <c r="AH39" s="10"/>
      <c r="AI39" s="2085" t="s">
        <v>326</v>
      </c>
      <c r="AJ39" s="2085"/>
      <c r="AK39" s="1219">
        <f>$V$22*AK35</f>
        <v>1200</v>
      </c>
      <c r="AL39" s="1219">
        <f t="shared" ref="AL39:AN39" si="65">$V$22*AL35</f>
        <v>1044</v>
      </c>
      <c r="AM39" s="1219">
        <f t="shared" si="65"/>
        <v>1140</v>
      </c>
      <c r="AN39" s="1220">
        <f t="shared" si="65"/>
        <v>1206</v>
      </c>
      <c r="AQ39" s="2110">
        <v>1156</v>
      </c>
      <c r="AR39" s="1191">
        <v>6</v>
      </c>
      <c r="AS39" s="1608">
        <v>137</v>
      </c>
      <c r="AT39" s="1608">
        <v>170</v>
      </c>
      <c r="AU39" s="1608">
        <v>217</v>
      </c>
      <c r="AV39" s="1608">
        <v>226</v>
      </c>
      <c r="AW39" s="4" t="s">
        <v>548</v>
      </c>
    </row>
    <row r="40" spans="1:56" ht="15.75" thickBot="1" x14ac:dyDescent="0.3">
      <c r="A40" s="1212">
        <f>'MRG Bases Import'!A41</f>
        <v>3</v>
      </c>
      <c r="B40" s="1213" t="str">
        <f>'MRG Bases Import'!B41</f>
        <v xml:space="preserve"> -</v>
      </c>
      <c r="C40" s="1214">
        <f>'MRG Bases Import'!C41</f>
        <v>0</v>
      </c>
      <c r="D40" s="1215" t="str">
        <f>'MRG Bases Import'!D41</f>
        <v>x</v>
      </c>
      <c r="E40" s="1216">
        <f>'MRG Bases Import'!E41</f>
        <v>1</v>
      </c>
      <c r="F40" s="1213" t="str">
        <f>'MRG Bases Import'!F41</f>
        <v xml:space="preserve"> -</v>
      </c>
      <c r="G40" s="1214">
        <f>'MRG Bases Import'!G41</f>
        <v>2</v>
      </c>
      <c r="H40" s="1215" t="str">
        <f>'MRG Bases Import'!H41</f>
        <v>x</v>
      </c>
      <c r="I40" s="1216">
        <f>'MRG Bases Import'!I41</f>
        <v>0</v>
      </c>
      <c r="J40" s="1213" t="str">
        <f>'MRG Bases Import'!J41</f>
        <v xml:space="preserve"> -</v>
      </c>
      <c r="K40" s="1217">
        <f>'MRG Bases Import'!K41</f>
        <v>8</v>
      </c>
      <c r="L40" s="1218">
        <f>'MRG Bases Import'!L41</f>
        <v>574</v>
      </c>
      <c r="M40" s="1218">
        <f>'MRG Bases Import'!M41</f>
        <v>0</v>
      </c>
      <c r="N40" s="1218">
        <f>'MRG Bases Import'!N41</f>
        <v>532</v>
      </c>
      <c r="O40" s="1218">
        <f>'MRG Bases Import'!O41</f>
        <v>696.5</v>
      </c>
      <c r="P40" s="1218">
        <f>'MRG Bases Import'!P41</f>
        <v>738.5</v>
      </c>
      <c r="Q40" s="1218">
        <f>'MRG Bases Import'!Q41</f>
        <v>749</v>
      </c>
      <c r="R40" s="1188"/>
      <c r="S40" s="2102"/>
      <c r="U40" s="2"/>
      <c r="V40" s="2"/>
      <c r="W40" s="3"/>
      <c r="X40" s="2"/>
      <c r="Z40" s="7"/>
      <c r="AA40" s="2"/>
      <c r="AD40" s="2"/>
      <c r="AF40" s="7"/>
      <c r="AH40" s="1194"/>
      <c r="AI40" s="2095" t="s">
        <v>557</v>
      </c>
      <c r="AJ40" s="2095"/>
      <c r="AK40" s="1225">
        <f>$V$23*AK35</f>
        <v>1444.4444444444446</v>
      </c>
      <c r="AL40" s="1225">
        <f t="shared" ref="AL40:AN40" si="66">$V$23*AL35</f>
        <v>1256.6666666666667</v>
      </c>
      <c r="AM40" s="1225">
        <f t="shared" si="66"/>
        <v>1372.2222222222222</v>
      </c>
      <c r="AN40" s="1226">
        <f t="shared" si="66"/>
        <v>1451.6666666666667</v>
      </c>
      <c r="AQ40" s="2111"/>
      <c r="AR40" s="11">
        <v>8</v>
      </c>
      <c r="AS40" s="1608">
        <v>180</v>
      </c>
      <c r="AT40" s="1608">
        <v>211</v>
      </c>
      <c r="AU40" s="1608">
        <v>257</v>
      </c>
      <c r="AV40" s="1608">
        <v>281</v>
      </c>
      <c r="AW40" s="4" t="s">
        <v>548</v>
      </c>
      <c r="AY40" s="2086" t="s">
        <v>822</v>
      </c>
      <c r="AZ40" s="1210">
        <v>6</v>
      </c>
      <c r="BA40" s="1612">
        <v>300</v>
      </c>
      <c r="BB40" s="1612">
        <v>300</v>
      </c>
      <c r="BC40" s="1612">
        <v>322</v>
      </c>
      <c r="BD40" s="1613">
        <v>330</v>
      </c>
    </row>
    <row r="41" spans="1:56" ht="15.75" thickBot="1" x14ac:dyDescent="0.3">
      <c r="A41" s="1212">
        <f>'MRG Bases Import'!A21</f>
        <v>3</v>
      </c>
      <c r="B41" s="1213" t="str">
        <f>'MRG Bases Import'!B21</f>
        <v xml:space="preserve"> -</v>
      </c>
      <c r="C41" s="1214">
        <f>'MRG Bases Import'!C21</f>
        <v>6</v>
      </c>
      <c r="D41" s="1215" t="str">
        <f>'MRG Bases Import'!D21</f>
        <v>x</v>
      </c>
      <c r="E41" s="1216">
        <f>'MRG Bases Import'!E21</f>
        <v>1</v>
      </c>
      <c r="F41" s="1213" t="str">
        <f>'MRG Bases Import'!F21</f>
        <v xml:space="preserve"> -</v>
      </c>
      <c r="G41" s="1214">
        <f>'MRG Bases Import'!G21</f>
        <v>0</v>
      </c>
      <c r="H41" s="1215" t="str">
        <f>'MRG Bases Import'!H21</f>
        <v>x</v>
      </c>
      <c r="I41" s="1216">
        <f>'MRG Bases Import'!I21</f>
        <v>0</v>
      </c>
      <c r="J41" s="1213" t="str">
        <f>'MRG Bases Import'!J21</f>
        <v xml:space="preserve"> -</v>
      </c>
      <c r="K41" s="1217">
        <f>'MRG Bases Import'!K21</f>
        <v>6</v>
      </c>
      <c r="L41" s="1218">
        <f>'MRG Bases Import'!L21</f>
        <v>430.5</v>
      </c>
      <c r="M41" s="1218">
        <f>'MRG Bases Import'!M21</f>
        <v>0</v>
      </c>
      <c r="N41" s="1218">
        <f>'MRG Bases Import'!N21</f>
        <v>479.5</v>
      </c>
      <c r="O41" s="1218">
        <f>'MRG Bases Import'!O21</f>
        <v>539</v>
      </c>
      <c r="P41" s="1218">
        <f>'MRG Bases Import'!P21</f>
        <v>577.5</v>
      </c>
      <c r="Q41" s="1218">
        <f>'MRG Bases Import'!Q21</f>
        <v>584.5</v>
      </c>
      <c r="R41" s="155"/>
      <c r="S41" s="2101" t="s">
        <v>558</v>
      </c>
      <c r="U41" s="2"/>
      <c r="V41" s="131"/>
      <c r="W41" s="3"/>
      <c r="X41" s="2"/>
      <c r="Z41" s="7"/>
      <c r="AA41" s="2"/>
      <c r="AD41" s="2"/>
      <c r="AF41" s="7"/>
      <c r="AH41" s="11"/>
      <c r="AI41" s="1195"/>
      <c r="AJ41" s="1195"/>
      <c r="AK41" s="11"/>
      <c r="AL41" s="11"/>
      <c r="AM41" s="11"/>
      <c r="AN41" s="11"/>
      <c r="AQ41" s="2114" t="s">
        <v>67</v>
      </c>
      <c r="AR41" s="2100"/>
      <c r="AS41" s="11"/>
      <c r="AT41" s="11"/>
      <c r="AU41" s="11"/>
      <c r="AV41" s="1193"/>
      <c r="AY41" s="2131"/>
      <c r="AZ41" s="72">
        <v>8</v>
      </c>
      <c r="BA41" s="1610">
        <v>332</v>
      </c>
      <c r="BB41" s="1610">
        <v>332</v>
      </c>
      <c r="BC41" s="1610">
        <v>354</v>
      </c>
      <c r="BD41" s="1614">
        <v>365</v>
      </c>
    </row>
    <row r="42" spans="1:56" ht="15.75" thickBot="1" x14ac:dyDescent="0.3">
      <c r="A42" s="1212">
        <f>'MRG Bases Import'!A45</f>
        <v>3</v>
      </c>
      <c r="B42" s="1213" t="str">
        <f>'MRG Bases Import'!B45</f>
        <v xml:space="preserve"> -</v>
      </c>
      <c r="C42" s="1214">
        <f>'MRG Bases Import'!C45</f>
        <v>6</v>
      </c>
      <c r="D42" s="1215" t="str">
        <f>'MRG Bases Import'!D45</f>
        <v>x</v>
      </c>
      <c r="E42" s="1216">
        <f>'MRG Bases Import'!E45</f>
        <v>1</v>
      </c>
      <c r="F42" s="1213" t="str">
        <f>'MRG Bases Import'!F45</f>
        <v xml:space="preserve"> -</v>
      </c>
      <c r="G42" s="1214">
        <f>'MRG Bases Import'!G45</f>
        <v>2</v>
      </c>
      <c r="H42" s="1215" t="str">
        <f>'MRG Bases Import'!H45</f>
        <v>x</v>
      </c>
      <c r="I42" s="1216">
        <f>'MRG Bases Import'!I45</f>
        <v>0</v>
      </c>
      <c r="J42" s="1213" t="str">
        <f>'MRG Bases Import'!J45</f>
        <v xml:space="preserve"> -</v>
      </c>
      <c r="K42" s="1217">
        <f>'MRG Bases Import'!K45</f>
        <v>8</v>
      </c>
      <c r="L42" s="1218">
        <f>'MRG Bases Import'!L45</f>
        <v>669.66666666666674</v>
      </c>
      <c r="M42" s="1218">
        <f>'MRG Bases Import'!M45</f>
        <v>0</v>
      </c>
      <c r="N42" s="1218">
        <f>'MRG Bases Import'!N45</f>
        <v>620.66666666666674</v>
      </c>
      <c r="O42" s="1218">
        <f>'MRG Bases Import'!O45</f>
        <v>812.58333333333348</v>
      </c>
      <c r="P42" s="1218">
        <f>'MRG Bases Import'!P45</f>
        <v>861.58333333333348</v>
      </c>
      <c r="Q42" s="1218">
        <f>'MRG Bases Import'!Q45</f>
        <v>873.83333333333348</v>
      </c>
      <c r="R42" s="21"/>
      <c r="S42" s="2102"/>
      <c r="U42" s="2"/>
      <c r="V42" s="2"/>
      <c r="W42" s="3"/>
      <c r="X42" s="2"/>
      <c r="Z42" s="7"/>
      <c r="AA42" s="2"/>
      <c r="AD42" s="2"/>
      <c r="AF42" s="7"/>
      <c r="AH42" s="1615" t="s">
        <v>554</v>
      </c>
      <c r="AI42" s="1386"/>
      <c r="AJ42" s="1210">
        <v>6</v>
      </c>
      <c r="AK42" s="1608">
        <v>146</v>
      </c>
      <c r="AL42" s="1608">
        <v>157</v>
      </c>
      <c r="AM42" s="1608">
        <v>196</v>
      </c>
      <c r="AN42" s="1608">
        <v>205</v>
      </c>
      <c r="AO42" s="4" t="s">
        <v>548</v>
      </c>
      <c r="AQ42" s="2084" t="s">
        <v>573</v>
      </c>
      <c r="AR42" s="2085"/>
      <c r="AS42" s="1221">
        <f>$V$31*AS39</f>
        <v>685</v>
      </c>
      <c r="AT42" s="1221">
        <f>$V$31*AT39</f>
        <v>850</v>
      </c>
      <c r="AU42" s="1221">
        <f t="shared" ref="AU42:AV42" si="67">$V$31*AU39</f>
        <v>1085</v>
      </c>
      <c r="AV42" s="1221">
        <f t="shared" si="67"/>
        <v>1130</v>
      </c>
      <c r="AY42" s="1389" t="s">
        <v>561</v>
      </c>
      <c r="AZ42" s="1390"/>
      <c r="BA42" s="1390">
        <f>$V$26*BA41</f>
        <v>1660</v>
      </c>
      <c r="BB42" s="1390">
        <f t="shared" ref="BB42:BD42" si="68">$V$26*BB41</f>
        <v>1660</v>
      </c>
      <c r="BC42" s="1390">
        <f t="shared" si="68"/>
        <v>1770</v>
      </c>
      <c r="BD42" s="1390">
        <f t="shared" si="68"/>
        <v>1825</v>
      </c>
    </row>
    <row r="43" spans="1:56" ht="15.75" thickBot="1" x14ac:dyDescent="0.3">
      <c r="A43" s="1845" t="s">
        <v>29</v>
      </c>
      <c r="B43" s="1846"/>
      <c r="C43" s="1846"/>
      <c r="D43" s="1846"/>
      <c r="E43" s="1846"/>
      <c r="F43" s="1846"/>
      <c r="G43" s="1846"/>
      <c r="H43" s="1846"/>
      <c r="I43" s="1846"/>
      <c r="J43" s="1846"/>
      <c r="K43" s="1846"/>
      <c r="L43" s="235"/>
      <c r="M43" s="236"/>
      <c r="N43" s="236"/>
      <c r="O43" s="237"/>
      <c r="P43" s="236"/>
      <c r="Q43" s="240"/>
      <c r="R43" s="241"/>
      <c r="V43" s="2"/>
      <c r="AH43" s="1611"/>
      <c r="AI43" s="1507"/>
      <c r="AJ43" s="72">
        <v>8</v>
      </c>
      <c r="AK43" s="1608">
        <v>188</v>
      </c>
      <c r="AL43" s="1608">
        <v>194</v>
      </c>
      <c r="AM43" s="1608">
        <v>234</v>
      </c>
      <c r="AN43" s="1608">
        <v>254</v>
      </c>
      <c r="AO43" s="4" t="s">
        <v>548</v>
      </c>
      <c r="AQ43" s="2084" t="s">
        <v>574</v>
      </c>
      <c r="AR43" s="2085"/>
      <c r="AS43" s="1221">
        <f>$V$31*AS40</f>
        <v>900</v>
      </c>
      <c r="AT43" s="1221">
        <f t="shared" ref="AT43:AV43" si="69">$V$31*AT40</f>
        <v>1055</v>
      </c>
      <c r="AU43" s="1221">
        <f t="shared" si="69"/>
        <v>1285</v>
      </c>
      <c r="AV43" s="1221">
        <f t="shared" si="69"/>
        <v>1405</v>
      </c>
      <c r="AY43" s="1389" t="s">
        <v>559</v>
      </c>
      <c r="AZ43" s="1390"/>
      <c r="BA43" s="1390">
        <f>$V$24*BA40</f>
        <v>1500</v>
      </c>
      <c r="BB43" s="1390">
        <f t="shared" ref="BB43:BD43" si="70">$V$24*BB40</f>
        <v>1500</v>
      </c>
      <c r="BC43" s="1390">
        <f t="shared" si="70"/>
        <v>1610</v>
      </c>
      <c r="BD43" s="1616">
        <f t="shared" si="70"/>
        <v>1650</v>
      </c>
    </row>
    <row r="44" spans="1:56" ht="15.75" thickBot="1" x14ac:dyDescent="0.3">
      <c r="A44" s="149">
        <v>4</v>
      </c>
      <c r="B44" s="150" t="s">
        <v>0</v>
      </c>
      <c r="C44" s="151">
        <v>0</v>
      </c>
      <c r="D44" s="152" t="s">
        <v>1</v>
      </c>
      <c r="E44" s="153">
        <v>1</v>
      </c>
      <c r="F44" s="150" t="s">
        <v>0</v>
      </c>
      <c r="G44" s="151">
        <v>2</v>
      </c>
      <c r="H44" s="152" t="s">
        <v>1</v>
      </c>
      <c r="I44" s="153">
        <v>0</v>
      </c>
      <c r="J44" s="150" t="s">
        <v>0</v>
      </c>
      <c r="K44" s="199">
        <v>4</v>
      </c>
      <c r="L44" s="155">
        <f>V44*Price!$L$21</f>
        <v>1320.6666666666667</v>
      </c>
      <c r="M44" s="155">
        <f>V44*Price!$M$21</f>
        <v>0</v>
      </c>
      <c r="N44" s="155">
        <f>V44*Price!$N$21</f>
        <v>728</v>
      </c>
      <c r="O44" s="155">
        <f>V44*Price!$O$21</f>
        <v>756</v>
      </c>
      <c r="P44" s="155">
        <f>V44*Price!$P$21</f>
        <v>928.66666666666674</v>
      </c>
      <c r="Q44" s="148">
        <f>V44*Price!$Q$21</f>
        <v>947.33333333333337</v>
      </c>
      <c r="R44" s="148">
        <f>V44*Price!$R$21</f>
        <v>1488.6666666666667</v>
      </c>
      <c r="S44" s="1426" t="s">
        <v>619</v>
      </c>
      <c r="V44" s="2">
        <f>((E44+(G44/12))*(A44+C44/12))</f>
        <v>4.666666666666667</v>
      </c>
      <c r="AH44" s="10"/>
      <c r="AI44" s="11"/>
      <c r="AJ44" s="11"/>
      <c r="AK44" s="11"/>
      <c r="AL44" s="11"/>
      <c r="AM44" s="11"/>
      <c r="AN44" s="1193"/>
      <c r="AQ44" s="10"/>
      <c r="AR44" s="11">
        <v>6</v>
      </c>
      <c r="AS44" s="1608">
        <v>183</v>
      </c>
      <c r="AT44" s="1608">
        <v>187</v>
      </c>
      <c r="AU44" s="1608">
        <v>209</v>
      </c>
      <c r="AV44" s="1608">
        <v>223</v>
      </c>
      <c r="AW44" s="4" t="s">
        <v>548</v>
      </c>
    </row>
    <row r="45" spans="1:56" ht="15" customHeight="1" x14ac:dyDescent="0.25">
      <c r="A45" s="71">
        <v>1</v>
      </c>
      <c r="B45" s="64" t="s">
        <v>0</v>
      </c>
      <c r="C45" s="67">
        <v>2</v>
      </c>
      <c r="D45" s="70" t="s">
        <v>1</v>
      </c>
      <c r="E45" s="69">
        <v>0</v>
      </c>
      <c r="F45" s="64" t="s">
        <v>0</v>
      </c>
      <c r="G45" s="67">
        <v>4</v>
      </c>
      <c r="H45" s="70" t="s">
        <v>1</v>
      </c>
      <c r="I45" s="69">
        <v>1</v>
      </c>
      <c r="J45" s="64" t="s">
        <v>0</v>
      </c>
      <c r="K45" s="68">
        <v>2</v>
      </c>
      <c r="L45" s="21">
        <f>V45*Price!$L$21</f>
        <v>385.19444444444451</v>
      </c>
      <c r="M45" s="21">
        <f>V45*Price!$M$21</f>
        <v>0</v>
      </c>
      <c r="N45" s="21">
        <f>V45*Price!$N$21</f>
        <v>212.33333333333337</v>
      </c>
      <c r="O45" s="21">
        <f>V45*Price!$O$21</f>
        <v>220.50000000000006</v>
      </c>
      <c r="P45" s="21">
        <f>V45*Price!$P$21</f>
        <v>270.86111111111114</v>
      </c>
      <c r="Q45" s="59">
        <f>V45*Price!$Q$21</f>
        <v>276.3055555555556</v>
      </c>
      <c r="R45" s="59">
        <f>V45*Price!$R$21</f>
        <v>434.19444444444451</v>
      </c>
      <c r="S45" s="1426" t="s">
        <v>618</v>
      </c>
      <c r="V45" s="2">
        <f>((I45+(K45/12))*(A45+C45/12))</f>
        <v>1.3611111111111114</v>
      </c>
      <c r="AH45" s="1227"/>
      <c r="AI45" s="1200" t="s">
        <v>559</v>
      </c>
      <c r="AJ45" s="1200"/>
      <c r="AK45" s="1219">
        <f>$V$24*AK42</f>
        <v>730</v>
      </c>
      <c r="AL45" s="1219">
        <f t="shared" ref="AL45:AN45" si="71">$V$24*AL42</f>
        <v>785</v>
      </c>
      <c r="AM45" s="1219">
        <f t="shared" si="71"/>
        <v>980</v>
      </c>
      <c r="AN45" s="1220">
        <f t="shared" si="71"/>
        <v>1025</v>
      </c>
      <c r="AQ45" s="10"/>
      <c r="AR45" s="11">
        <v>8</v>
      </c>
      <c r="AS45" s="1608">
        <v>216</v>
      </c>
      <c r="AT45" s="1608">
        <v>224</v>
      </c>
      <c r="AU45" s="1608">
        <v>250</v>
      </c>
      <c r="AV45" s="1608">
        <v>264</v>
      </c>
      <c r="AW45" s="4" t="s">
        <v>548</v>
      </c>
      <c r="AY45" s="2086" t="s">
        <v>824</v>
      </c>
      <c r="AZ45" s="1210">
        <v>6</v>
      </c>
      <c r="BA45" s="1612">
        <v>240</v>
      </c>
      <c r="BB45" s="1612">
        <v>240</v>
      </c>
      <c r="BC45" s="1612">
        <v>253</v>
      </c>
      <c r="BD45" s="1613">
        <v>264</v>
      </c>
    </row>
    <row r="46" spans="1:56" x14ac:dyDescent="0.25">
      <c r="A46" s="1357">
        <v>1</v>
      </c>
      <c r="B46" s="1358" t="s">
        <v>0</v>
      </c>
      <c r="C46" s="1359">
        <v>2</v>
      </c>
      <c r="D46" s="1360" t="s">
        <v>1</v>
      </c>
      <c r="E46" s="99">
        <v>0</v>
      </c>
      <c r="F46" s="1358" t="s">
        <v>0</v>
      </c>
      <c r="G46" s="1359">
        <v>4</v>
      </c>
      <c r="H46" s="1360" t="s">
        <v>1</v>
      </c>
      <c r="I46" s="1361">
        <v>1</v>
      </c>
      <c r="J46" s="1362" t="s">
        <v>0</v>
      </c>
      <c r="K46" s="1363">
        <v>2</v>
      </c>
      <c r="L46" s="155">
        <f>V46*Price!$L$21</f>
        <v>385.19444444444451</v>
      </c>
      <c r="M46" s="155">
        <f>V46*Price!$M$21</f>
        <v>0</v>
      </c>
      <c r="N46" s="155">
        <f>V46*Price!$N$21</f>
        <v>212.33333333333337</v>
      </c>
      <c r="O46" s="155">
        <f>V46*Price!$O$21</f>
        <v>220.50000000000006</v>
      </c>
      <c r="P46" s="155">
        <f>V46*Price!$P$21</f>
        <v>270.86111111111114</v>
      </c>
      <c r="Q46" s="148">
        <f>V46*Price!$Q$21</f>
        <v>276.3055555555556</v>
      </c>
      <c r="R46" s="148">
        <f>V46*Price!$R$21</f>
        <v>434.19444444444451</v>
      </c>
      <c r="S46" s="1426" t="s">
        <v>620</v>
      </c>
      <c r="V46" s="2">
        <f t="shared" ref="V46:V60" si="72">((I46+(K46/12))*(A46+C46/12))</f>
        <v>1.3611111111111114</v>
      </c>
      <c r="AH46" s="1227"/>
      <c r="AI46" s="1200" t="s">
        <v>560</v>
      </c>
      <c r="AJ46" s="1200"/>
      <c r="AK46" s="1228">
        <f>$V$25*AK42</f>
        <v>790.83333333333326</v>
      </c>
      <c r="AL46" s="1228">
        <f t="shared" ref="AL46:AN46" si="73">$V$25*AL42</f>
        <v>850.41666666666663</v>
      </c>
      <c r="AM46" s="1228">
        <f t="shared" si="73"/>
        <v>1061.6666666666665</v>
      </c>
      <c r="AN46" s="1229">
        <f t="shared" si="73"/>
        <v>1110.4166666666665</v>
      </c>
      <c r="AQ46" s="2114" t="s">
        <v>69</v>
      </c>
      <c r="AR46" s="2100"/>
      <c r="AS46" s="11"/>
      <c r="AT46" s="11"/>
      <c r="AU46" s="11"/>
      <c r="AV46" s="1193"/>
      <c r="AY46" s="2087"/>
      <c r="AZ46" s="72">
        <v>8</v>
      </c>
      <c r="BA46" s="1610">
        <v>274</v>
      </c>
      <c r="BB46" s="1610">
        <v>274</v>
      </c>
      <c r="BC46" s="1610">
        <v>290</v>
      </c>
      <c r="BD46" s="1614">
        <v>301</v>
      </c>
    </row>
    <row r="47" spans="1:56" ht="15.75" thickBot="1" x14ac:dyDescent="0.3">
      <c r="A47" s="1357">
        <v>2</v>
      </c>
      <c r="B47" s="1358" t="s">
        <v>0</v>
      </c>
      <c r="C47" s="1359">
        <v>6</v>
      </c>
      <c r="D47" s="1360" t="s">
        <v>1</v>
      </c>
      <c r="E47" s="99">
        <v>0</v>
      </c>
      <c r="F47" s="1358" t="s">
        <v>0</v>
      </c>
      <c r="G47" s="1359">
        <v>8</v>
      </c>
      <c r="H47" s="1360" t="s">
        <v>1</v>
      </c>
      <c r="I47" s="99">
        <v>3</v>
      </c>
      <c r="J47" s="1358" t="s">
        <v>0</v>
      </c>
      <c r="K47" s="1364">
        <v>0</v>
      </c>
      <c r="L47" s="21">
        <f>V47*Price!$L$21</f>
        <v>2122.5</v>
      </c>
      <c r="M47" s="21">
        <f>V47*Price!$M$21</f>
        <v>0</v>
      </c>
      <c r="N47" s="21">
        <f>V47*Price!$N$21</f>
        <v>1170</v>
      </c>
      <c r="O47" s="21">
        <f>V47*Price!$O$21</f>
        <v>1215</v>
      </c>
      <c r="P47" s="21">
        <f>V47*Price!$P$21</f>
        <v>1492.5</v>
      </c>
      <c r="Q47" s="59">
        <f>V47*Price!$Q$21</f>
        <v>1522.5</v>
      </c>
      <c r="R47" s="59">
        <f>V47*Price!$R$21</f>
        <v>2392.5</v>
      </c>
      <c r="V47" s="2">
        <f t="shared" si="72"/>
        <v>7.5</v>
      </c>
      <c r="AH47" s="1227"/>
      <c r="AI47" s="1200" t="s">
        <v>561</v>
      </c>
      <c r="AJ47" s="1200"/>
      <c r="AK47" s="1219">
        <f>$V$26*AK43</f>
        <v>940</v>
      </c>
      <c r="AL47" s="1219">
        <f t="shared" ref="AL47:AN47" si="74">$V$26*AL43</f>
        <v>970</v>
      </c>
      <c r="AM47" s="1219">
        <f t="shared" si="74"/>
        <v>1170</v>
      </c>
      <c r="AN47" s="1220">
        <f t="shared" si="74"/>
        <v>1270</v>
      </c>
      <c r="AQ47" s="2084" t="s">
        <v>573</v>
      </c>
      <c r="AR47" s="2085"/>
      <c r="AS47" s="1221">
        <f>$V$31*AS44</f>
        <v>915</v>
      </c>
      <c r="AT47" s="1221">
        <f t="shared" ref="AT47:AV47" si="75">$V$31*AT44</f>
        <v>935</v>
      </c>
      <c r="AU47" s="1221">
        <f t="shared" si="75"/>
        <v>1045</v>
      </c>
      <c r="AV47" s="1221">
        <f t="shared" si="75"/>
        <v>1115</v>
      </c>
      <c r="AY47" s="1389" t="s">
        <v>199</v>
      </c>
      <c r="AZ47" s="1390"/>
      <c r="BA47" s="1198">
        <f>$V$56*BA46</f>
        <v>2237.666666666667</v>
      </c>
      <c r="BB47" s="1198">
        <f t="shared" ref="BB47:BD47" si="76">$V$56*BB46</f>
        <v>2237.666666666667</v>
      </c>
      <c r="BC47" s="1198">
        <f t="shared" si="76"/>
        <v>2368.3333333333335</v>
      </c>
      <c r="BD47" s="1198">
        <f t="shared" si="76"/>
        <v>2458.166666666667</v>
      </c>
    </row>
    <row r="48" spans="1:56" ht="15.75" thickBot="1" x14ac:dyDescent="0.3">
      <c r="A48" s="149">
        <v>3</v>
      </c>
      <c r="B48" s="150" t="s">
        <v>0</v>
      </c>
      <c r="C48" s="151">
        <v>0</v>
      </c>
      <c r="D48" s="152" t="s">
        <v>1</v>
      </c>
      <c r="E48" s="153">
        <v>0</v>
      </c>
      <c r="F48" s="150" t="s">
        <v>0</v>
      </c>
      <c r="G48" s="151">
        <v>8</v>
      </c>
      <c r="H48" s="152" t="s">
        <v>1</v>
      </c>
      <c r="I48" s="153">
        <v>1</v>
      </c>
      <c r="J48" s="150" t="s">
        <v>0</v>
      </c>
      <c r="K48" s="248">
        <v>10</v>
      </c>
      <c r="L48" s="155">
        <f>V48*Price!$L$21</f>
        <v>1556.5</v>
      </c>
      <c r="M48" s="155">
        <f>V48*Price!$M$21</f>
        <v>0</v>
      </c>
      <c r="N48" s="155">
        <f>V48*Price!$N$21</f>
        <v>858</v>
      </c>
      <c r="O48" s="155">
        <f>V48*Price!$O$21</f>
        <v>891</v>
      </c>
      <c r="P48" s="155">
        <f>V48*Price!$P$21</f>
        <v>1094.5</v>
      </c>
      <c r="Q48" s="148">
        <f>V48*Price!$Q$21</f>
        <v>1116.5</v>
      </c>
      <c r="R48" s="148">
        <f>V48*Price!$R$21</f>
        <v>1754.5</v>
      </c>
      <c r="V48" s="2">
        <f t="shared" si="72"/>
        <v>5.5</v>
      </c>
      <c r="AH48" s="1230"/>
      <c r="AI48" s="1201" t="s">
        <v>562</v>
      </c>
      <c r="AJ48" s="1201"/>
      <c r="AK48" s="1231">
        <f>$V$27*AK43</f>
        <v>1018.3333333333333</v>
      </c>
      <c r="AL48" s="1231">
        <f t="shared" ref="AL48:AN48" si="77">$V$27*AL43</f>
        <v>1050.8333333333333</v>
      </c>
      <c r="AM48" s="1231">
        <f t="shared" si="77"/>
        <v>1267.4999999999998</v>
      </c>
      <c r="AN48" s="1232">
        <f t="shared" si="77"/>
        <v>1375.8333333333333</v>
      </c>
      <c r="AQ48" s="2094" t="s">
        <v>574</v>
      </c>
      <c r="AR48" s="2095"/>
      <c r="AS48" s="1225">
        <f>$V$31*AS45</f>
        <v>1080</v>
      </c>
      <c r="AT48" s="1225">
        <f t="shared" ref="AT48:AV48" si="78">$V$31*AT45</f>
        <v>1120</v>
      </c>
      <c r="AU48" s="1225">
        <f t="shared" si="78"/>
        <v>1250</v>
      </c>
      <c r="AV48" s="1225">
        <f t="shared" si="78"/>
        <v>1320</v>
      </c>
      <c r="AY48" s="1389" t="s">
        <v>200</v>
      </c>
      <c r="AZ48" s="1390"/>
      <c r="BA48" s="1390">
        <f>$V$56*BA45</f>
        <v>1960.0000000000002</v>
      </c>
      <c r="BB48" s="1390">
        <f t="shared" ref="BB48:BD48" si="79">$V$56*BB45</f>
        <v>1960.0000000000002</v>
      </c>
      <c r="BC48" s="1390">
        <f t="shared" si="79"/>
        <v>2066.166666666667</v>
      </c>
      <c r="BD48" s="1390">
        <f t="shared" si="79"/>
        <v>2156.0000000000005</v>
      </c>
    </row>
    <row r="49" spans="1:56" ht="15.75" thickBot="1" x14ac:dyDescent="0.3">
      <c r="A49" s="203">
        <v>3</v>
      </c>
      <c r="B49" s="101" t="s">
        <v>0</v>
      </c>
      <c r="C49" s="102">
        <v>0</v>
      </c>
      <c r="D49" s="103" t="s">
        <v>1</v>
      </c>
      <c r="E49" s="104">
        <v>0</v>
      </c>
      <c r="F49" s="101" t="s">
        <v>0</v>
      </c>
      <c r="G49" s="102">
        <v>8</v>
      </c>
      <c r="H49" s="103" t="s">
        <v>1</v>
      </c>
      <c r="I49" s="69">
        <v>2</v>
      </c>
      <c r="J49" s="64" t="s">
        <v>0</v>
      </c>
      <c r="K49" s="68">
        <v>0</v>
      </c>
      <c r="L49" s="21">
        <f>V49*Price!$L$21</f>
        <v>1698</v>
      </c>
      <c r="M49" s="21">
        <f>V49*Price!$M$21</f>
        <v>0</v>
      </c>
      <c r="N49" s="21">
        <f>V49*Price!$N$21</f>
        <v>936</v>
      </c>
      <c r="O49" s="21">
        <f>V49*Price!$O$21</f>
        <v>972</v>
      </c>
      <c r="P49" s="21">
        <f>V49*Price!$P$21</f>
        <v>1194</v>
      </c>
      <c r="Q49" s="59">
        <f>V49*Price!$Q$21</f>
        <v>1218</v>
      </c>
      <c r="R49" s="59">
        <f>V49*Price!$R$21</f>
        <v>1914</v>
      </c>
      <c r="V49" s="2">
        <f t="shared" si="72"/>
        <v>6</v>
      </c>
    </row>
    <row r="50" spans="1:56" ht="15" customHeight="1" x14ac:dyDescent="0.25">
      <c r="A50" s="203">
        <v>3</v>
      </c>
      <c r="B50" s="101" t="s">
        <v>0</v>
      </c>
      <c r="C50" s="102">
        <v>0</v>
      </c>
      <c r="D50" s="103" t="s">
        <v>1</v>
      </c>
      <c r="E50" s="104">
        <v>0</v>
      </c>
      <c r="F50" s="101" t="s">
        <v>0</v>
      </c>
      <c r="G50" s="102">
        <v>8</v>
      </c>
      <c r="H50" s="103" t="s">
        <v>1</v>
      </c>
      <c r="I50" s="153">
        <v>2</v>
      </c>
      <c r="J50" s="150" t="s">
        <v>0</v>
      </c>
      <c r="K50" s="199">
        <v>4</v>
      </c>
      <c r="L50" s="155">
        <f>V50*Price!$L$21</f>
        <v>1981</v>
      </c>
      <c r="M50" s="155">
        <f>V50*Price!$M$21</f>
        <v>0</v>
      </c>
      <c r="N50" s="155">
        <f>V50*Price!$N$21</f>
        <v>1092</v>
      </c>
      <c r="O50" s="155">
        <f>V50*Price!$O$21</f>
        <v>1134</v>
      </c>
      <c r="P50" s="155">
        <f>V50*Price!$P$21</f>
        <v>1393</v>
      </c>
      <c r="Q50" s="148">
        <f>V50*Price!$Q$21</f>
        <v>1421</v>
      </c>
      <c r="R50" s="148">
        <f>V50*Price!$R$21</f>
        <v>2233</v>
      </c>
      <c r="V50" s="2">
        <f t="shared" si="72"/>
        <v>7</v>
      </c>
      <c r="AH50" s="1190"/>
      <c r="AI50" s="2115" t="s">
        <v>555</v>
      </c>
      <c r="AJ50" s="1191">
        <v>6</v>
      </c>
      <c r="AK50" s="1608">
        <v>161</v>
      </c>
      <c r="AL50" s="1608">
        <v>151</v>
      </c>
      <c r="AM50" s="1608">
        <v>189</v>
      </c>
      <c r="AN50" s="1608">
        <v>197</v>
      </c>
      <c r="AO50" s="4" t="s">
        <v>548</v>
      </c>
      <c r="AQ50" s="2110">
        <v>1065</v>
      </c>
      <c r="AR50" s="1191">
        <v>6</v>
      </c>
      <c r="AS50" s="1608">
        <v>180</v>
      </c>
      <c r="AT50" s="1608">
        <v>195</v>
      </c>
      <c r="AU50" s="1608">
        <v>243</v>
      </c>
      <c r="AV50" s="1608">
        <v>254</v>
      </c>
      <c r="AY50" s="2088" t="s">
        <v>834</v>
      </c>
      <c r="AZ50" s="1210">
        <v>6</v>
      </c>
      <c r="BA50" s="1612">
        <v>223</v>
      </c>
      <c r="BB50" s="1612">
        <v>223</v>
      </c>
      <c r="BC50" s="1612">
        <v>263</v>
      </c>
      <c r="BD50" s="1613">
        <v>280</v>
      </c>
    </row>
    <row r="51" spans="1:56" x14ac:dyDescent="0.25">
      <c r="A51" s="203">
        <v>3</v>
      </c>
      <c r="B51" s="101" t="s">
        <v>0</v>
      </c>
      <c r="C51" s="102">
        <v>0</v>
      </c>
      <c r="D51" s="103" t="s">
        <v>1</v>
      </c>
      <c r="E51" s="104">
        <v>0</v>
      </c>
      <c r="F51" s="101" t="s">
        <v>0</v>
      </c>
      <c r="G51" s="102">
        <v>8</v>
      </c>
      <c r="H51" s="103" t="s">
        <v>1</v>
      </c>
      <c r="I51" s="69">
        <v>2</v>
      </c>
      <c r="J51" s="64" t="s">
        <v>0</v>
      </c>
      <c r="K51" s="68">
        <v>6</v>
      </c>
      <c r="L51" s="21">
        <f>V51*Price!$L$21</f>
        <v>2122.5</v>
      </c>
      <c r="M51" s="21">
        <f>V51*Price!$M$21</f>
        <v>0</v>
      </c>
      <c r="N51" s="21">
        <f>V51*Price!$N$21</f>
        <v>1170</v>
      </c>
      <c r="O51" s="21">
        <f>V51*Price!$O$21</f>
        <v>1215</v>
      </c>
      <c r="P51" s="21">
        <f>V51*Price!$P$21</f>
        <v>1492.5</v>
      </c>
      <c r="Q51" s="59">
        <f>V51*Price!$Q$21</f>
        <v>1522.5</v>
      </c>
      <c r="R51" s="59">
        <f>V51*Price!$R$21</f>
        <v>2392.5</v>
      </c>
      <c r="V51" s="2">
        <f t="shared" si="72"/>
        <v>7.5</v>
      </c>
      <c r="AH51" s="10"/>
      <c r="AI51" s="2116"/>
      <c r="AJ51" s="11">
        <v>8</v>
      </c>
      <c r="AK51" s="1610">
        <v>205</v>
      </c>
      <c r="AL51" s="1608">
        <v>186</v>
      </c>
      <c r="AM51" s="1608">
        <v>224</v>
      </c>
      <c r="AN51" s="1608">
        <v>244</v>
      </c>
      <c r="AO51" s="4" t="s">
        <v>548</v>
      </c>
      <c r="AQ51" s="2111"/>
      <c r="AR51" s="11">
        <v>8</v>
      </c>
      <c r="AS51" s="1608">
        <v>216</v>
      </c>
      <c r="AT51" s="1608">
        <v>241</v>
      </c>
      <c r="AU51" s="1608">
        <v>290</v>
      </c>
      <c r="AV51" s="1608">
        <v>316</v>
      </c>
      <c r="AY51" s="2089"/>
      <c r="AZ51" s="72">
        <v>8</v>
      </c>
      <c r="BA51" s="1610">
        <v>273</v>
      </c>
      <c r="BB51" s="1610">
        <v>273</v>
      </c>
      <c r="BC51" s="1610">
        <v>305</v>
      </c>
      <c r="BD51" s="1614">
        <v>321</v>
      </c>
    </row>
    <row r="52" spans="1:56" ht="15.75" thickBot="1" x14ac:dyDescent="0.3">
      <c r="A52" s="203">
        <v>3</v>
      </c>
      <c r="B52" s="101" t="s">
        <v>0</v>
      </c>
      <c r="C52" s="102">
        <v>0</v>
      </c>
      <c r="D52" s="103" t="s">
        <v>1</v>
      </c>
      <c r="E52" s="104">
        <v>0</v>
      </c>
      <c r="F52" s="101" t="s">
        <v>0</v>
      </c>
      <c r="G52" s="102">
        <v>8</v>
      </c>
      <c r="H52" s="103" t="s">
        <v>1</v>
      </c>
      <c r="I52" s="153">
        <v>3</v>
      </c>
      <c r="J52" s="150" t="s">
        <v>0</v>
      </c>
      <c r="K52" s="199">
        <v>0</v>
      </c>
      <c r="L52" s="155">
        <f>V52*Price!$L$21</f>
        <v>2547</v>
      </c>
      <c r="M52" s="155">
        <f>V52*Price!$M$21</f>
        <v>0</v>
      </c>
      <c r="N52" s="155">
        <f>V52*Price!$N$21</f>
        <v>1404</v>
      </c>
      <c r="O52" s="155">
        <f>V52*Price!$O$21</f>
        <v>1458</v>
      </c>
      <c r="P52" s="155">
        <f>V52*Price!$P$21</f>
        <v>1791</v>
      </c>
      <c r="Q52" s="148">
        <f>V52*Price!$Q$21</f>
        <v>1827</v>
      </c>
      <c r="R52" s="148">
        <f>V52*Price!$R$21</f>
        <v>2871</v>
      </c>
      <c r="V52" s="2">
        <f t="shared" si="72"/>
        <v>9</v>
      </c>
      <c r="AH52" s="10"/>
      <c r="AI52" s="11"/>
      <c r="AJ52" s="11"/>
      <c r="AK52" s="11"/>
      <c r="AL52" s="11"/>
      <c r="AM52" s="11"/>
      <c r="AN52" s="1193"/>
      <c r="AQ52" s="10"/>
      <c r="AR52" s="11"/>
      <c r="AS52" s="11"/>
      <c r="AT52" s="11"/>
      <c r="AU52" s="11"/>
      <c r="AV52" s="1193"/>
      <c r="AY52" s="1389" t="s">
        <v>236</v>
      </c>
      <c r="AZ52" s="1390"/>
      <c r="BA52" s="1198">
        <f>$V$49*BA51</f>
        <v>1638</v>
      </c>
      <c r="BB52" s="1198">
        <f t="shared" ref="BB52:BD52" si="80">$V$49*BB51</f>
        <v>1638</v>
      </c>
      <c r="BC52" s="1198">
        <f t="shared" si="80"/>
        <v>1830</v>
      </c>
      <c r="BD52" s="1198">
        <f t="shared" si="80"/>
        <v>1926</v>
      </c>
    </row>
    <row r="53" spans="1:56" ht="15.75" thickBot="1" x14ac:dyDescent="0.3">
      <c r="A53" s="92">
        <v>3</v>
      </c>
      <c r="B53" s="93" t="s">
        <v>0</v>
      </c>
      <c r="C53" s="73">
        <v>6</v>
      </c>
      <c r="D53" s="75" t="s">
        <v>1</v>
      </c>
      <c r="E53" s="74">
        <v>0</v>
      </c>
      <c r="F53" s="93" t="s">
        <v>0</v>
      </c>
      <c r="G53" s="73">
        <v>8</v>
      </c>
      <c r="H53" s="75" t="s">
        <v>1</v>
      </c>
      <c r="I53" s="74">
        <v>1</v>
      </c>
      <c r="J53" s="93" t="s">
        <v>0</v>
      </c>
      <c r="K53" s="202">
        <v>10</v>
      </c>
      <c r="L53" s="21">
        <f>V53*Price!$L$21</f>
        <v>1815.9166666666667</v>
      </c>
      <c r="M53" s="21">
        <f>V53*Price!$M$21</f>
        <v>0</v>
      </c>
      <c r="N53" s="21">
        <f>V53*Price!$N$21</f>
        <v>1001</v>
      </c>
      <c r="O53" s="21">
        <f>V53*Price!$O$21</f>
        <v>1039.5</v>
      </c>
      <c r="P53" s="21">
        <f>V53*Price!$P$21</f>
        <v>1276.9166666666667</v>
      </c>
      <c r="Q53" s="59">
        <f>V53*Price!$Q$21</f>
        <v>1302.5833333333335</v>
      </c>
      <c r="R53" s="59">
        <f>V53*Price!$R$21</f>
        <v>2046.9166666666667</v>
      </c>
      <c r="V53" s="2">
        <f t="shared" si="72"/>
        <v>6.416666666666667</v>
      </c>
      <c r="AH53" s="1227"/>
      <c r="AI53" s="1200" t="s">
        <v>559</v>
      </c>
      <c r="AJ53" s="1200"/>
      <c r="AK53" s="1219">
        <f>$V$24*AK50</f>
        <v>805</v>
      </c>
      <c r="AL53" s="1219">
        <f t="shared" ref="AL53:AM53" si="81">$V$24*AL50</f>
        <v>755</v>
      </c>
      <c r="AM53" s="1219">
        <f t="shared" si="81"/>
        <v>945</v>
      </c>
      <c r="AN53" s="1220">
        <f>$V$24*AN50</f>
        <v>985</v>
      </c>
      <c r="AQ53" s="2084" t="s">
        <v>237</v>
      </c>
      <c r="AR53" s="2085"/>
      <c r="AS53" s="1219">
        <f>$V$9*AS50</f>
        <v>1080</v>
      </c>
      <c r="AT53" s="1219">
        <f t="shared" ref="AT53:AV53" si="82">$V$9*AT50</f>
        <v>1170</v>
      </c>
      <c r="AU53" s="1219">
        <f t="shared" si="82"/>
        <v>1458</v>
      </c>
      <c r="AV53" s="1219">
        <f t="shared" si="82"/>
        <v>1524</v>
      </c>
      <c r="AY53" s="1389" t="s">
        <v>237</v>
      </c>
      <c r="AZ53" s="1390"/>
      <c r="BA53" s="1390">
        <f>$V$49*BA50</f>
        <v>1338</v>
      </c>
      <c r="BB53" s="1390">
        <f t="shared" ref="BB53:BC53" si="83">$V$49*BB50</f>
        <v>1338</v>
      </c>
      <c r="BC53" s="1390">
        <f t="shared" si="83"/>
        <v>1578</v>
      </c>
      <c r="BD53" s="1390">
        <f>$V$49*BD50</f>
        <v>1680</v>
      </c>
    </row>
    <row r="54" spans="1:56" ht="15.75" thickBot="1" x14ac:dyDescent="0.3">
      <c r="A54" s="203">
        <v>3</v>
      </c>
      <c r="B54" s="101" t="s">
        <v>0</v>
      </c>
      <c r="C54" s="102">
        <v>6</v>
      </c>
      <c r="D54" s="103" t="s">
        <v>1</v>
      </c>
      <c r="E54" s="104">
        <v>0</v>
      </c>
      <c r="F54" s="101" t="s">
        <v>0</v>
      </c>
      <c r="G54" s="102">
        <v>8</v>
      </c>
      <c r="H54" s="103" t="s">
        <v>1</v>
      </c>
      <c r="I54" s="153">
        <v>2</v>
      </c>
      <c r="J54" s="150" t="s">
        <v>0</v>
      </c>
      <c r="K54" s="199">
        <v>0</v>
      </c>
      <c r="L54" s="155">
        <f>V54*Price!$L$21</f>
        <v>1981</v>
      </c>
      <c r="M54" s="155">
        <f>V54*Price!$M$21</f>
        <v>0</v>
      </c>
      <c r="N54" s="155">
        <f>V54*Price!$N$21</f>
        <v>1092</v>
      </c>
      <c r="O54" s="155">
        <f>V54*Price!$O$21</f>
        <v>1134</v>
      </c>
      <c r="P54" s="155">
        <f>V54*Price!$P$21</f>
        <v>1393</v>
      </c>
      <c r="Q54" s="148">
        <f>V54*Price!$Q$21</f>
        <v>1421</v>
      </c>
      <c r="R54" s="148">
        <f>V54*Price!$R$21</f>
        <v>2233</v>
      </c>
      <c r="V54" s="2">
        <f t="shared" si="72"/>
        <v>7</v>
      </c>
      <c r="AH54" s="1227"/>
      <c r="AI54" s="1200" t="s">
        <v>560</v>
      </c>
      <c r="AJ54" s="1200"/>
      <c r="AK54" s="1228">
        <f>$V$25*AK50</f>
        <v>872.08333333333326</v>
      </c>
      <c r="AL54" s="1228">
        <f t="shared" ref="AL54:AN54" si="84">$V$25*AL50</f>
        <v>817.91666666666663</v>
      </c>
      <c r="AM54" s="1228">
        <f t="shared" si="84"/>
        <v>1023.7499999999999</v>
      </c>
      <c r="AN54" s="1229">
        <f t="shared" si="84"/>
        <v>1067.0833333333333</v>
      </c>
      <c r="AQ54" s="2084" t="s">
        <v>565</v>
      </c>
      <c r="AR54" s="2085"/>
      <c r="AS54" s="1228">
        <f>$V$28*AS50</f>
        <v>1365</v>
      </c>
      <c r="AT54" s="1228">
        <f t="shared" ref="AT54:AV54" si="85">$V$28*AT50</f>
        <v>1478.75</v>
      </c>
      <c r="AU54" s="1228">
        <f t="shared" si="85"/>
        <v>1842.75</v>
      </c>
      <c r="AV54" s="1228">
        <f t="shared" si="85"/>
        <v>1926.1666666666665</v>
      </c>
    </row>
    <row r="55" spans="1:56" ht="15" customHeight="1" x14ac:dyDescent="0.25">
      <c r="A55" s="203">
        <v>3</v>
      </c>
      <c r="B55" s="101" t="s">
        <v>0</v>
      </c>
      <c r="C55" s="102">
        <v>6</v>
      </c>
      <c r="D55" s="103" t="s">
        <v>1</v>
      </c>
      <c r="E55" s="104">
        <v>0</v>
      </c>
      <c r="F55" s="101" t="s">
        <v>0</v>
      </c>
      <c r="G55" s="102">
        <v>8</v>
      </c>
      <c r="H55" s="103" t="s">
        <v>1</v>
      </c>
      <c r="I55" s="69">
        <v>2</v>
      </c>
      <c r="J55" s="64" t="s">
        <v>0</v>
      </c>
      <c r="K55" s="68">
        <v>2</v>
      </c>
      <c r="L55" s="21">
        <f>V55*Price!$L$21</f>
        <v>2146.083333333333</v>
      </c>
      <c r="M55" s="21">
        <f>V55*Price!$M$21</f>
        <v>0</v>
      </c>
      <c r="N55" s="21">
        <f>V55*Price!$N$21</f>
        <v>1183</v>
      </c>
      <c r="O55" s="21">
        <f>V55*Price!$O$21</f>
        <v>1228.5</v>
      </c>
      <c r="P55" s="21">
        <f>V55*Price!$P$21</f>
        <v>1509.0833333333333</v>
      </c>
      <c r="Q55" s="59">
        <f>V55*Price!$Q$21</f>
        <v>1539.4166666666665</v>
      </c>
      <c r="R55" s="59">
        <f>V55*Price!$R$21</f>
        <v>2419.083333333333</v>
      </c>
      <c r="V55" s="2">
        <f t="shared" si="72"/>
        <v>7.583333333333333</v>
      </c>
      <c r="AH55" s="1227"/>
      <c r="AI55" s="1200" t="s">
        <v>561</v>
      </c>
      <c r="AJ55" s="1200"/>
      <c r="AK55" s="1219">
        <f>$V$26*AK51</f>
        <v>1025</v>
      </c>
      <c r="AL55" s="1219">
        <f t="shared" ref="AL55:AN55" si="86">$V$26*AL51</f>
        <v>930</v>
      </c>
      <c r="AM55" s="1219">
        <f t="shared" si="86"/>
        <v>1120</v>
      </c>
      <c r="AN55" s="1220">
        <f t="shared" si="86"/>
        <v>1220</v>
      </c>
      <c r="AQ55" s="2084" t="s">
        <v>236</v>
      </c>
      <c r="AR55" s="2085"/>
      <c r="AS55" s="1219">
        <f>$V$15*AS51</f>
        <v>1296</v>
      </c>
      <c r="AT55" s="1219">
        <f t="shared" ref="AT55:AV55" si="87">$V$15*AT51</f>
        <v>1446</v>
      </c>
      <c r="AU55" s="1219">
        <f t="shared" si="87"/>
        <v>1740</v>
      </c>
      <c r="AV55" s="1219">
        <f t="shared" si="87"/>
        <v>1896</v>
      </c>
      <c r="AY55" s="2086" t="s">
        <v>833</v>
      </c>
      <c r="AZ55" s="1210">
        <v>6</v>
      </c>
      <c r="BA55" s="1612">
        <v>223</v>
      </c>
      <c r="BB55" s="1612">
        <v>223</v>
      </c>
      <c r="BC55" s="1612">
        <v>236</v>
      </c>
      <c r="BD55" s="1613">
        <v>240</v>
      </c>
    </row>
    <row r="56" spans="1:56" ht="15.75" thickBot="1" x14ac:dyDescent="0.3">
      <c r="A56" s="203">
        <v>3</v>
      </c>
      <c r="B56" s="101" t="s">
        <v>0</v>
      </c>
      <c r="C56" s="102">
        <v>6</v>
      </c>
      <c r="D56" s="103" t="s">
        <v>1</v>
      </c>
      <c r="E56" s="104">
        <v>0</v>
      </c>
      <c r="F56" s="101" t="s">
        <v>0</v>
      </c>
      <c r="G56" s="102">
        <v>8</v>
      </c>
      <c r="H56" s="103" t="s">
        <v>1</v>
      </c>
      <c r="I56" s="153">
        <v>2</v>
      </c>
      <c r="J56" s="150" t="s">
        <v>0</v>
      </c>
      <c r="K56" s="199">
        <v>4</v>
      </c>
      <c r="L56" s="155">
        <f>V56*Price!$L$21</f>
        <v>2311.166666666667</v>
      </c>
      <c r="M56" s="155">
        <f>V56*Price!$M$21</f>
        <v>0</v>
      </c>
      <c r="N56" s="155">
        <f>V56*Price!$N$21</f>
        <v>1274.0000000000002</v>
      </c>
      <c r="O56" s="155">
        <f>V56*Price!$O$21</f>
        <v>1323.0000000000002</v>
      </c>
      <c r="P56" s="155">
        <f>V56*Price!$P$21</f>
        <v>1625.166666666667</v>
      </c>
      <c r="Q56" s="148">
        <f>V56*Price!$Q$21</f>
        <v>1657.8333333333335</v>
      </c>
      <c r="R56" s="148">
        <f>V56*Price!$R$21</f>
        <v>2605.166666666667</v>
      </c>
      <c r="V56" s="2">
        <f t="shared" si="72"/>
        <v>8.1666666666666679</v>
      </c>
      <c r="AH56" s="1230"/>
      <c r="AI56" s="1201" t="s">
        <v>562</v>
      </c>
      <c r="AJ56" s="1201"/>
      <c r="AK56" s="1231">
        <f>$V$27*AK51</f>
        <v>1110.4166666666665</v>
      </c>
      <c r="AL56" s="1231">
        <f t="shared" ref="AL56:AN56" si="88">$V$27*AL51</f>
        <v>1007.4999999999999</v>
      </c>
      <c r="AM56" s="1231">
        <f t="shared" si="88"/>
        <v>1213.3333333333333</v>
      </c>
      <c r="AN56" s="1232">
        <f t="shared" si="88"/>
        <v>1321.6666666666665</v>
      </c>
      <c r="AQ56" s="2094" t="s">
        <v>566</v>
      </c>
      <c r="AR56" s="2095"/>
      <c r="AS56" s="1231">
        <f>$V$28*AS51</f>
        <v>1638</v>
      </c>
      <c r="AT56" s="1231">
        <f t="shared" ref="AT56:AV56" si="89">$V$28*AT51</f>
        <v>1827.5833333333333</v>
      </c>
      <c r="AU56" s="1231">
        <f t="shared" si="89"/>
        <v>2199.1666666666665</v>
      </c>
      <c r="AV56" s="1231">
        <f t="shared" si="89"/>
        <v>2396.333333333333</v>
      </c>
      <c r="AY56" s="2087"/>
      <c r="AZ56" s="72">
        <v>8</v>
      </c>
      <c r="BA56" s="1610">
        <v>259</v>
      </c>
      <c r="BB56" s="1610">
        <v>259</v>
      </c>
      <c r="BC56" s="1610">
        <v>274</v>
      </c>
      <c r="BD56" s="1614">
        <v>285</v>
      </c>
    </row>
    <row r="57" spans="1:56" ht="15.75" thickBot="1" x14ac:dyDescent="0.3">
      <c r="A57" s="71">
        <v>4</v>
      </c>
      <c r="B57" s="64" t="s">
        <v>0</v>
      </c>
      <c r="C57" s="67">
        <v>0</v>
      </c>
      <c r="D57" s="70" t="s">
        <v>1</v>
      </c>
      <c r="E57" s="69">
        <v>0</v>
      </c>
      <c r="F57" s="64" t="s">
        <v>0</v>
      </c>
      <c r="G57" s="67">
        <v>8</v>
      </c>
      <c r="H57" s="70" t="s">
        <v>1</v>
      </c>
      <c r="I57" s="69">
        <v>2</v>
      </c>
      <c r="J57" s="64" t="s">
        <v>0</v>
      </c>
      <c r="K57" s="68">
        <v>0</v>
      </c>
      <c r="L57" s="21">
        <f>V57*Price!$L$21</f>
        <v>2264</v>
      </c>
      <c r="M57" s="21">
        <f>V57*Price!$M$21</f>
        <v>0</v>
      </c>
      <c r="N57" s="21">
        <f>V57*Price!$N$21</f>
        <v>1248</v>
      </c>
      <c r="O57" s="21">
        <f>V57*Price!$O$21</f>
        <v>1296</v>
      </c>
      <c r="P57" s="21">
        <f>V57*Price!$P$21</f>
        <v>1592</v>
      </c>
      <c r="Q57" s="59">
        <f>V57*Price!$Q$21</f>
        <v>1624</v>
      </c>
      <c r="R57" s="59">
        <f>V57*Price!$R$21</f>
        <v>2552</v>
      </c>
      <c r="V57" s="2">
        <f t="shared" si="72"/>
        <v>8</v>
      </c>
      <c r="AY57" s="1389" t="s">
        <v>835</v>
      </c>
      <c r="AZ57" s="1390"/>
      <c r="BA57" s="1198">
        <f>$V$49*BA56</f>
        <v>1554</v>
      </c>
      <c r="BB57" s="1198">
        <f t="shared" ref="BB57" si="90">$V$55*BB56</f>
        <v>1964.0833333333333</v>
      </c>
      <c r="BC57" s="1198">
        <f t="shared" ref="BC57" si="91">$V$55*BC56</f>
        <v>2077.833333333333</v>
      </c>
      <c r="BD57" s="1198">
        <f t="shared" ref="BD57" si="92">$V$55*BD56</f>
        <v>2161.25</v>
      </c>
    </row>
    <row r="58" spans="1:56" ht="15.75" thickBot="1" x14ac:dyDescent="0.3">
      <c r="A58" s="203">
        <v>4</v>
      </c>
      <c r="B58" s="101" t="s">
        <v>0</v>
      </c>
      <c r="C58" s="102">
        <v>0</v>
      </c>
      <c r="D58" s="103" t="s">
        <v>1</v>
      </c>
      <c r="E58" s="104">
        <v>0</v>
      </c>
      <c r="F58" s="101" t="s">
        <v>0</v>
      </c>
      <c r="G58" s="102">
        <v>8</v>
      </c>
      <c r="H58" s="103" t="s">
        <v>1</v>
      </c>
      <c r="I58" s="153">
        <v>2</v>
      </c>
      <c r="J58" s="150" t="s">
        <v>0</v>
      </c>
      <c r="K58" s="199">
        <v>4</v>
      </c>
      <c r="L58" s="155">
        <f>V58*Price!$L$21</f>
        <v>2641.3333333333335</v>
      </c>
      <c r="M58" s="155">
        <f>V58*Price!$M$21</f>
        <v>0</v>
      </c>
      <c r="N58" s="155">
        <f>V58*Price!$N$21</f>
        <v>1456</v>
      </c>
      <c r="O58" s="155">
        <f>V58*Price!$O$21</f>
        <v>1512</v>
      </c>
      <c r="P58" s="155">
        <f>V58*Price!$P$21</f>
        <v>1857.3333333333335</v>
      </c>
      <c r="Q58" s="148">
        <f>V58*Price!$Q$21</f>
        <v>1894.6666666666667</v>
      </c>
      <c r="R58" s="148">
        <f>V58*Price!$R$21</f>
        <v>2977.3333333333335</v>
      </c>
      <c r="V58" s="2">
        <f t="shared" si="72"/>
        <v>9.3333333333333339</v>
      </c>
      <c r="AI58" s="2104" t="s">
        <v>614</v>
      </c>
      <c r="AJ58" s="2097"/>
      <c r="AK58" s="1191" t="s">
        <v>615</v>
      </c>
      <c r="AL58" s="1192" t="s">
        <v>616</v>
      </c>
      <c r="AQ58" s="2110">
        <v>1045</v>
      </c>
      <c r="AR58" s="1191">
        <v>6</v>
      </c>
      <c r="AS58" s="1608">
        <v>145</v>
      </c>
      <c r="AT58" s="1608">
        <v>151</v>
      </c>
      <c r="AU58" s="1608">
        <v>178</v>
      </c>
      <c r="AV58" s="1608">
        <v>195</v>
      </c>
      <c r="AW58" s="4" t="s">
        <v>548</v>
      </c>
      <c r="AY58" s="1389" t="s">
        <v>489</v>
      </c>
      <c r="AZ58" s="1390"/>
      <c r="BA58" s="1390">
        <f>$V$49*BA55</f>
        <v>1338</v>
      </c>
      <c r="BB58" s="1390">
        <f t="shared" ref="BB58:BD58" si="93">$V$49*BB55</f>
        <v>1338</v>
      </c>
      <c r="BC58" s="1390">
        <f t="shared" si="93"/>
        <v>1416</v>
      </c>
      <c r="BD58" s="1390">
        <f t="shared" si="93"/>
        <v>1440</v>
      </c>
    </row>
    <row r="59" spans="1:56" ht="15.75" thickBot="1" x14ac:dyDescent="0.3">
      <c r="A59" s="71">
        <v>4</v>
      </c>
      <c r="B59" s="64" t="s">
        <v>0</v>
      </c>
      <c r="C59" s="67">
        <v>6</v>
      </c>
      <c r="D59" s="70" t="s">
        <v>1</v>
      </c>
      <c r="E59" s="69">
        <v>0</v>
      </c>
      <c r="F59" s="64" t="s">
        <v>0</v>
      </c>
      <c r="G59" s="67">
        <v>8</v>
      </c>
      <c r="H59" s="70" t="s">
        <v>1</v>
      </c>
      <c r="I59" s="69">
        <v>2</v>
      </c>
      <c r="J59" s="64" t="s">
        <v>0</v>
      </c>
      <c r="K59" s="68">
        <v>0</v>
      </c>
      <c r="L59" s="21">
        <f>V59*Price!$L$21</f>
        <v>2547</v>
      </c>
      <c r="M59" s="21">
        <f>V59*Price!$M$21</f>
        <v>0</v>
      </c>
      <c r="N59" s="21">
        <f>V59*Price!$N$21</f>
        <v>1404</v>
      </c>
      <c r="O59" s="21">
        <f>V59*Price!$O$21</f>
        <v>1458</v>
      </c>
      <c r="P59" s="21">
        <f>V59*Price!$P$21</f>
        <v>1791</v>
      </c>
      <c r="Q59" s="59">
        <f>V59*Price!$Q$21</f>
        <v>1827</v>
      </c>
      <c r="R59" s="59">
        <f>V59*Price!$R$21</f>
        <v>2871</v>
      </c>
      <c r="V59" s="2">
        <f t="shared" si="72"/>
        <v>9</v>
      </c>
      <c r="AI59" s="2105"/>
      <c r="AJ59" s="2106"/>
      <c r="AK59" s="1608">
        <v>233</v>
      </c>
      <c r="AL59" s="1608">
        <v>324</v>
      </c>
      <c r="AM59" s="4" t="s">
        <v>548</v>
      </c>
      <c r="AQ59" s="2111"/>
      <c r="AR59" s="11">
        <v>8</v>
      </c>
      <c r="AS59" s="1608">
        <v>180</v>
      </c>
      <c r="AT59" s="1608">
        <v>179</v>
      </c>
      <c r="AU59" s="1608">
        <v>211</v>
      </c>
      <c r="AV59" s="1608">
        <v>227</v>
      </c>
      <c r="AW59" s="4" t="s">
        <v>548</v>
      </c>
    </row>
    <row r="60" spans="1:56" ht="15.75" thickBot="1" x14ac:dyDescent="0.3">
      <c r="A60" s="1417">
        <v>4</v>
      </c>
      <c r="B60" s="1418" t="s">
        <v>0</v>
      </c>
      <c r="C60" s="1419">
        <v>6</v>
      </c>
      <c r="D60" s="1420" t="s">
        <v>1</v>
      </c>
      <c r="E60" s="1421">
        <v>0</v>
      </c>
      <c r="F60" s="1418" t="s">
        <v>0</v>
      </c>
      <c r="G60" s="1419">
        <v>8</v>
      </c>
      <c r="H60" s="1420" t="s">
        <v>1</v>
      </c>
      <c r="I60" s="1422">
        <v>2</v>
      </c>
      <c r="J60" s="1423" t="s">
        <v>0</v>
      </c>
      <c r="K60" s="1424">
        <v>4</v>
      </c>
      <c r="L60" s="1425">
        <f>V60*Price!$L$21</f>
        <v>2971.5</v>
      </c>
      <c r="M60" s="1425">
        <f>V60*Price!$M$21</f>
        <v>0</v>
      </c>
      <c r="N60" s="1425">
        <f>V60*Price!$N$21</f>
        <v>1638</v>
      </c>
      <c r="O60" s="1425">
        <f>V60*Price!$O$21</f>
        <v>1701</v>
      </c>
      <c r="P60" s="1425">
        <f>V60*Price!$P$21</f>
        <v>2089.5</v>
      </c>
      <c r="Q60" s="1425">
        <f>V60*Price!$Q$21</f>
        <v>2131.5</v>
      </c>
      <c r="R60" s="148">
        <f>V60*Price!$R$21</f>
        <v>3349.5</v>
      </c>
      <c r="V60" s="2">
        <f t="shared" si="72"/>
        <v>10.5</v>
      </c>
      <c r="AQ60" s="2114" t="s">
        <v>67</v>
      </c>
      <c r="AR60" s="2100"/>
      <c r="AS60" s="11"/>
      <c r="AT60" s="11"/>
      <c r="AU60" s="11"/>
      <c r="AV60" s="1193"/>
      <c r="AW60" s="4"/>
    </row>
    <row r="61" spans="1:56" ht="15" customHeight="1" x14ac:dyDescent="0.25">
      <c r="A61" s="1411">
        <v>4</v>
      </c>
      <c r="B61" s="1412" t="s">
        <v>0</v>
      </c>
      <c r="C61" s="1413">
        <v>0</v>
      </c>
      <c r="D61" s="1414" t="s">
        <v>1</v>
      </c>
      <c r="E61" s="1415">
        <v>0</v>
      </c>
      <c r="F61" s="1412" t="s">
        <v>0</v>
      </c>
      <c r="G61" s="1413">
        <v>2</v>
      </c>
      <c r="H61" s="1414" t="s">
        <v>1</v>
      </c>
      <c r="I61" s="1415">
        <v>1</v>
      </c>
      <c r="J61" s="1412" t="s">
        <v>0</v>
      </c>
      <c r="K61" s="1416">
        <v>0</v>
      </c>
      <c r="L61" s="1402">
        <f>V61*Price!$L$21</f>
        <v>1132</v>
      </c>
      <c r="M61" s="1402">
        <f>V61*Price!$M$21</f>
        <v>0</v>
      </c>
      <c r="N61" s="1402">
        <f>V61*Price!$N$21</f>
        <v>624</v>
      </c>
      <c r="O61" s="1402">
        <f>V61*Price!$O$21</f>
        <v>648</v>
      </c>
      <c r="P61" s="1402">
        <f>V61*Price!$P$21</f>
        <v>796</v>
      </c>
      <c r="Q61" s="1402">
        <f>V61*Price!$Q$21</f>
        <v>812</v>
      </c>
      <c r="R61" s="148">
        <f>V61*Price!$R$21</f>
        <v>1276</v>
      </c>
      <c r="S61" s="2103" t="s">
        <v>638</v>
      </c>
      <c r="U61" s="1" t="s">
        <v>640</v>
      </c>
      <c r="V61" s="2">
        <f>((I61+(K61/12))*(A61+C61/12))</f>
        <v>4</v>
      </c>
      <c r="AI61" s="2107" t="s">
        <v>622</v>
      </c>
      <c r="AJ61" s="2108"/>
      <c r="AK61" s="2108"/>
      <c r="AL61" s="2108"/>
      <c r="AM61" s="2108"/>
      <c r="AN61" s="2109"/>
      <c r="AQ61" s="2084" t="s">
        <v>197</v>
      </c>
      <c r="AR61" s="2085"/>
      <c r="AS61" s="1221">
        <f>$V$32*AS58</f>
        <v>725</v>
      </c>
      <c r="AT61" s="1221">
        <f t="shared" ref="AT61:AV61" si="94">$V$32*AT58</f>
        <v>755</v>
      </c>
      <c r="AU61" s="1221">
        <f t="shared" si="94"/>
        <v>890</v>
      </c>
      <c r="AV61" s="1222">
        <f t="shared" si="94"/>
        <v>975</v>
      </c>
      <c r="AW61" s="4"/>
    </row>
    <row r="62" spans="1:56" ht="12" customHeight="1" x14ac:dyDescent="0.25">
      <c r="A62" s="1395">
        <v>1</v>
      </c>
      <c r="B62" s="1396" t="s">
        <v>0</v>
      </c>
      <c r="C62" s="1397">
        <v>8</v>
      </c>
      <c r="D62" s="1398" t="s">
        <v>1</v>
      </c>
      <c r="E62" s="1399">
        <v>0</v>
      </c>
      <c r="F62" s="1396" t="s">
        <v>0</v>
      </c>
      <c r="G62" s="1397">
        <v>3</v>
      </c>
      <c r="H62" s="1398" t="s">
        <v>1</v>
      </c>
      <c r="I62" s="1399">
        <v>2</v>
      </c>
      <c r="J62" s="1396" t="s">
        <v>0</v>
      </c>
      <c r="K62" s="1400">
        <v>9</v>
      </c>
      <c r="L62" s="1401">
        <f>V62*Price!$L$21</f>
        <v>1297.0833333333333</v>
      </c>
      <c r="M62" s="1401">
        <f>V62*Price!$M$21</f>
        <v>0</v>
      </c>
      <c r="N62" s="1401">
        <f>V62*Price!$N$21</f>
        <v>715</v>
      </c>
      <c r="O62" s="1401">
        <f>V62*Price!$O$21</f>
        <v>742.5</v>
      </c>
      <c r="P62" s="1401">
        <f>V62*Price!$P$21</f>
        <v>912.08333333333326</v>
      </c>
      <c r="Q62" s="1402">
        <f>V62*Price!$Q$21</f>
        <v>930.41666666666663</v>
      </c>
      <c r="R62" s="148">
        <f>V62*Price!$R$21</f>
        <v>1462.0833333333333</v>
      </c>
      <c r="S62" s="2103"/>
      <c r="U62" s="1" t="s">
        <v>641</v>
      </c>
      <c r="V62" s="2">
        <f>((I62+(K62/12))*(A62+C62/12))</f>
        <v>4.583333333333333</v>
      </c>
      <c r="AI62" s="10"/>
      <c r="AJ62" s="11">
        <v>4</v>
      </c>
      <c r="AK62" s="1608">
        <v>104</v>
      </c>
      <c r="AL62" s="1608">
        <v>98</v>
      </c>
      <c r="AM62" s="1608">
        <v>101</v>
      </c>
      <c r="AN62" s="1608">
        <v>106</v>
      </c>
      <c r="AO62" s="4" t="s">
        <v>548</v>
      </c>
      <c r="AQ62" s="2084" t="s">
        <v>577</v>
      </c>
      <c r="AR62" s="2085"/>
      <c r="AS62" s="1221">
        <f>$V$33*AS58</f>
        <v>930.41666666666674</v>
      </c>
      <c r="AT62" s="1221">
        <f t="shared" ref="AT62:AV62" si="95">$V$33*AT58</f>
        <v>968.91666666666674</v>
      </c>
      <c r="AU62" s="1221">
        <f t="shared" si="95"/>
        <v>1142.1666666666667</v>
      </c>
      <c r="AV62" s="1222">
        <f t="shared" si="95"/>
        <v>1251.25</v>
      </c>
      <c r="AW62" s="4"/>
    </row>
    <row r="63" spans="1:56" ht="14.25" customHeight="1" x14ac:dyDescent="0.25">
      <c r="A63" s="1403">
        <v>4</v>
      </c>
      <c r="B63" s="1404" t="s">
        <v>0</v>
      </c>
      <c r="C63" s="1405">
        <v>0</v>
      </c>
      <c r="D63" s="1406" t="s">
        <v>1</v>
      </c>
      <c r="E63" s="1407">
        <v>1</v>
      </c>
      <c r="F63" s="1404" t="s">
        <v>0</v>
      </c>
      <c r="G63" s="1405">
        <v>2</v>
      </c>
      <c r="H63" s="1406" t="s">
        <v>1</v>
      </c>
      <c r="I63" s="1407">
        <v>0</v>
      </c>
      <c r="J63" s="1404" t="s">
        <v>0</v>
      </c>
      <c r="K63" s="1408">
        <v>4</v>
      </c>
      <c r="L63" s="1409">
        <f>V63*Price!$L$21</f>
        <v>1320.6666666666667</v>
      </c>
      <c r="M63" s="1409">
        <f>V63*Price!$M$21</f>
        <v>0</v>
      </c>
      <c r="N63" s="1409">
        <f>V63*Price!$N$21</f>
        <v>728</v>
      </c>
      <c r="O63" s="1409">
        <f>V63*Price!$O$21</f>
        <v>756</v>
      </c>
      <c r="P63" s="1409">
        <f>V63*Price!$P$21</f>
        <v>928.66666666666674</v>
      </c>
      <c r="Q63" s="1410">
        <f>V63*Price!$Q$21</f>
        <v>947.33333333333337</v>
      </c>
      <c r="R63" s="148">
        <f>V63*Price!$R$21</f>
        <v>1488.6666666666667</v>
      </c>
      <c r="S63" s="2103"/>
      <c r="U63" s="1" t="s">
        <v>639</v>
      </c>
      <c r="V63" s="2">
        <f>((E63+(G63/12))*(A63+C63/12))</f>
        <v>4.666666666666667</v>
      </c>
      <c r="AI63" s="10"/>
      <c r="AJ63" s="11"/>
      <c r="AK63" s="11"/>
      <c r="AL63" s="11"/>
      <c r="AM63" s="11"/>
      <c r="AN63" s="1193"/>
      <c r="AQ63" s="2084" t="s">
        <v>152</v>
      </c>
      <c r="AR63" s="2085"/>
      <c r="AS63" s="1221">
        <f>$V$32*AS59</f>
        <v>900</v>
      </c>
      <c r="AT63" s="1221">
        <f t="shared" ref="AT63:AV63" si="96">$V$32*AT59</f>
        <v>895</v>
      </c>
      <c r="AU63" s="1221">
        <f t="shared" si="96"/>
        <v>1055</v>
      </c>
      <c r="AV63" s="1222">
        <f t="shared" si="96"/>
        <v>1135</v>
      </c>
      <c r="AW63" s="4"/>
    </row>
    <row r="64" spans="1:56" ht="14.25" customHeight="1" thickBot="1" x14ac:dyDescent="0.3">
      <c r="AI64" s="1389" t="s">
        <v>440</v>
      </c>
      <c r="AJ64" s="1390"/>
      <c r="AK64" s="1231">
        <f>$V$44*AK62</f>
        <v>485.33333333333337</v>
      </c>
      <c r="AL64" s="1231">
        <f t="shared" ref="AL64:AN64" si="97">$V$44*AL62</f>
        <v>457.33333333333337</v>
      </c>
      <c r="AM64" s="1231">
        <f t="shared" si="97"/>
        <v>471.33333333333337</v>
      </c>
      <c r="AN64" s="1231">
        <f t="shared" si="97"/>
        <v>494.66666666666669</v>
      </c>
      <c r="AQ64" s="2094" t="s">
        <v>578</v>
      </c>
      <c r="AR64" s="2095"/>
      <c r="AS64" s="1223">
        <f>$V$33*AS59</f>
        <v>1155</v>
      </c>
      <c r="AT64" s="1223">
        <f t="shared" ref="AT64:AV64" si="98">$V$33*AT59</f>
        <v>1148.5833333333335</v>
      </c>
      <c r="AU64" s="1223">
        <f t="shared" si="98"/>
        <v>1353.9166666666667</v>
      </c>
      <c r="AV64" s="1224">
        <f t="shared" si="98"/>
        <v>1456.5833333333335</v>
      </c>
      <c r="AW64" s="4"/>
    </row>
    <row r="65" spans="1:55" ht="10.5" customHeight="1" thickBot="1" x14ac:dyDescent="0.3">
      <c r="A65" s="1392"/>
      <c r="B65" s="1392"/>
      <c r="C65" s="73"/>
      <c r="D65" s="1393"/>
      <c r="E65" s="1392"/>
      <c r="F65" s="1392"/>
      <c r="G65" s="1394"/>
      <c r="H65" s="1393"/>
      <c r="I65" s="1392"/>
      <c r="J65" s="1392"/>
      <c r="K65" s="73"/>
      <c r="L65" s="1858"/>
      <c r="M65" s="1859"/>
      <c r="N65" s="1859"/>
      <c r="O65" s="1289"/>
      <c r="P65" s="11"/>
      <c r="AQ65" s="10"/>
      <c r="AR65" s="11">
        <v>6</v>
      </c>
      <c r="AS65" s="1608">
        <v>168</v>
      </c>
      <c r="AT65" s="1608">
        <v>157</v>
      </c>
      <c r="AU65" s="1608">
        <v>184</v>
      </c>
      <c r="AV65" s="1608">
        <v>201</v>
      </c>
      <c r="AW65" s="4" t="s">
        <v>548</v>
      </c>
    </row>
    <row r="66" spans="1:55" ht="12.75" customHeight="1" x14ac:dyDescent="0.25">
      <c r="A66" s="1392"/>
      <c r="B66" s="1392"/>
      <c r="C66" s="73"/>
      <c r="D66" s="1393"/>
      <c r="E66" s="1392"/>
      <c r="F66" s="1392"/>
      <c r="G66" s="1394"/>
      <c r="H66" s="1393"/>
      <c r="I66" s="1392"/>
      <c r="J66" s="1392"/>
      <c r="K66" s="73"/>
      <c r="L66" s="11"/>
      <c r="M66" s="11"/>
      <c r="N66" s="11"/>
      <c r="O66" s="1289"/>
      <c r="P66" s="11"/>
      <c r="AI66" s="2107" t="s">
        <v>621</v>
      </c>
      <c r="AJ66" s="2108"/>
      <c r="AK66" s="2108"/>
      <c r="AL66" s="2108"/>
      <c r="AM66" s="2108"/>
      <c r="AN66" s="2109"/>
      <c r="AQ66" s="10"/>
      <c r="AR66" s="11">
        <v>8</v>
      </c>
      <c r="AS66" s="1608">
        <v>216</v>
      </c>
      <c r="AT66" s="1608">
        <v>194</v>
      </c>
      <c r="AU66" s="1608">
        <v>217</v>
      </c>
      <c r="AV66" s="1608">
        <v>217</v>
      </c>
      <c r="AW66" s="4" t="s">
        <v>548</v>
      </c>
    </row>
    <row r="67" spans="1:55" x14ac:dyDescent="0.25">
      <c r="AI67" s="10"/>
      <c r="AJ67" s="11">
        <v>4</v>
      </c>
      <c r="AK67" s="1608">
        <v>180</v>
      </c>
      <c r="AL67" s="1608">
        <v>126</v>
      </c>
      <c r="AM67" s="1608">
        <v>136</v>
      </c>
      <c r="AN67" s="1608">
        <v>144</v>
      </c>
      <c r="AO67" s="4" t="s">
        <v>548</v>
      </c>
      <c r="AQ67" s="2114" t="s">
        <v>69</v>
      </c>
      <c r="AR67" s="2100"/>
      <c r="AS67" s="11"/>
      <c r="AT67" s="11"/>
      <c r="AU67" s="11"/>
      <c r="AV67" s="1193"/>
      <c r="AW67" s="4"/>
    </row>
    <row r="68" spans="1:55" ht="10.5" customHeight="1" x14ac:dyDescent="0.25">
      <c r="AI68" s="10"/>
      <c r="AJ68" s="11"/>
      <c r="AK68" s="11"/>
      <c r="AL68" s="11"/>
      <c r="AM68" s="11"/>
      <c r="AN68" s="1193"/>
      <c r="AQ68" s="2084" t="s">
        <v>197</v>
      </c>
      <c r="AR68" s="2085"/>
      <c r="AS68" s="1221">
        <f>$V$32*AS65</f>
        <v>840</v>
      </c>
      <c r="AT68" s="1221">
        <f t="shared" ref="AT68:AV68" si="99">$V$32*AT65</f>
        <v>785</v>
      </c>
      <c r="AU68" s="1221">
        <f t="shared" si="99"/>
        <v>920</v>
      </c>
      <c r="AV68" s="1222">
        <f t="shared" si="99"/>
        <v>1005</v>
      </c>
      <c r="AW68" s="4"/>
    </row>
    <row r="69" spans="1:55" ht="16.5" customHeight="1" x14ac:dyDescent="0.25">
      <c r="AI69" s="1391" t="s">
        <v>623</v>
      </c>
      <c r="AJ69" s="1219"/>
      <c r="AK69" s="1228">
        <f>$V$45*AK67</f>
        <v>245.00000000000006</v>
      </c>
      <c r="AL69" s="1228">
        <f t="shared" ref="AL69:AN69" si="100">$V$45*AL67</f>
        <v>171.50000000000003</v>
      </c>
      <c r="AM69" s="1228">
        <f t="shared" si="100"/>
        <v>185.11111111111114</v>
      </c>
      <c r="AN69" s="1228">
        <f t="shared" si="100"/>
        <v>196.00000000000003</v>
      </c>
      <c r="AQ69" s="2084" t="s">
        <v>577</v>
      </c>
      <c r="AR69" s="2085"/>
      <c r="AS69" s="1221">
        <f>$V$33*AS65</f>
        <v>1078</v>
      </c>
      <c r="AT69" s="1221">
        <f t="shared" ref="AT69:AV69" si="101">$V$33*AT65</f>
        <v>1007.4166666666667</v>
      </c>
      <c r="AU69" s="1221">
        <f t="shared" si="101"/>
        <v>1180.6666666666667</v>
      </c>
      <c r="AV69" s="1222">
        <f t="shared" si="101"/>
        <v>1289.75</v>
      </c>
      <c r="AW69" s="4"/>
    </row>
    <row r="70" spans="1:55" ht="14.25" customHeight="1" thickBot="1" x14ac:dyDescent="0.3">
      <c r="AI70" s="1194"/>
      <c r="AJ70" s="1139"/>
      <c r="AK70" s="1139"/>
      <c r="AL70" s="1139"/>
      <c r="AM70" s="1139"/>
      <c r="AN70" s="1355"/>
      <c r="AQ70" s="2084" t="s">
        <v>152</v>
      </c>
      <c r="AR70" s="2085"/>
      <c r="AS70" s="1221">
        <f>$V$32*AS66</f>
        <v>1080</v>
      </c>
      <c r="AT70" s="1221">
        <f t="shared" ref="AT70:AV70" si="102">$V$32*AT66</f>
        <v>970</v>
      </c>
      <c r="AU70" s="1221">
        <f t="shared" si="102"/>
        <v>1085</v>
      </c>
      <c r="AV70" s="1222">
        <f t="shared" si="102"/>
        <v>1085</v>
      </c>
      <c r="AW70" s="4"/>
    </row>
    <row r="71" spans="1:55" ht="7.5" customHeight="1" thickBot="1" x14ac:dyDescent="0.3">
      <c r="AQ71" s="2094" t="s">
        <v>578</v>
      </c>
      <c r="AR71" s="2095"/>
      <c r="AS71" s="1225">
        <f>$V$33*AS66</f>
        <v>1386</v>
      </c>
      <c r="AT71" s="1225">
        <f t="shared" ref="AT71:AV71" si="103">$V$33*AT66</f>
        <v>1244.8333333333335</v>
      </c>
      <c r="AU71" s="1225">
        <f t="shared" si="103"/>
        <v>1392.4166666666667</v>
      </c>
      <c r="AV71" s="1226">
        <f t="shared" si="103"/>
        <v>1392.4166666666667</v>
      </c>
      <c r="AW71" s="4"/>
    </row>
    <row r="72" spans="1:55" ht="11.25" customHeight="1" x14ac:dyDescent="0.25"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I72" s="2107" t="s">
        <v>624</v>
      </c>
      <c r="AJ72" s="2108"/>
      <c r="AK72" s="2108"/>
      <c r="AL72" s="2108"/>
      <c r="AM72" s="2108"/>
      <c r="AN72" s="2109"/>
    </row>
    <row r="73" spans="1:55" x14ac:dyDescent="0.25"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I73" s="10"/>
      <c r="AJ73" s="11">
        <v>4</v>
      </c>
      <c r="AK73" s="1608">
        <v>110</v>
      </c>
      <c r="AL73" s="1608">
        <v>104</v>
      </c>
      <c r="AM73" s="1608">
        <v>109</v>
      </c>
      <c r="AN73" s="1608">
        <v>115</v>
      </c>
      <c r="AO73" s="4" t="s">
        <v>548</v>
      </c>
    </row>
    <row r="74" spans="1:55" ht="8.25" customHeight="1" x14ac:dyDescent="0.25"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I74" s="10"/>
      <c r="AJ74" s="11"/>
      <c r="AK74" s="11"/>
      <c r="AL74" s="11"/>
      <c r="AM74" s="11"/>
      <c r="AN74" s="1193"/>
    </row>
    <row r="75" spans="1:55" x14ac:dyDescent="0.25"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I75" s="1391" t="s">
        <v>623</v>
      </c>
      <c r="AJ75" s="1219"/>
      <c r="AK75" s="1228">
        <f>$V$46*AK73</f>
        <v>149.72222222222226</v>
      </c>
      <c r="AL75" s="1228">
        <f t="shared" ref="AL75:AN75" si="104">$V$46*AL73</f>
        <v>141.55555555555557</v>
      </c>
      <c r="AM75" s="1228">
        <f t="shared" si="104"/>
        <v>148.36111111111114</v>
      </c>
      <c r="AN75" s="1228">
        <f t="shared" si="104"/>
        <v>156.5277777777778</v>
      </c>
    </row>
    <row r="76" spans="1:55" ht="10.5" customHeight="1" thickBot="1" x14ac:dyDescent="0.3">
      <c r="AI76" s="1194"/>
      <c r="AJ76" s="1139"/>
      <c r="AK76" s="1139"/>
      <c r="AL76" s="1139"/>
      <c r="AM76" s="1139"/>
      <c r="AN76" s="1355"/>
    </row>
    <row r="77" spans="1:55" ht="15.75" thickBot="1" x14ac:dyDescent="0.3">
      <c r="BC77" s="1556">
        <v>1.03</v>
      </c>
    </row>
    <row r="78" spans="1:55" ht="13.5" customHeight="1" x14ac:dyDescent="0.25">
      <c r="AI78" s="1190">
        <v>1062</v>
      </c>
      <c r="AJ78" s="1386"/>
      <c r="AK78" s="2108" t="s">
        <v>318</v>
      </c>
      <c r="AL78" s="2108"/>
      <c r="AM78" s="2108"/>
      <c r="AN78" s="1387"/>
    </row>
    <row r="79" spans="1:55" ht="6" customHeight="1" x14ac:dyDescent="0.25">
      <c r="AI79" s="10"/>
      <c r="AJ79" s="11"/>
      <c r="AK79" s="11"/>
      <c r="AL79" s="11"/>
      <c r="AM79" s="11"/>
      <c r="AN79" s="1193"/>
    </row>
    <row r="80" spans="1:55" ht="14.25" customHeight="1" x14ac:dyDescent="0.25">
      <c r="AI80" s="2132" t="s">
        <v>67</v>
      </c>
      <c r="AJ80" s="2133"/>
      <c r="AK80" s="1608">
        <v>198</v>
      </c>
      <c r="AL80" s="1608">
        <v>190</v>
      </c>
      <c r="AM80" s="1608">
        <v>203</v>
      </c>
      <c r="AN80" s="1608">
        <v>217</v>
      </c>
    </row>
    <row r="81" spans="35:48" ht="15" customHeight="1" x14ac:dyDescent="0.25">
      <c r="AI81" s="1391" t="s">
        <v>637</v>
      </c>
      <c r="AJ81" s="1219"/>
      <c r="AK81" s="1228">
        <f>$V$36*AK80</f>
        <v>847</v>
      </c>
      <c r="AL81" s="1228">
        <f t="shared" ref="AL81:AN81" si="105">$V$36*AL80</f>
        <v>812.77777777777771</v>
      </c>
      <c r="AM81" s="1228">
        <f t="shared" si="105"/>
        <v>868.38888888888891</v>
      </c>
      <c r="AN81" s="1228">
        <f t="shared" si="105"/>
        <v>928.27777777777771</v>
      </c>
    </row>
    <row r="82" spans="35:48" ht="4.5" customHeight="1" x14ac:dyDescent="0.25">
      <c r="AI82" s="1356"/>
      <c r="AJ82" s="11"/>
      <c r="AK82" s="131"/>
      <c r="AL82" s="131"/>
      <c r="AM82" s="131"/>
      <c r="AN82" s="1388"/>
    </row>
    <row r="83" spans="35:48" ht="13.5" customHeight="1" x14ac:dyDescent="0.25">
      <c r="AI83" s="2132" t="s">
        <v>69</v>
      </c>
      <c r="AJ83" s="2133"/>
      <c r="AK83" s="1608">
        <v>218</v>
      </c>
      <c r="AL83" s="1608">
        <v>195</v>
      </c>
      <c r="AM83" s="1608">
        <v>208</v>
      </c>
      <c r="AN83" s="1608">
        <v>222</v>
      </c>
    </row>
    <row r="84" spans="35:48" ht="15.75" thickBot="1" x14ac:dyDescent="0.3">
      <c r="AI84" s="1389" t="s">
        <v>637</v>
      </c>
      <c r="AJ84" s="1390"/>
      <c r="AK84" s="1231">
        <f>$V$36*AK83</f>
        <v>932.55555555555554</v>
      </c>
      <c r="AL84" s="1231">
        <f t="shared" ref="AL84:AN84" si="106">$V$36*AL83</f>
        <v>834.16666666666663</v>
      </c>
      <c r="AM84" s="1231">
        <f t="shared" si="106"/>
        <v>889.77777777777771</v>
      </c>
      <c r="AN84" s="1231">
        <f t="shared" si="106"/>
        <v>949.66666666666663</v>
      </c>
    </row>
    <row r="85" spans="35:48" ht="15.75" thickBot="1" x14ac:dyDescent="0.3"/>
    <row r="86" spans="35:48" ht="15" customHeight="1" thickBot="1" x14ac:dyDescent="0.3">
      <c r="AJ86" s="2086" t="s">
        <v>638</v>
      </c>
      <c r="AK86" s="2129"/>
      <c r="AL86" s="1191" t="s">
        <v>615</v>
      </c>
      <c r="AM86" s="1192" t="s">
        <v>616</v>
      </c>
      <c r="AS86" s="2122" t="s">
        <v>665</v>
      </c>
      <c r="AT86" s="2123"/>
      <c r="AU86" s="1191" t="s">
        <v>615</v>
      </c>
      <c r="AV86" s="1192" t="s">
        <v>616</v>
      </c>
    </row>
    <row r="87" spans="35:48" x14ac:dyDescent="0.25">
      <c r="AJ87" s="2087"/>
      <c r="AK87" s="2124"/>
      <c r="AL87" s="1608">
        <v>106</v>
      </c>
      <c r="AM87" s="1608">
        <v>153</v>
      </c>
      <c r="AN87" s="4" t="s">
        <v>548</v>
      </c>
      <c r="AS87" s="2087" t="s">
        <v>756</v>
      </c>
      <c r="AT87" s="2124"/>
      <c r="AU87" s="1608">
        <v>1755</v>
      </c>
      <c r="AV87" s="1608">
        <v>2591</v>
      </c>
    </row>
    <row r="88" spans="35:48" x14ac:dyDescent="0.25">
      <c r="AJ88" s="1356" t="s">
        <v>642</v>
      </c>
      <c r="AK88" s="1457">
        <f>(V62*2)+V61+V63</f>
        <v>17.833333333333332</v>
      </c>
      <c r="AL88" s="1458">
        <f>AL87*AK88</f>
        <v>1890.3333333333333</v>
      </c>
      <c r="AM88" s="1459">
        <f>AM87*AK88</f>
        <v>2728.5</v>
      </c>
      <c r="AS88" s="1356"/>
      <c r="AT88" s="1457"/>
      <c r="AU88" s="1245"/>
      <c r="AV88" s="1557"/>
    </row>
    <row r="89" spans="35:48" ht="15.75" thickBot="1" x14ac:dyDescent="0.3">
      <c r="AJ89" s="2127" t="s">
        <v>665</v>
      </c>
      <c r="AK89" s="2128"/>
      <c r="AL89" s="1608">
        <v>2000</v>
      </c>
      <c r="AM89" s="1609">
        <v>2700</v>
      </c>
      <c r="AS89" s="2125" t="s">
        <v>757</v>
      </c>
      <c r="AT89" s="2126"/>
      <c r="AU89" s="1608">
        <v>1333</v>
      </c>
      <c r="AV89" s="1608">
        <v>2077</v>
      </c>
    </row>
  </sheetData>
  <mergeCells count="137">
    <mergeCell ref="AI80:AJ80"/>
    <mergeCell ref="AI83:AJ83"/>
    <mergeCell ref="AK78:AM78"/>
    <mergeCell ref="AQ19:AR19"/>
    <mergeCell ref="AQ20:AR20"/>
    <mergeCell ref="AQ21:AR21"/>
    <mergeCell ref="AI66:AN66"/>
    <mergeCell ref="AI72:AN72"/>
    <mergeCell ref="AQ67:AR67"/>
    <mergeCell ref="AQ68:AR68"/>
    <mergeCell ref="AQ69:AR69"/>
    <mergeCell ref="AQ70:AR70"/>
    <mergeCell ref="AQ55:AR55"/>
    <mergeCell ref="AQ56:AR56"/>
    <mergeCell ref="AQ71:AR71"/>
    <mergeCell ref="AQ60:AR60"/>
    <mergeCell ref="AQ46:AR46"/>
    <mergeCell ref="AQ50:AQ51"/>
    <mergeCell ref="AQ53:AR53"/>
    <mergeCell ref="AQ54:AR54"/>
    <mergeCell ref="AQ62:AR62"/>
    <mergeCell ref="AQ63:AR63"/>
    <mergeCell ref="AQ64:AR64"/>
    <mergeCell ref="AQ61:AR61"/>
    <mergeCell ref="AS86:AT86"/>
    <mergeCell ref="AS87:AT87"/>
    <mergeCell ref="AS89:AT89"/>
    <mergeCell ref="AJ89:AK89"/>
    <mergeCell ref="AJ86:AK87"/>
    <mergeCell ref="AY30:AZ30"/>
    <mergeCell ref="AQ22:AR22"/>
    <mergeCell ref="AQ29:AR29"/>
    <mergeCell ref="AQ30:AR30"/>
    <mergeCell ref="AQ33:AR33"/>
    <mergeCell ref="AQ34:AR34"/>
    <mergeCell ref="AQ36:AR36"/>
    <mergeCell ref="AQ37:AR37"/>
    <mergeCell ref="AQ43:AR43"/>
    <mergeCell ref="AQ24:AQ25"/>
    <mergeCell ref="AQ26:AR26"/>
    <mergeCell ref="AQ27:AR27"/>
    <mergeCell ref="AQ28:AR28"/>
    <mergeCell ref="AY22:AZ22"/>
    <mergeCell ref="AY24:AY25"/>
    <mergeCell ref="AY27:AZ27"/>
    <mergeCell ref="AY28:AZ28"/>
    <mergeCell ref="AY29:AZ29"/>
    <mergeCell ref="AY40:AY41"/>
    <mergeCell ref="AI50:AI51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  <mergeCell ref="Q3:Q5"/>
    <mergeCell ref="R3:R5"/>
    <mergeCell ref="A43:K43"/>
    <mergeCell ref="AI27:AI28"/>
    <mergeCell ref="S41:S42"/>
    <mergeCell ref="AI39:AJ39"/>
    <mergeCell ref="AI40:AJ40"/>
    <mergeCell ref="S39:S40"/>
    <mergeCell ref="S8:S11"/>
    <mergeCell ref="S14:S17"/>
    <mergeCell ref="AH19:AI20"/>
    <mergeCell ref="S61:S63"/>
    <mergeCell ref="A7:K7"/>
    <mergeCell ref="AI17:AJ17"/>
    <mergeCell ref="AI37:AJ37"/>
    <mergeCell ref="AI38:AJ38"/>
    <mergeCell ref="AI58:AJ59"/>
    <mergeCell ref="AI61:AN61"/>
    <mergeCell ref="BD3:BD5"/>
    <mergeCell ref="AQ58:AQ59"/>
    <mergeCell ref="AK3:AK5"/>
    <mergeCell ref="AL3:AL5"/>
    <mergeCell ref="AM3:AM5"/>
    <mergeCell ref="AN3:AN5"/>
    <mergeCell ref="AI8:AI9"/>
    <mergeCell ref="AY32:AY33"/>
    <mergeCell ref="AY35:AZ35"/>
    <mergeCell ref="AY36:AZ36"/>
    <mergeCell ref="AY37:AZ37"/>
    <mergeCell ref="AY38:AZ38"/>
    <mergeCell ref="AQ47:AR47"/>
    <mergeCell ref="AQ48:AR48"/>
    <mergeCell ref="AQ39:AQ40"/>
    <mergeCell ref="AQ41:AR41"/>
    <mergeCell ref="AQ42:AR42"/>
    <mergeCell ref="BA3:BA5"/>
    <mergeCell ref="BB3:BB5"/>
    <mergeCell ref="BC3:BC5"/>
    <mergeCell ref="AS3:AS5"/>
    <mergeCell ref="AT3:AT5"/>
    <mergeCell ref="AU3:AU5"/>
    <mergeCell ref="AV3:AV5"/>
    <mergeCell ref="L65:N65"/>
    <mergeCell ref="AI11:AI12"/>
    <mergeCell ref="AI14:AJ14"/>
    <mergeCell ref="AI32:AJ32"/>
    <mergeCell ref="AI33:AJ33"/>
    <mergeCell ref="AI36:AJ36"/>
    <mergeCell ref="AI22:AJ22"/>
    <mergeCell ref="AI23:AJ23"/>
    <mergeCell ref="AI24:AJ24"/>
    <mergeCell ref="AI25:AJ25"/>
    <mergeCell ref="S12:S13"/>
    <mergeCell ref="S18:S19"/>
    <mergeCell ref="AI30:AJ30"/>
    <mergeCell ref="AI31:AJ31"/>
    <mergeCell ref="AI29:AJ29"/>
    <mergeCell ref="AI15:AJ15"/>
    <mergeCell ref="AI16:AJ16"/>
    <mergeCell ref="AY21:AZ21"/>
    <mergeCell ref="AY19:AZ19"/>
    <mergeCell ref="AY20:AZ20"/>
    <mergeCell ref="AY45:AY46"/>
    <mergeCell ref="AY50:AY51"/>
    <mergeCell ref="AY55:AY56"/>
    <mergeCell ref="AQ8:AQ9"/>
    <mergeCell ref="AQ16:AQ17"/>
    <mergeCell ref="AQ11:AR11"/>
    <mergeCell ref="AQ12:AR12"/>
    <mergeCell ref="AQ13:AR13"/>
    <mergeCell ref="AQ14:AR14"/>
    <mergeCell ref="AY8:AY9"/>
    <mergeCell ref="AY11:AZ11"/>
    <mergeCell ref="AY12:AZ12"/>
    <mergeCell ref="AY13:AZ13"/>
    <mergeCell ref="AY14:AZ14"/>
    <mergeCell ref="AY16:AY17"/>
    <mergeCell ref="AQ35:AR35"/>
  </mergeCells>
  <printOptions horizontalCentered="1" verticalCentered="1"/>
  <pageMargins left="0.75" right="0.25" top="0.25" bottom="0.25" header="0.3" footer="0.3"/>
  <pageSetup scale="8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9CCA-6C42-4F38-949C-3149B1FD4CA8}">
  <sheetPr>
    <tabColor theme="7" tint="0.79998168889431442"/>
  </sheetPr>
  <dimension ref="A1:AL59"/>
  <sheetViews>
    <sheetView workbookViewId="0">
      <selection activeCell="L8" sqref="L8"/>
    </sheetView>
  </sheetViews>
  <sheetFormatPr defaultRowHeight="15" x14ac:dyDescent="0.25"/>
  <cols>
    <col min="1" max="1" width="1.7109375" style="8" customWidth="1"/>
    <col min="2" max="2" width="1" style="8" customWidth="1"/>
    <col min="3" max="3" width="2.7109375" style="66" customWidth="1"/>
    <col min="4" max="4" width="1.140625" style="84" customWidth="1"/>
    <col min="5" max="5" width="1.7109375" style="65" customWidth="1"/>
    <col min="6" max="6" width="1" style="8" customWidth="1"/>
    <col min="7" max="7" width="1.7109375" style="66" customWidth="1"/>
    <col min="8" max="8" width="1.140625" style="8" customWidth="1"/>
    <col min="9" max="9" width="1.7109375" style="65" customWidth="1"/>
    <col min="10" max="10" width="0.85546875" style="8" customWidth="1"/>
    <col min="11" max="11" width="1.7109375" style="66" customWidth="1"/>
    <col min="12" max="12" width="11.7109375" style="1" customWidth="1"/>
    <col min="13" max="13" width="9.7109375" style="1" customWidth="1"/>
    <col min="14" max="14" width="11.7109375" style="1" customWidth="1"/>
    <col min="15" max="15" width="13.7109375" style="19" customWidth="1"/>
    <col min="16" max="17" width="11.7109375" style="1" customWidth="1"/>
    <col min="18" max="18" width="13.7109375" style="1" customWidth="1"/>
    <col min="19" max="20" width="4.28515625" style="1" customWidth="1"/>
    <col min="21" max="21" width="9.140625" style="1"/>
    <col min="22" max="22" width="7" style="1" customWidth="1"/>
    <col min="23" max="23" width="8" style="1" hidden="1" customWidth="1"/>
    <col min="24" max="24" width="8.5703125" style="1" hidden="1" customWidth="1"/>
    <col min="25" max="25" width="9.140625" style="1"/>
    <col min="26" max="32" width="4.7109375" style="1" hidden="1" customWidth="1"/>
    <col min="33" max="38" width="0" style="1" hidden="1" customWidth="1"/>
    <col min="39" max="16384" width="9.140625" style="1"/>
  </cols>
  <sheetData>
    <row r="1" spans="1:38" ht="60" customHeight="1" thickBot="1" x14ac:dyDescent="0.25">
      <c r="A1" s="1860" t="s">
        <v>2</v>
      </c>
      <c r="B1" s="1860"/>
      <c r="C1" s="1860"/>
      <c r="D1" s="1860"/>
      <c r="E1" s="1860"/>
      <c r="F1" s="1860"/>
      <c r="G1" s="1860"/>
      <c r="H1" s="1860"/>
      <c r="I1" s="1860"/>
      <c r="J1" s="1860"/>
      <c r="K1" s="1860"/>
      <c r="L1" s="1849" t="s">
        <v>59</v>
      </c>
      <c r="M1" s="1850"/>
      <c r="N1" s="1851" t="s">
        <v>48</v>
      </c>
      <c r="O1" s="1852"/>
      <c r="P1" s="1852"/>
      <c r="Q1" s="1852"/>
      <c r="R1" s="1852"/>
      <c r="S1" s="11"/>
      <c r="T1" s="11"/>
      <c r="U1" s="11"/>
    </row>
    <row r="2" spans="1:38" ht="19.5" customHeight="1" thickBot="1" x14ac:dyDescent="0.3">
      <c r="A2" s="1860"/>
      <c r="B2" s="1860"/>
      <c r="C2" s="1860"/>
      <c r="D2" s="1860"/>
      <c r="E2" s="1860"/>
      <c r="F2" s="1860"/>
      <c r="G2" s="1860"/>
      <c r="H2" s="1860"/>
      <c r="I2" s="1860"/>
      <c r="J2" s="1860"/>
      <c r="K2" s="1861"/>
      <c r="L2" s="1854" t="s">
        <v>41</v>
      </c>
      <c r="M2" s="1855"/>
      <c r="N2" s="1855"/>
      <c r="O2" s="1855"/>
      <c r="P2" s="1855"/>
      <c r="Q2" s="1855"/>
      <c r="R2" s="1856"/>
      <c r="S2" s="9"/>
      <c r="T2" s="9"/>
    </row>
    <row r="3" spans="1:38" ht="34.5" customHeight="1" x14ac:dyDescent="0.25">
      <c r="A3" s="1860"/>
      <c r="B3" s="1860"/>
      <c r="C3" s="1860"/>
      <c r="D3" s="1860"/>
      <c r="E3" s="1860"/>
      <c r="F3" s="1860"/>
      <c r="G3" s="1860"/>
      <c r="H3" s="1860"/>
      <c r="I3" s="1860"/>
      <c r="J3" s="1860"/>
      <c r="K3" s="1861"/>
      <c r="L3" s="1793" t="s">
        <v>715</v>
      </c>
      <c r="M3" s="1857" t="s">
        <v>831</v>
      </c>
      <c r="N3" s="1799" t="s">
        <v>827</v>
      </c>
      <c r="O3" s="1799" t="s">
        <v>828</v>
      </c>
      <c r="P3" s="1799" t="s">
        <v>829</v>
      </c>
      <c r="Q3" s="1799" t="s">
        <v>830</v>
      </c>
      <c r="R3" s="1805" t="s">
        <v>54</v>
      </c>
      <c r="S3" s="10"/>
      <c r="T3" s="11"/>
      <c r="U3" s="11"/>
      <c r="Z3" s="1802" t="s">
        <v>51</v>
      </c>
      <c r="AA3" s="1802"/>
      <c r="AB3" s="1802"/>
      <c r="AC3" s="1802"/>
      <c r="AD3" s="1802"/>
      <c r="AE3" s="1802"/>
      <c r="AF3" s="1802"/>
      <c r="AI3" s="42"/>
      <c r="AJ3" s="42"/>
    </row>
    <row r="4" spans="1:38" s="4" customFormat="1" ht="12" customHeight="1" x14ac:dyDescent="0.25">
      <c r="A4" s="1860"/>
      <c r="B4" s="1860"/>
      <c r="C4" s="1860"/>
      <c r="D4" s="1860"/>
      <c r="E4" s="1860"/>
      <c r="F4" s="1860"/>
      <c r="G4" s="1860"/>
      <c r="H4" s="1860"/>
      <c r="I4" s="1860"/>
      <c r="J4" s="1860"/>
      <c r="K4" s="1861"/>
      <c r="L4" s="1794"/>
      <c r="M4" s="1797"/>
      <c r="N4" s="1800"/>
      <c r="O4" s="1800"/>
      <c r="P4" s="1800"/>
      <c r="Q4" s="1800"/>
      <c r="R4" s="1806"/>
      <c r="U4" s="4" t="s">
        <v>11</v>
      </c>
      <c r="V4" s="4" t="s">
        <v>9</v>
      </c>
      <c r="W4" s="4" t="s">
        <v>40</v>
      </c>
      <c r="X4" s="4" t="s">
        <v>38</v>
      </c>
      <c r="Z4" s="1802" t="s">
        <v>11</v>
      </c>
      <c r="AA4" s="1802"/>
      <c r="AB4" s="1802"/>
      <c r="AC4" s="1802"/>
      <c r="AD4" s="1802"/>
      <c r="AE4" s="1802"/>
      <c r="AF4" s="1802"/>
      <c r="AG4" s="4" t="s">
        <v>12</v>
      </c>
      <c r="AH4" s="4" t="s">
        <v>13</v>
      </c>
      <c r="AI4" s="4" t="s">
        <v>38</v>
      </c>
      <c r="AJ4" s="4" t="s">
        <v>39</v>
      </c>
      <c r="AK4" s="4" t="s">
        <v>16</v>
      </c>
    </row>
    <row r="5" spans="1:38" ht="27" customHeight="1" thickBot="1" x14ac:dyDescent="0.3">
      <c r="A5" s="1860"/>
      <c r="B5" s="1860"/>
      <c r="C5" s="1860"/>
      <c r="D5" s="1860"/>
      <c r="E5" s="1860"/>
      <c r="F5" s="1860"/>
      <c r="G5" s="1860"/>
      <c r="H5" s="1860"/>
      <c r="I5" s="1860"/>
      <c r="J5" s="1860"/>
      <c r="K5" s="1861"/>
      <c r="L5" s="1795"/>
      <c r="M5" s="1798"/>
      <c r="N5" s="1801"/>
      <c r="O5" s="1801"/>
      <c r="P5" s="1801"/>
      <c r="Q5" s="1801"/>
      <c r="R5" s="1807"/>
    </row>
    <row r="6" spans="1:38" ht="11.25" hidden="1" customHeight="1" x14ac:dyDescent="0.25">
      <c r="A6" s="8">
        <v>2</v>
      </c>
      <c r="B6" s="8" t="s">
        <v>0</v>
      </c>
      <c r="C6" s="66">
        <v>0</v>
      </c>
      <c r="D6" s="84" t="s">
        <v>1</v>
      </c>
      <c r="E6" s="65">
        <v>0</v>
      </c>
      <c r="F6" s="8" t="s">
        <v>0</v>
      </c>
      <c r="G6" s="66">
        <v>4</v>
      </c>
      <c r="H6" s="8" t="s">
        <v>1</v>
      </c>
      <c r="I6" s="65">
        <v>1</v>
      </c>
      <c r="J6" s="8" t="s">
        <v>0</v>
      </c>
      <c r="K6" s="66">
        <v>6</v>
      </c>
      <c r="U6" s="2">
        <f t="shared" ref="U6:U54" si="0">((A6+(C6/12))*(E6+G6/12))*(I6+K6/12)</f>
        <v>1</v>
      </c>
      <c r="V6" s="2">
        <f t="shared" ref="V6" si="1">((I6+(K6/12))*(A6+C6/12))</f>
        <v>3</v>
      </c>
      <c r="W6" s="3">
        <f t="shared" ref="W6" si="2">I6+(K6/12)</f>
        <v>1.5</v>
      </c>
      <c r="X6" s="1">
        <f t="shared" ref="X6:X54" si="3">A6+C6/12</f>
        <v>2</v>
      </c>
      <c r="AG6" s="1">
        <f>(V6*Price!C15)*2</f>
        <v>194.67000000000002</v>
      </c>
      <c r="AH6" s="1">
        <f>(W6*Price!C6)*2</f>
        <v>9.7334999999999994</v>
      </c>
      <c r="AI6" s="1">
        <f>X6*Price!C6</f>
        <v>6.4889999999999999</v>
      </c>
      <c r="AJ6" s="1">
        <f>X6*Price!F6</f>
        <v>23.1</v>
      </c>
      <c r="AK6" s="1">
        <f>Price!E15</f>
        <v>40.015500000000003</v>
      </c>
      <c r="AL6" s="1">
        <f>SUM(AG6:AK6)</f>
        <v>274.00800000000004</v>
      </c>
    </row>
    <row r="7" spans="1:38" ht="13.5" customHeight="1" x14ac:dyDescent="0.25">
      <c r="A7" s="1845" t="s">
        <v>37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7"/>
      <c r="L7" s="235"/>
      <c r="M7" s="236"/>
      <c r="N7" s="236"/>
      <c r="O7" s="237"/>
      <c r="P7" s="236"/>
      <c r="Q7" s="236"/>
      <c r="R7" s="238"/>
      <c r="U7" s="2"/>
      <c r="V7" s="2"/>
      <c r="W7" s="3"/>
    </row>
    <row r="8" spans="1:38" ht="15.75" customHeight="1" x14ac:dyDescent="0.25">
      <c r="A8" s="197">
        <v>2</v>
      </c>
      <c r="B8" s="150" t="s">
        <v>0</v>
      </c>
      <c r="C8" s="200">
        <v>10</v>
      </c>
      <c r="D8" s="152" t="s">
        <v>1</v>
      </c>
      <c r="E8" s="153">
        <v>1</v>
      </c>
      <c r="F8" s="150" t="s">
        <v>0</v>
      </c>
      <c r="G8" s="151">
        <v>4</v>
      </c>
      <c r="H8" s="198" t="s">
        <v>1</v>
      </c>
      <c r="I8" s="153">
        <v>0</v>
      </c>
      <c r="J8" s="150" t="s">
        <v>0</v>
      </c>
      <c r="K8" s="199">
        <v>4</v>
      </c>
      <c r="L8" s="155">
        <f>Z8+AL8</f>
        <v>321.46916666666669</v>
      </c>
      <c r="M8" s="155">
        <f>AA8+AL8</f>
        <v>336.58027777777778</v>
      </c>
      <c r="N8" s="155">
        <f>AB8+AL8</f>
        <v>376.87657407407409</v>
      </c>
      <c r="O8" s="155">
        <f>AC8+AL8</f>
        <v>389.46916666666664</v>
      </c>
      <c r="P8" s="155">
        <f>AD8+AL8</f>
        <v>438.58027777777778</v>
      </c>
      <c r="Q8" s="155">
        <f>AE8+AL8</f>
        <v>538.06175925925925</v>
      </c>
      <c r="R8" s="155">
        <f>AF8+AL8</f>
        <v>616.13583333333327</v>
      </c>
      <c r="U8" s="2">
        <f t="shared" si="0"/>
        <v>1.2592592592592591</v>
      </c>
      <c r="V8" s="2">
        <f>((E8+(G8/12))*(A8+C8/12))</f>
        <v>3.7777777777777777</v>
      </c>
      <c r="W8" s="3">
        <f>E8+(G8/12)</f>
        <v>1.3333333333333333</v>
      </c>
      <c r="X8" s="2">
        <f>A8+C8/12</f>
        <v>2.8333333333333335</v>
      </c>
      <c r="Z8" s="45">
        <f>U8*Price!$L$7</f>
        <v>79.333333333333329</v>
      </c>
      <c r="AA8" s="47">
        <f>U8*Price!$M$7</f>
        <v>94.444444444444429</v>
      </c>
      <c r="AB8" s="49">
        <f>U8*Price!$N$7</f>
        <v>134.74074074074073</v>
      </c>
      <c r="AC8" s="51">
        <f>U8*Price!$O$7</f>
        <v>147.33333333333331</v>
      </c>
      <c r="AD8" s="53">
        <f>U8*Price!$P$7</f>
        <v>196.44444444444443</v>
      </c>
      <c r="AE8" s="55">
        <f>U8*Price!$Q$7</f>
        <v>295.92592592592587</v>
      </c>
      <c r="AF8" s="57">
        <f>U8*Price!$R$7</f>
        <v>373.99999999999994</v>
      </c>
      <c r="AG8" s="2">
        <f>(V8*Price!$C$15)</f>
        <v>122.57</v>
      </c>
      <c r="AH8" s="1">
        <f>(W8*Price!$C$20)*2</f>
        <v>14.420000000000002</v>
      </c>
      <c r="AI8" s="1">
        <f>(X8*Price!$C$20)*2</f>
        <v>30.642500000000005</v>
      </c>
      <c r="AJ8" s="2">
        <f>V8*Price!$H$15</f>
        <v>57.199333333333335</v>
      </c>
      <c r="AK8" s="1">
        <f>Price!$H$20</f>
        <v>17.304000000000002</v>
      </c>
      <c r="AL8" s="2">
        <f>SUM(AG8:AK8)</f>
        <v>242.13583333333335</v>
      </c>
    </row>
    <row r="9" spans="1:38" ht="15.75" customHeight="1" x14ac:dyDescent="0.25">
      <c r="A9" s="16">
        <v>3</v>
      </c>
      <c r="B9" s="64" t="s">
        <v>0</v>
      </c>
      <c r="C9" s="67">
        <v>0</v>
      </c>
      <c r="D9" s="70" t="s">
        <v>1</v>
      </c>
      <c r="E9" s="69">
        <v>1</v>
      </c>
      <c r="F9" s="64" t="s">
        <v>0</v>
      </c>
      <c r="G9" s="67">
        <v>4</v>
      </c>
      <c r="H9" s="63" t="s">
        <v>1</v>
      </c>
      <c r="I9" s="69">
        <v>0</v>
      </c>
      <c r="J9" s="64" t="s">
        <v>0</v>
      </c>
      <c r="K9" s="68">
        <v>4</v>
      </c>
      <c r="L9" s="21">
        <f t="shared" ref="L9:L11" si="4">Z9+AL9</f>
        <v>338.51299999999998</v>
      </c>
      <c r="M9" s="21">
        <f t="shared" ref="M9:M11" si="5">AA9+AL9</f>
        <v>354.51299999999998</v>
      </c>
      <c r="N9" s="21">
        <f t="shared" ref="N9:N11" si="6">AB9+AL9</f>
        <v>397.17966666666666</v>
      </c>
      <c r="O9" s="21">
        <f t="shared" ref="O9:O11" si="7">AC9+AL9</f>
        <v>410.51299999999998</v>
      </c>
      <c r="P9" s="21">
        <f t="shared" ref="P9:P11" si="8">AD9+AL9</f>
        <v>462.51299999999998</v>
      </c>
      <c r="Q9" s="21">
        <f t="shared" ref="Q9:Q11" si="9">AE9+AL9</f>
        <v>567.84633333333329</v>
      </c>
      <c r="R9" s="21">
        <f t="shared" ref="R9:R11" si="10">AF9+AL9</f>
        <v>650.51299999999992</v>
      </c>
      <c r="U9" s="2">
        <f t="shared" si="0"/>
        <v>1.3333333333333333</v>
      </c>
      <c r="V9" s="2">
        <f t="shared" ref="V9:V10" si="11">((E9+(G9/12))*(A9+C9/12))</f>
        <v>4</v>
      </c>
      <c r="W9" s="3">
        <f t="shared" ref="W9" si="12">E9+(G9/12)</f>
        <v>1.3333333333333333</v>
      </c>
      <c r="X9" s="1">
        <f>A9+C9/12</f>
        <v>3</v>
      </c>
      <c r="Z9" s="45">
        <f>U9*Price!$L$7</f>
        <v>84</v>
      </c>
      <c r="AA9" s="47">
        <f>U9*Price!$M$7</f>
        <v>100</v>
      </c>
      <c r="AB9" s="49">
        <f>U9*Price!$N$7</f>
        <v>142.66666666666666</v>
      </c>
      <c r="AC9" s="51">
        <f>U9*Price!$O$7</f>
        <v>156</v>
      </c>
      <c r="AD9" s="53">
        <f>U9*Price!$P$7</f>
        <v>208</v>
      </c>
      <c r="AE9" s="55">
        <f>U9*Price!$Q$7</f>
        <v>313.33333333333331</v>
      </c>
      <c r="AF9" s="57">
        <f>U9*Price!$R$7</f>
        <v>396</v>
      </c>
      <c r="AG9" s="2">
        <f>(V9*Price!$C$15)</f>
        <v>129.78</v>
      </c>
      <c r="AH9" s="1">
        <f>(W9*Price!$C$20)*2</f>
        <v>14.420000000000002</v>
      </c>
      <c r="AI9" s="1">
        <f>(X9*Price!$C$20)*2</f>
        <v>32.445000000000007</v>
      </c>
      <c r="AJ9" s="2">
        <f>V9*Price!$H$15</f>
        <v>60.564</v>
      </c>
      <c r="AK9" s="1">
        <f>Price!$H$20</f>
        <v>17.304000000000002</v>
      </c>
      <c r="AL9" s="1">
        <f>SUM(AG9:AK9)</f>
        <v>254.51299999999998</v>
      </c>
    </row>
    <row r="10" spans="1:38" x14ac:dyDescent="0.25">
      <c r="A10" s="197">
        <v>3</v>
      </c>
      <c r="B10" s="150" t="s">
        <v>0</v>
      </c>
      <c r="C10" s="151">
        <v>6</v>
      </c>
      <c r="D10" s="152" t="s">
        <v>1</v>
      </c>
      <c r="E10" s="153">
        <v>1</v>
      </c>
      <c r="F10" s="150" t="s">
        <v>0</v>
      </c>
      <c r="G10" s="151">
        <v>4</v>
      </c>
      <c r="H10" s="198" t="s">
        <v>1</v>
      </c>
      <c r="I10" s="153">
        <v>0</v>
      </c>
      <c r="J10" s="150" t="s">
        <v>0</v>
      </c>
      <c r="K10" s="199">
        <v>4</v>
      </c>
      <c r="L10" s="155">
        <f t="shared" si="4"/>
        <v>389.64449999999999</v>
      </c>
      <c r="M10" s="155">
        <f t="shared" si="5"/>
        <v>408.31116666666662</v>
      </c>
      <c r="N10" s="155">
        <f t="shared" si="6"/>
        <v>458.08894444444445</v>
      </c>
      <c r="O10" s="155">
        <f t="shared" si="7"/>
        <v>473.64449999999999</v>
      </c>
      <c r="P10" s="155">
        <f t="shared" si="8"/>
        <v>534.31116666666662</v>
      </c>
      <c r="Q10" s="155">
        <f t="shared" si="9"/>
        <v>657.20005555555554</v>
      </c>
      <c r="R10" s="155">
        <f t="shared" si="10"/>
        <v>753.64449999999988</v>
      </c>
      <c r="U10" s="2">
        <f t="shared" si="0"/>
        <v>1.5555555555555554</v>
      </c>
      <c r="V10" s="2">
        <f t="shared" si="11"/>
        <v>4.6666666666666661</v>
      </c>
      <c r="W10" s="3">
        <f>E10+(G10/12)</f>
        <v>1.3333333333333333</v>
      </c>
      <c r="X10" s="1">
        <f>A10+C10/12</f>
        <v>3.5</v>
      </c>
      <c r="Z10" s="45">
        <f>U10*Price!$L$7</f>
        <v>97.999999999999986</v>
      </c>
      <c r="AA10" s="47">
        <f>U10*Price!$M$7</f>
        <v>116.66666666666666</v>
      </c>
      <c r="AB10" s="49">
        <f>U10*Price!$N$7</f>
        <v>166.44444444444443</v>
      </c>
      <c r="AC10" s="51">
        <f>U10*Price!$O$7</f>
        <v>181.99999999999997</v>
      </c>
      <c r="AD10" s="53">
        <f>U10*Price!$P$7</f>
        <v>242.66666666666663</v>
      </c>
      <c r="AE10" s="55">
        <f>U10*Price!$Q$7</f>
        <v>365.55555555555549</v>
      </c>
      <c r="AF10" s="57">
        <f>U10*Price!$R$7</f>
        <v>461.99999999999994</v>
      </c>
      <c r="AG10" s="2">
        <f>(V10*Price!$C$15)</f>
        <v>151.40999999999997</v>
      </c>
      <c r="AH10" s="1">
        <f>(W10*Price!$C$20)*2</f>
        <v>14.420000000000002</v>
      </c>
      <c r="AI10" s="1">
        <f>(X10*Price!$C$20)*2</f>
        <v>37.852500000000006</v>
      </c>
      <c r="AJ10" s="2">
        <f>V10*Price!$H$15</f>
        <v>70.657999999999987</v>
      </c>
      <c r="AK10" s="1">
        <f>Price!$H$20</f>
        <v>17.304000000000002</v>
      </c>
      <c r="AL10" s="7">
        <f t="shared" ref="AL10:AL54" si="13">SUM(AG10:AK10)</f>
        <v>291.64449999999999</v>
      </c>
    </row>
    <row r="11" spans="1:38" x14ac:dyDescent="0.25">
      <c r="A11" s="16">
        <v>4</v>
      </c>
      <c r="B11" s="64" t="s">
        <v>0</v>
      </c>
      <c r="C11" s="67">
        <v>0</v>
      </c>
      <c r="D11" s="70" t="s">
        <v>1</v>
      </c>
      <c r="E11" s="69">
        <v>1</v>
      </c>
      <c r="F11" s="64" t="s">
        <v>0</v>
      </c>
      <c r="G11" s="67">
        <v>4</v>
      </c>
      <c r="H11" s="63" t="s">
        <v>1</v>
      </c>
      <c r="I11" s="69">
        <v>0</v>
      </c>
      <c r="J11" s="64" t="s">
        <v>0</v>
      </c>
      <c r="K11" s="68">
        <v>4</v>
      </c>
      <c r="L11" s="58">
        <f t="shared" si="4"/>
        <v>440.77599999999995</v>
      </c>
      <c r="M11" s="58">
        <f t="shared" si="5"/>
        <v>462.10933333333327</v>
      </c>
      <c r="N11" s="58">
        <f t="shared" si="6"/>
        <v>518.99822222222213</v>
      </c>
      <c r="O11" s="58">
        <f t="shared" si="7"/>
        <v>536.77599999999995</v>
      </c>
      <c r="P11" s="58">
        <f t="shared" si="8"/>
        <v>606.10933333333332</v>
      </c>
      <c r="Q11" s="58">
        <f t="shared" si="9"/>
        <v>746.55377777777767</v>
      </c>
      <c r="R11" s="58">
        <f t="shared" si="10"/>
        <v>856.77599999999995</v>
      </c>
      <c r="U11" s="2">
        <f t="shared" si="0"/>
        <v>1.7777777777777777</v>
      </c>
      <c r="V11" s="2">
        <f>((E11+(G11/12))*(A11+C11/12))</f>
        <v>5.333333333333333</v>
      </c>
      <c r="W11" s="3">
        <f>E11+(G11/12)</f>
        <v>1.3333333333333333</v>
      </c>
      <c r="X11" s="1">
        <f>A11+C11/12</f>
        <v>4</v>
      </c>
      <c r="Z11" s="45">
        <f>U11*Price!$L$7</f>
        <v>112</v>
      </c>
      <c r="AA11" s="47">
        <f>U11*Price!$M$7</f>
        <v>133.33333333333331</v>
      </c>
      <c r="AB11" s="49">
        <f>U11*Price!$N$7</f>
        <v>190.2222222222222</v>
      </c>
      <c r="AC11" s="51">
        <f>U11*Price!$O$7</f>
        <v>208</v>
      </c>
      <c r="AD11" s="53">
        <f>U11*Price!$P$7</f>
        <v>277.33333333333331</v>
      </c>
      <c r="AE11" s="55">
        <f>U11*Price!$Q$7</f>
        <v>417.77777777777777</v>
      </c>
      <c r="AF11" s="57">
        <f>U11*Price!$R$7</f>
        <v>528</v>
      </c>
      <c r="AG11" s="2">
        <f>(V11*Price!$C$15)</f>
        <v>173.04</v>
      </c>
      <c r="AH11" s="1">
        <f>(W11*Price!$C$20)*2</f>
        <v>14.420000000000002</v>
      </c>
      <c r="AI11" s="1">
        <f>(X11*Price!$C$20)*2</f>
        <v>43.260000000000005</v>
      </c>
      <c r="AJ11" s="2">
        <f>V11*Price!$H$15</f>
        <v>80.751999999999995</v>
      </c>
      <c r="AK11" s="1">
        <f>Price!$H$20</f>
        <v>17.304000000000002</v>
      </c>
      <c r="AL11" s="2">
        <f t="shared" si="13"/>
        <v>328.77599999999995</v>
      </c>
    </row>
    <row r="12" spans="1:38" ht="13.5" customHeight="1" x14ac:dyDescent="0.25">
      <c r="A12" s="1845" t="s">
        <v>28</v>
      </c>
      <c r="B12" s="1846"/>
      <c r="C12" s="1846"/>
      <c r="D12" s="1846"/>
      <c r="E12" s="1846"/>
      <c r="F12" s="1846"/>
      <c r="G12" s="1846"/>
      <c r="H12" s="1846"/>
      <c r="I12" s="1846"/>
      <c r="J12" s="1846"/>
      <c r="K12" s="1847"/>
      <c r="L12" s="239"/>
      <c r="M12" s="240"/>
      <c r="N12" s="240"/>
      <c r="O12" s="240"/>
      <c r="P12" s="240"/>
      <c r="Q12" s="240"/>
      <c r="R12" s="241"/>
      <c r="U12" s="2"/>
      <c r="V12" s="2"/>
      <c r="W12" s="3"/>
      <c r="Z12" s="45"/>
      <c r="AA12" s="47"/>
      <c r="AB12" s="49"/>
      <c r="AC12" s="51"/>
      <c r="AD12" s="53"/>
      <c r="AE12" s="55"/>
      <c r="AF12" s="57"/>
      <c r="AG12" s="2"/>
      <c r="AJ12" s="2"/>
    </row>
    <row r="13" spans="1:38" ht="15.75" customHeight="1" x14ac:dyDescent="0.25">
      <c r="A13" s="197">
        <v>2</v>
      </c>
      <c r="B13" s="150" t="s">
        <v>0</v>
      </c>
      <c r="C13" s="151">
        <v>4</v>
      </c>
      <c r="D13" s="152" t="s">
        <v>1</v>
      </c>
      <c r="E13" s="153">
        <v>1</v>
      </c>
      <c r="F13" s="150" t="s">
        <v>0</v>
      </c>
      <c r="G13" s="151">
        <v>0</v>
      </c>
      <c r="H13" s="198" t="s">
        <v>1</v>
      </c>
      <c r="I13" s="251">
        <v>0</v>
      </c>
      <c r="J13" s="150" t="s">
        <v>0</v>
      </c>
      <c r="K13" s="199">
        <v>6</v>
      </c>
      <c r="L13" s="148">
        <f>V13*Price!$L$28</f>
        <v>287</v>
      </c>
      <c r="M13" s="1621">
        <f>V13*Price!$M$28</f>
        <v>0</v>
      </c>
      <c r="N13" s="148">
        <f>V13*Price!$N$28</f>
        <v>319.66666666666669</v>
      </c>
      <c r="O13" s="148">
        <f>V13*Price!$O$28</f>
        <v>359.33333333333337</v>
      </c>
      <c r="P13" s="148">
        <f>V13*Price!$P$28</f>
        <v>385</v>
      </c>
      <c r="Q13" s="148">
        <f>V13*Price!$Q$28</f>
        <v>389.66666666666669</v>
      </c>
      <c r="R13" s="148">
        <f>V13*Price!$R$28</f>
        <v>543.66666666666674</v>
      </c>
      <c r="U13" s="2">
        <f t="shared" ref="U13:U15" si="14">((A13+(C13/12))*(E13+G13/12))*(I13+K13/12)</f>
        <v>1.1666666666666667</v>
      </c>
      <c r="V13" s="2">
        <f>((E13+(G13/12))*(A13+C13/12))</f>
        <v>2.3333333333333335</v>
      </c>
      <c r="W13" s="3">
        <f t="shared" ref="W13:W54" si="15">E13+(G13/12)</f>
        <v>1</v>
      </c>
      <c r="X13" s="2">
        <f>A13+C13/12</f>
        <v>2.3333333333333335</v>
      </c>
      <c r="Z13" s="45">
        <f>U13*Price!$L$7</f>
        <v>73.5</v>
      </c>
      <c r="AA13" s="47">
        <f>U13*Price!$M$7</f>
        <v>87.5</v>
      </c>
      <c r="AB13" s="49">
        <f>U13*Price!$N$7</f>
        <v>124.83333333333334</v>
      </c>
      <c r="AC13" s="51">
        <f>U13*Price!$O$7</f>
        <v>136.5</v>
      </c>
      <c r="AD13" s="53">
        <f>U13*Price!$P$7</f>
        <v>182</v>
      </c>
      <c r="AE13" s="55">
        <f>U13*Price!$Q$7</f>
        <v>274.16666666666669</v>
      </c>
      <c r="AF13" s="57">
        <f>U13*Price!$R$7</f>
        <v>346.5</v>
      </c>
      <c r="AG13" s="2">
        <f>(V13*Price!$C$15)</f>
        <v>75.705000000000013</v>
      </c>
      <c r="AH13" s="1">
        <f>(W13*Price!$C$21)*2</f>
        <v>6.4889999999999999</v>
      </c>
      <c r="AI13" s="1">
        <f>(X13*Price!$C$21)*2</f>
        <v>15.141</v>
      </c>
      <c r="AJ13" s="2">
        <f>V13*Price!$H$15</f>
        <v>35.329000000000001</v>
      </c>
      <c r="AK13" s="1">
        <f>Price!$H$21</f>
        <v>17.304000000000002</v>
      </c>
      <c r="AL13" s="1">
        <f>SUM(AG13:AK13)</f>
        <v>149.96800000000002</v>
      </c>
    </row>
    <row r="14" spans="1:38" x14ac:dyDescent="0.25">
      <c r="A14" s="16">
        <v>2</v>
      </c>
      <c r="B14" s="64" t="s">
        <v>0</v>
      </c>
      <c r="C14" s="67">
        <v>6</v>
      </c>
      <c r="D14" s="70" t="s">
        <v>1</v>
      </c>
      <c r="E14" s="69">
        <v>1</v>
      </c>
      <c r="F14" s="64" t="s">
        <v>0</v>
      </c>
      <c r="G14" s="67">
        <v>0</v>
      </c>
      <c r="H14" s="63" t="s">
        <v>1</v>
      </c>
      <c r="I14" s="17">
        <v>0</v>
      </c>
      <c r="J14" s="64" t="s">
        <v>0</v>
      </c>
      <c r="K14" s="68">
        <v>6</v>
      </c>
      <c r="L14" s="59">
        <f>V14*Price!$L$28</f>
        <v>307.5</v>
      </c>
      <c r="M14" s="1622">
        <f>V14*Price!$M$28</f>
        <v>0</v>
      </c>
      <c r="N14" s="59">
        <f>V14*Price!$N$28</f>
        <v>342.5</v>
      </c>
      <c r="O14" s="59">
        <f>V14*Price!$O$28</f>
        <v>385</v>
      </c>
      <c r="P14" s="59">
        <f>V14*Price!$P$28</f>
        <v>412.5</v>
      </c>
      <c r="Q14" s="59">
        <f>V14*Price!$Q$28</f>
        <v>417.5</v>
      </c>
      <c r="R14" s="59">
        <f>V14*Price!$R$28</f>
        <v>582.5</v>
      </c>
      <c r="U14" s="2">
        <f t="shared" si="14"/>
        <v>1.25</v>
      </c>
      <c r="V14" s="2">
        <f>((E14+(G14/12))*(A14+C14/12))</f>
        <v>2.5</v>
      </c>
      <c r="W14" s="3">
        <f t="shared" si="15"/>
        <v>1</v>
      </c>
      <c r="X14" s="1">
        <f t="shared" ref="X14" si="16">A14+C14/12</f>
        <v>2.5</v>
      </c>
      <c r="Z14" s="45">
        <f>U14*Price!$L$7</f>
        <v>78.75</v>
      </c>
      <c r="AA14" s="47">
        <f>U14*Price!$M$7</f>
        <v>93.75</v>
      </c>
      <c r="AB14" s="49">
        <f>U14*Price!$N$7</f>
        <v>133.75</v>
      </c>
      <c r="AC14" s="51">
        <f>U14*Price!$O$7</f>
        <v>146.25</v>
      </c>
      <c r="AD14" s="53">
        <f>U14*Price!$P$7</f>
        <v>195</v>
      </c>
      <c r="AE14" s="55">
        <f>U14*Price!$Q$7</f>
        <v>293.75</v>
      </c>
      <c r="AF14" s="57">
        <f>U14*Price!$R$7</f>
        <v>371.25</v>
      </c>
      <c r="AG14" s="2">
        <f>(V14*Price!$C$15)</f>
        <v>81.112499999999997</v>
      </c>
      <c r="AH14" s="1">
        <f>(W14*Price!$C$21)*2</f>
        <v>6.4889999999999999</v>
      </c>
      <c r="AI14" s="1">
        <f>(X14*Price!$C$21)*2</f>
        <v>16.2225</v>
      </c>
      <c r="AJ14" s="2">
        <f>V14*Price!$H$15</f>
        <v>37.852499999999999</v>
      </c>
      <c r="AK14" s="1">
        <f>Price!$H$21</f>
        <v>17.304000000000002</v>
      </c>
      <c r="AL14" s="7">
        <f t="shared" ref="AL14:AL15" si="17">SUM(AG14:AK14)</f>
        <v>158.98050000000001</v>
      </c>
    </row>
    <row r="15" spans="1:38" x14ac:dyDescent="0.25">
      <c r="A15" s="100">
        <v>2</v>
      </c>
      <c r="B15" s="101" t="s">
        <v>0</v>
      </c>
      <c r="C15" s="102">
        <v>6</v>
      </c>
      <c r="D15" s="103" t="s">
        <v>1</v>
      </c>
      <c r="E15" s="153">
        <v>1</v>
      </c>
      <c r="F15" s="150" t="s">
        <v>0</v>
      </c>
      <c r="G15" s="151">
        <v>2</v>
      </c>
      <c r="H15" s="205" t="s">
        <v>1</v>
      </c>
      <c r="I15" s="208">
        <v>0</v>
      </c>
      <c r="J15" s="101" t="s">
        <v>0</v>
      </c>
      <c r="K15" s="206">
        <v>6</v>
      </c>
      <c r="L15" s="148">
        <f>V15*Price!$L$28</f>
        <v>358.75000000000006</v>
      </c>
      <c r="M15" s="1621">
        <f>V15*Price!$M$28</f>
        <v>0</v>
      </c>
      <c r="N15" s="148">
        <f>V15*Price!$N$28</f>
        <v>399.58333333333337</v>
      </c>
      <c r="O15" s="148">
        <f>V15*Price!$O$28</f>
        <v>449.16666666666669</v>
      </c>
      <c r="P15" s="148">
        <f>V15*Price!$P$28</f>
        <v>481.25000000000006</v>
      </c>
      <c r="Q15" s="148">
        <f>V15*Price!$Q$28</f>
        <v>487.08333333333337</v>
      </c>
      <c r="R15" s="148">
        <f>V15*Price!$R$28</f>
        <v>679.58333333333337</v>
      </c>
      <c r="U15" s="2">
        <f t="shared" si="14"/>
        <v>1.4583333333333335</v>
      </c>
      <c r="V15" s="2">
        <f t="shared" ref="V15:V33" si="18">((E15+(G15/12))*(A15+C15/12))</f>
        <v>2.916666666666667</v>
      </c>
      <c r="W15" s="3">
        <f t="shared" si="15"/>
        <v>1.1666666666666667</v>
      </c>
      <c r="X15" s="1">
        <f>A15+C15/12</f>
        <v>2.5</v>
      </c>
      <c r="Z15" s="45">
        <f>U15*Price!$L$7</f>
        <v>91.875000000000014</v>
      </c>
      <c r="AA15" s="47">
        <f>U15*Price!$M$7</f>
        <v>109.37500000000001</v>
      </c>
      <c r="AB15" s="49">
        <f>U15*Price!$N$7</f>
        <v>156.04166666666669</v>
      </c>
      <c r="AC15" s="51">
        <f>U15*Price!$O$7</f>
        <v>170.62500000000003</v>
      </c>
      <c r="AD15" s="53">
        <f>U15*Price!$P$7</f>
        <v>227.50000000000003</v>
      </c>
      <c r="AE15" s="55">
        <f>U15*Price!$Q$7</f>
        <v>342.70833333333337</v>
      </c>
      <c r="AF15" s="57">
        <f>U15*Price!$R$7</f>
        <v>433.12500000000006</v>
      </c>
      <c r="AG15" s="2">
        <f>(V15*Price!$C$15)</f>
        <v>94.631250000000009</v>
      </c>
      <c r="AH15" s="1">
        <f>(W15*Price!$C$21)*2</f>
        <v>7.5705</v>
      </c>
      <c r="AI15" s="1">
        <f>(X15*Price!$C$21)*2</f>
        <v>16.2225</v>
      </c>
      <c r="AJ15" s="2">
        <f>V15*Price!$H$15</f>
        <v>44.161250000000003</v>
      </c>
      <c r="AK15" s="1">
        <f>Price!$H$21</f>
        <v>17.304000000000002</v>
      </c>
      <c r="AL15" s="1">
        <f t="shared" si="17"/>
        <v>179.8895</v>
      </c>
    </row>
    <row r="16" spans="1:38" x14ac:dyDescent="0.25">
      <c r="A16" s="16">
        <v>2</v>
      </c>
      <c r="B16" s="64" t="s">
        <v>0</v>
      </c>
      <c r="C16" s="67">
        <v>8</v>
      </c>
      <c r="D16" s="70" t="s">
        <v>1</v>
      </c>
      <c r="E16" s="69">
        <v>1</v>
      </c>
      <c r="F16" s="64" t="s">
        <v>0</v>
      </c>
      <c r="G16" s="67">
        <v>0</v>
      </c>
      <c r="H16" s="63" t="s">
        <v>1</v>
      </c>
      <c r="I16" s="17">
        <v>0</v>
      </c>
      <c r="J16" s="64" t="s">
        <v>0</v>
      </c>
      <c r="K16" s="68">
        <v>6</v>
      </c>
      <c r="L16" s="59">
        <f>V16*Price!$L$28</f>
        <v>328</v>
      </c>
      <c r="M16" s="1622">
        <f>V16*Price!$M$28</f>
        <v>0</v>
      </c>
      <c r="N16" s="59">
        <f>V16*Price!$N$28</f>
        <v>365.33333333333331</v>
      </c>
      <c r="O16" s="59">
        <f>V16*Price!$O$28</f>
        <v>410.66666666666663</v>
      </c>
      <c r="P16" s="59">
        <f>V16*Price!$P$28</f>
        <v>440</v>
      </c>
      <c r="Q16" s="59">
        <f>V16*Price!$Q$28</f>
        <v>445.33333333333331</v>
      </c>
      <c r="R16" s="59">
        <f>V16*Price!$R$28</f>
        <v>621.33333333333326</v>
      </c>
      <c r="U16" s="2">
        <f t="shared" si="0"/>
        <v>1.3333333333333333</v>
      </c>
      <c r="V16" s="2">
        <f t="shared" si="18"/>
        <v>2.6666666666666665</v>
      </c>
      <c r="W16" s="3">
        <f t="shared" si="15"/>
        <v>1</v>
      </c>
      <c r="X16" s="2">
        <f t="shared" si="3"/>
        <v>2.6666666666666665</v>
      </c>
      <c r="Z16" s="45">
        <f>U16*Price!$L$7</f>
        <v>84</v>
      </c>
      <c r="AA16" s="47">
        <f>U16*Price!$M$7</f>
        <v>100</v>
      </c>
      <c r="AB16" s="49">
        <f>U16*Price!$N$7</f>
        <v>142.66666666666666</v>
      </c>
      <c r="AC16" s="51">
        <f>U16*Price!$O$7</f>
        <v>156</v>
      </c>
      <c r="AD16" s="53">
        <f>U16*Price!$P$7</f>
        <v>208</v>
      </c>
      <c r="AE16" s="55">
        <f>U16*Price!$Q$7</f>
        <v>313.33333333333331</v>
      </c>
      <c r="AF16" s="57">
        <f>U16*Price!$R$7</f>
        <v>396</v>
      </c>
      <c r="AG16" s="2">
        <f>(V16*Price!$C$15)</f>
        <v>86.52</v>
      </c>
      <c r="AH16" s="1">
        <f>(W16*Price!$C$21)*2</f>
        <v>6.4889999999999999</v>
      </c>
      <c r="AI16" s="1">
        <f>(X16*Price!$C$21)*2</f>
        <v>17.303999999999998</v>
      </c>
      <c r="AJ16" s="2">
        <f>V16*Price!$H$15</f>
        <v>40.375999999999998</v>
      </c>
      <c r="AK16" s="1">
        <f>Price!$H$21</f>
        <v>17.304000000000002</v>
      </c>
      <c r="AL16" s="1">
        <f t="shared" si="13"/>
        <v>167.99299999999999</v>
      </c>
    </row>
    <row r="17" spans="1:38" x14ac:dyDescent="0.25">
      <c r="A17" s="197">
        <v>2</v>
      </c>
      <c r="B17" s="150" t="s">
        <v>0</v>
      </c>
      <c r="C17" s="200">
        <v>10</v>
      </c>
      <c r="D17" s="152" t="s">
        <v>1</v>
      </c>
      <c r="E17" s="153">
        <v>1</v>
      </c>
      <c r="F17" s="150" t="s">
        <v>0</v>
      </c>
      <c r="G17" s="151">
        <v>0</v>
      </c>
      <c r="H17" s="198" t="s">
        <v>1</v>
      </c>
      <c r="I17" s="251">
        <v>0</v>
      </c>
      <c r="J17" s="150" t="s">
        <v>0</v>
      </c>
      <c r="K17" s="199">
        <v>6</v>
      </c>
      <c r="L17" s="148">
        <f>V17*Price!$L$28</f>
        <v>348.5</v>
      </c>
      <c r="M17" s="1621">
        <f>V17*Price!$M$28</f>
        <v>0</v>
      </c>
      <c r="N17" s="148">
        <f>V17*Price!$N$28</f>
        <v>388.16666666666669</v>
      </c>
      <c r="O17" s="148">
        <f>V17*Price!$O$28</f>
        <v>436.33333333333337</v>
      </c>
      <c r="P17" s="148">
        <f>V17*Price!$P$28</f>
        <v>467.5</v>
      </c>
      <c r="Q17" s="148">
        <f>V17*Price!$Q$28</f>
        <v>473.16666666666669</v>
      </c>
      <c r="R17" s="148">
        <f>V17*Price!$R$28</f>
        <v>660.16666666666674</v>
      </c>
      <c r="U17" s="2">
        <f t="shared" si="0"/>
        <v>1.4166666666666667</v>
      </c>
      <c r="V17" s="2">
        <f t="shared" si="18"/>
        <v>2.8333333333333335</v>
      </c>
      <c r="W17" s="3">
        <f t="shared" si="15"/>
        <v>1</v>
      </c>
      <c r="X17" s="2">
        <f t="shared" si="3"/>
        <v>2.8333333333333335</v>
      </c>
      <c r="Z17" s="45">
        <f>U17*Price!$L$7</f>
        <v>89.25</v>
      </c>
      <c r="AA17" s="47">
        <f>U17*Price!$M$7</f>
        <v>106.25</v>
      </c>
      <c r="AB17" s="49">
        <f>U17*Price!$N$7</f>
        <v>151.58333333333334</v>
      </c>
      <c r="AC17" s="51">
        <f>U17*Price!$O$7</f>
        <v>165.75</v>
      </c>
      <c r="AD17" s="53">
        <f>U17*Price!$P$7</f>
        <v>221</v>
      </c>
      <c r="AE17" s="55">
        <f>U17*Price!$Q$7</f>
        <v>332.91666666666669</v>
      </c>
      <c r="AF17" s="57">
        <f>U17*Price!$R$7</f>
        <v>420.75</v>
      </c>
      <c r="AG17" s="2">
        <f>(V17*Price!$C$15)</f>
        <v>91.927500000000009</v>
      </c>
      <c r="AH17" s="1">
        <f>(W17*Price!$C$21)*2</f>
        <v>6.4889999999999999</v>
      </c>
      <c r="AI17" s="1">
        <f>(X17*Price!$C$21)*2</f>
        <v>18.3855</v>
      </c>
      <c r="AJ17" s="2">
        <f>V17*Price!$H$15</f>
        <v>42.899500000000003</v>
      </c>
      <c r="AK17" s="1">
        <f>Price!$H$21</f>
        <v>17.304000000000002</v>
      </c>
      <c r="AL17" s="1">
        <f t="shared" si="13"/>
        <v>177.00550000000001</v>
      </c>
    </row>
    <row r="18" spans="1:38" x14ac:dyDescent="0.25">
      <c r="A18" s="16">
        <v>3</v>
      </c>
      <c r="B18" s="64" t="s">
        <v>0</v>
      </c>
      <c r="C18" s="67">
        <v>0</v>
      </c>
      <c r="D18" s="70" t="s">
        <v>1</v>
      </c>
      <c r="E18" s="69">
        <v>1</v>
      </c>
      <c r="F18" s="64" t="s">
        <v>0</v>
      </c>
      <c r="G18" s="67">
        <v>0</v>
      </c>
      <c r="H18" s="63" t="s">
        <v>1</v>
      </c>
      <c r="I18" s="17">
        <v>0</v>
      </c>
      <c r="J18" s="64" t="s">
        <v>0</v>
      </c>
      <c r="K18" s="68">
        <v>6</v>
      </c>
      <c r="L18" s="59">
        <f>V18*Price!$L$28</f>
        <v>369</v>
      </c>
      <c r="M18" s="1622">
        <f>V18*Price!$M$28</f>
        <v>0</v>
      </c>
      <c r="N18" s="59">
        <f>V18*Price!$N$28</f>
        <v>411</v>
      </c>
      <c r="O18" s="59">
        <f>V18*Price!$O$28</f>
        <v>462</v>
      </c>
      <c r="P18" s="59">
        <f>V18*Price!$P$28</f>
        <v>495</v>
      </c>
      <c r="Q18" s="59">
        <f>V18*Price!$Q$28</f>
        <v>501</v>
      </c>
      <c r="R18" s="59">
        <f>V18*Price!$R$28</f>
        <v>699</v>
      </c>
      <c r="U18" s="2">
        <f t="shared" si="0"/>
        <v>1.5</v>
      </c>
      <c r="V18" s="2">
        <f t="shared" si="18"/>
        <v>3</v>
      </c>
      <c r="W18" s="3">
        <f t="shared" si="15"/>
        <v>1</v>
      </c>
      <c r="X18" s="1">
        <f t="shared" si="3"/>
        <v>3</v>
      </c>
      <c r="Z18" s="45">
        <f>U18*Price!$L$7</f>
        <v>94.5</v>
      </c>
      <c r="AA18" s="47">
        <f>U18*Price!$M$7</f>
        <v>112.5</v>
      </c>
      <c r="AB18" s="49">
        <f>U18*Price!$N$7</f>
        <v>160.5</v>
      </c>
      <c r="AC18" s="51">
        <f>U18*Price!$O$7</f>
        <v>175.5</v>
      </c>
      <c r="AD18" s="53">
        <f>U18*Price!$P$7</f>
        <v>234</v>
      </c>
      <c r="AE18" s="55">
        <f>U18*Price!$Q$7</f>
        <v>352.5</v>
      </c>
      <c r="AF18" s="57">
        <f>U18*Price!$R$7</f>
        <v>445.5</v>
      </c>
      <c r="AG18" s="2">
        <f>(V18*Price!$C$15)</f>
        <v>97.335000000000008</v>
      </c>
      <c r="AH18" s="1">
        <f>(W18*Price!$C$21)*2</f>
        <v>6.4889999999999999</v>
      </c>
      <c r="AI18" s="1">
        <f>(X18*Price!$C$21)*2</f>
        <v>19.466999999999999</v>
      </c>
      <c r="AJ18" s="2">
        <f>V18*Price!$H$15</f>
        <v>45.423000000000002</v>
      </c>
      <c r="AK18" s="1">
        <f>Price!$H$21</f>
        <v>17.304000000000002</v>
      </c>
      <c r="AL18" s="7">
        <f t="shared" si="13"/>
        <v>186.018</v>
      </c>
    </row>
    <row r="19" spans="1:38" x14ac:dyDescent="0.25">
      <c r="A19" s="100">
        <v>3</v>
      </c>
      <c r="B19" s="101" t="s">
        <v>0</v>
      </c>
      <c r="C19" s="102">
        <v>0</v>
      </c>
      <c r="D19" s="103" t="s">
        <v>1</v>
      </c>
      <c r="E19" s="153">
        <v>1</v>
      </c>
      <c r="F19" s="150" t="s">
        <v>0</v>
      </c>
      <c r="G19" s="151">
        <v>2</v>
      </c>
      <c r="H19" s="205" t="s">
        <v>1</v>
      </c>
      <c r="I19" s="208">
        <v>0</v>
      </c>
      <c r="J19" s="101" t="s">
        <v>0</v>
      </c>
      <c r="K19" s="206">
        <v>6</v>
      </c>
      <c r="L19" s="148">
        <f>V19*Price!$L$28</f>
        <v>430.5</v>
      </c>
      <c r="M19" s="1621">
        <f>V19*Price!$M$28</f>
        <v>0</v>
      </c>
      <c r="N19" s="148">
        <f>V19*Price!$N$28</f>
        <v>479.5</v>
      </c>
      <c r="O19" s="148">
        <f>V19*Price!$O$28</f>
        <v>539</v>
      </c>
      <c r="P19" s="148">
        <f>V19*Price!$P$28</f>
        <v>577.5</v>
      </c>
      <c r="Q19" s="148">
        <f>V19*Price!$Q$28</f>
        <v>584.5</v>
      </c>
      <c r="R19" s="148">
        <f>V19*Price!$R$28</f>
        <v>815.5</v>
      </c>
      <c r="U19" s="2">
        <f t="shared" si="0"/>
        <v>1.75</v>
      </c>
      <c r="V19" s="2">
        <f t="shared" si="18"/>
        <v>3.5</v>
      </c>
      <c r="W19" s="3">
        <f t="shared" si="15"/>
        <v>1.1666666666666667</v>
      </c>
      <c r="X19" s="1">
        <f t="shared" si="3"/>
        <v>3</v>
      </c>
      <c r="Z19" s="45">
        <f>U19*Price!$L$7</f>
        <v>110.25</v>
      </c>
      <c r="AA19" s="47">
        <f>U19*Price!$M$7</f>
        <v>131.25</v>
      </c>
      <c r="AB19" s="49">
        <f>U19*Price!$N$7</f>
        <v>187.25</v>
      </c>
      <c r="AC19" s="51">
        <f>U19*Price!$O$7</f>
        <v>204.75</v>
      </c>
      <c r="AD19" s="53">
        <f>U19*Price!$P$7</f>
        <v>273</v>
      </c>
      <c r="AE19" s="55">
        <f>U19*Price!$Q$7</f>
        <v>411.25</v>
      </c>
      <c r="AF19" s="57">
        <f>U19*Price!$R$7</f>
        <v>519.75</v>
      </c>
      <c r="AG19" s="2">
        <f>(V19*Price!$C$15)</f>
        <v>113.5575</v>
      </c>
      <c r="AH19" s="1">
        <f>(W19*Price!$C$21)*2</f>
        <v>7.5705</v>
      </c>
      <c r="AI19" s="1">
        <f>(X19*Price!$C$21)*2</f>
        <v>19.466999999999999</v>
      </c>
      <c r="AJ19" s="2">
        <f>V19*Price!$H$15</f>
        <v>52.993499999999997</v>
      </c>
      <c r="AK19" s="1">
        <f>Price!$H$21</f>
        <v>17.304000000000002</v>
      </c>
      <c r="AL19" s="7">
        <f t="shared" si="13"/>
        <v>210.89250000000001</v>
      </c>
    </row>
    <row r="20" spans="1:38" x14ac:dyDescent="0.25">
      <c r="A20" s="16">
        <v>3</v>
      </c>
      <c r="B20" s="64" t="s">
        <v>0</v>
      </c>
      <c r="C20" s="67">
        <v>4</v>
      </c>
      <c r="D20" s="70" t="s">
        <v>1</v>
      </c>
      <c r="E20" s="69">
        <v>1</v>
      </c>
      <c r="F20" s="64" t="s">
        <v>0</v>
      </c>
      <c r="G20" s="67">
        <v>0</v>
      </c>
      <c r="H20" s="63" t="s">
        <v>1</v>
      </c>
      <c r="I20" s="17">
        <v>0</v>
      </c>
      <c r="J20" s="64" t="s">
        <v>0</v>
      </c>
      <c r="K20" s="68">
        <v>6</v>
      </c>
      <c r="L20" s="59">
        <f>V20*Price!$L$28</f>
        <v>410</v>
      </c>
      <c r="M20" s="1622">
        <f>V20*Price!$M$28</f>
        <v>0</v>
      </c>
      <c r="N20" s="59">
        <f>V20*Price!$N$28</f>
        <v>456.66666666666669</v>
      </c>
      <c r="O20" s="59">
        <f>V20*Price!$O$28</f>
        <v>513.33333333333337</v>
      </c>
      <c r="P20" s="59">
        <f>V20*Price!$P$28</f>
        <v>550</v>
      </c>
      <c r="Q20" s="59">
        <f>V20*Price!$Q$28</f>
        <v>556.66666666666674</v>
      </c>
      <c r="R20" s="59">
        <f>V20*Price!$R$28</f>
        <v>776.66666666666674</v>
      </c>
      <c r="U20" s="2">
        <f t="shared" si="0"/>
        <v>1.6666666666666667</v>
      </c>
      <c r="V20" s="2">
        <f t="shared" si="18"/>
        <v>3.3333333333333335</v>
      </c>
      <c r="W20" s="3">
        <f t="shared" si="15"/>
        <v>1</v>
      </c>
      <c r="X20" s="2">
        <f t="shared" si="3"/>
        <v>3.3333333333333335</v>
      </c>
      <c r="Z20" s="45">
        <f>U20*Price!$L$7</f>
        <v>105</v>
      </c>
      <c r="AA20" s="47">
        <f>U20*Price!$M$7</f>
        <v>125</v>
      </c>
      <c r="AB20" s="49">
        <f>U20*Price!$N$7</f>
        <v>178.33333333333334</v>
      </c>
      <c r="AC20" s="51">
        <f>U20*Price!$O$7</f>
        <v>195</v>
      </c>
      <c r="AD20" s="53">
        <f>U20*Price!$P$7</f>
        <v>260</v>
      </c>
      <c r="AE20" s="55">
        <f>U20*Price!$Q$7</f>
        <v>391.66666666666669</v>
      </c>
      <c r="AF20" s="57">
        <f>U20*Price!$R$7</f>
        <v>495</v>
      </c>
      <c r="AG20" s="2">
        <f>(V20*Price!$C$15)</f>
        <v>108.15</v>
      </c>
      <c r="AH20" s="1">
        <f>(W20*Price!$C$21)*2</f>
        <v>6.4889999999999999</v>
      </c>
      <c r="AI20" s="1">
        <f>(X20*Price!$C$21)*2</f>
        <v>21.63</v>
      </c>
      <c r="AJ20" s="2">
        <f>V20*Price!$H$15</f>
        <v>50.47</v>
      </c>
      <c r="AK20" s="1">
        <f>Price!$H$21</f>
        <v>17.304000000000002</v>
      </c>
      <c r="AL20" s="7">
        <f t="shared" si="13"/>
        <v>204.04300000000001</v>
      </c>
    </row>
    <row r="21" spans="1:38" x14ac:dyDescent="0.25">
      <c r="A21" s="197">
        <v>3</v>
      </c>
      <c r="B21" s="150" t="s">
        <v>0</v>
      </c>
      <c r="C21" s="151">
        <v>6</v>
      </c>
      <c r="D21" s="152" t="s">
        <v>1</v>
      </c>
      <c r="E21" s="153">
        <v>1</v>
      </c>
      <c r="F21" s="150" t="s">
        <v>0</v>
      </c>
      <c r="G21" s="151">
        <v>0</v>
      </c>
      <c r="H21" s="198" t="s">
        <v>1</v>
      </c>
      <c r="I21" s="251">
        <v>0</v>
      </c>
      <c r="J21" s="150" t="s">
        <v>0</v>
      </c>
      <c r="K21" s="199">
        <v>6</v>
      </c>
      <c r="L21" s="148">
        <f>V21*Price!$L$28</f>
        <v>430.5</v>
      </c>
      <c r="M21" s="1621">
        <f>V21*Price!$M$28</f>
        <v>0</v>
      </c>
      <c r="N21" s="148">
        <f>V21*Price!$N$28</f>
        <v>479.5</v>
      </c>
      <c r="O21" s="148">
        <f>V21*Price!$O$28</f>
        <v>539</v>
      </c>
      <c r="P21" s="148">
        <f>V21*Price!$P$28</f>
        <v>577.5</v>
      </c>
      <c r="Q21" s="148">
        <f>V21*Price!$Q$28</f>
        <v>584.5</v>
      </c>
      <c r="R21" s="148">
        <f>V21*Price!$R$28</f>
        <v>815.5</v>
      </c>
      <c r="U21" s="2">
        <f t="shared" si="0"/>
        <v>1.75</v>
      </c>
      <c r="V21" s="2">
        <f t="shared" si="18"/>
        <v>3.5</v>
      </c>
      <c r="W21" s="3">
        <f t="shared" si="15"/>
        <v>1</v>
      </c>
      <c r="X21" s="1">
        <f t="shared" si="3"/>
        <v>3.5</v>
      </c>
      <c r="Z21" s="45">
        <f>U21*Price!$L$7</f>
        <v>110.25</v>
      </c>
      <c r="AA21" s="47">
        <f>U21*Price!$M$7</f>
        <v>131.25</v>
      </c>
      <c r="AB21" s="49">
        <f>U21*Price!$N$7</f>
        <v>187.25</v>
      </c>
      <c r="AC21" s="51">
        <f>U21*Price!$O$7</f>
        <v>204.75</v>
      </c>
      <c r="AD21" s="53">
        <f>U21*Price!$P$7</f>
        <v>273</v>
      </c>
      <c r="AE21" s="55">
        <f>U21*Price!$Q$7</f>
        <v>411.25</v>
      </c>
      <c r="AF21" s="57">
        <f>U21*Price!$R$7</f>
        <v>519.75</v>
      </c>
      <c r="AG21" s="2">
        <f>(V21*Price!$C$15)</f>
        <v>113.5575</v>
      </c>
      <c r="AH21" s="1">
        <f>(W21*Price!$C$21)*2</f>
        <v>6.4889999999999999</v>
      </c>
      <c r="AI21" s="1">
        <f>(X21*Price!$C$21)*2</f>
        <v>22.711500000000001</v>
      </c>
      <c r="AJ21" s="2">
        <f>V21*Price!$H$15</f>
        <v>52.993499999999997</v>
      </c>
      <c r="AK21" s="1">
        <f>Price!$H$21</f>
        <v>17.304000000000002</v>
      </c>
      <c r="AL21" s="7">
        <f t="shared" si="13"/>
        <v>213.05550000000002</v>
      </c>
    </row>
    <row r="22" spans="1:38" x14ac:dyDescent="0.25">
      <c r="A22" s="16">
        <v>4</v>
      </c>
      <c r="B22" s="64" t="s">
        <v>0</v>
      </c>
      <c r="C22" s="67">
        <v>0</v>
      </c>
      <c r="D22" s="70" t="s">
        <v>1</v>
      </c>
      <c r="E22" s="69">
        <v>1</v>
      </c>
      <c r="F22" s="64" t="s">
        <v>0</v>
      </c>
      <c r="G22" s="67">
        <v>0</v>
      </c>
      <c r="H22" s="63" t="s">
        <v>1</v>
      </c>
      <c r="I22" s="17">
        <v>0</v>
      </c>
      <c r="J22" s="64" t="s">
        <v>0</v>
      </c>
      <c r="K22" s="68">
        <v>6</v>
      </c>
      <c r="L22" s="59">
        <f>V22*Price!$L$28</f>
        <v>492</v>
      </c>
      <c r="M22" s="1622">
        <f>V22*Price!$M$28</f>
        <v>0</v>
      </c>
      <c r="N22" s="59">
        <f>V22*Price!$N$28</f>
        <v>548</v>
      </c>
      <c r="O22" s="59">
        <f>V22*Price!$O$28</f>
        <v>616</v>
      </c>
      <c r="P22" s="59">
        <f>V22*Price!$P$28</f>
        <v>660</v>
      </c>
      <c r="Q22" s="59">
        <f>V22*Price!$Q$28</f>
        <v>668</v>
      </c>
      <c r="R22" s="59">
        <f>V22*Price!$R$28</f>
        <v>932</v>
      </c>
      <c r="U22" s="2">
        <f t="shared" si="0"/>
        <v>2</v>
      </c>
      <c r="V22" s="2">
        <f t="shared" si="18"/>
        <v>4</v>
      </c>
      <c r="W22" s="3">
        <f t="shared" si="15"/>
        <v>1</v>
      </c>
      <c r="X22" s="1">
        <f t="shared" si="3"/>
        <v>4</v>
      </c>
      <c r="Z22" s="45">
        <f>U22*Price!$L$7</f>
        <v>126</v>
      </c>
      <c r="AA22" s="47">
        <f>U22*Price!$M$7</f>
        <v>150</v>
      </c>
      <c r="AB22" s="49">
        <f>U22*Price!$N$7</f>
        <v>214</v>
      </c>
      <c r="AC22" s="51">
        <f>U22*Price!$O$7</f>
        <v>234</v>
      </c>
      <c r="AD22" s="53">
        <f>U22*Price!$P$7</f>
        <v>312</v>
      </c>
      <c r="AE22" s="55">
        <f>U22*Price!$Q$7</f>
        <v>470</v>
      </c>
      <c r="AF22" s="57">
        <f>U22*Price!$R$7</f>
        <v>594</v>
      </c>
      <c r="AG22" s="2">
        <f>(V22*Price!$C$15)</f>
        <v>129.78</v>
      </c>
      <c r="AH22" s="1">
        <f>(W22*Price!$C$21)*2</f>
        <v>6.4889999999999999</v>
      </c>
      <c r="AI22" s="1">
        <f>(X22*Price!$C$21)*2</f>
        <v>25.956</v>
      </c>
      <c r="AJ22" s="2">
        <f>V22*Price!$H$15</f>
        <v>60.564</v>
      </c>
      <c r="AK22" s="1">
        <f>Price!$H$21</f>
        <v>17.304000000000002</v>
      </c>
      <c r="AL22" s="7">
        <f t="shared" si="13"/>
        <v>240.09299999999999</v>
      </c>
    </row>
    <row r="23" spans="1:38" x14ac:dyDescent="0.25">
      <c r="A23" s="100">
        <v>4</v>
      </c>
      <c r="B23" s="101" t="s">
        <v>0</v>
      </c>
      <c r="C23" s="102">
        <v>0</v>
      </c>
      <c r="D23" s="103" t="s">
        <v>1</v>
      </c>
      <c r="E23" s="153">
        <v>1</v>
      </c>
      <c r="F23" s="150" t="s">
        <v>0</v>
      </c>
      <c r="G23" s="151">
        <v>2</v>
      </c>
      <c r="H23" s="205" t="s">
        <v>1</v>
      </c>
      <c r="I23" s="208">
        <v>0</v>
      </c>
      <c r="J23" s="101" t="s">
        <v>0</v>
      </c>
      <c r="K23" s="206">
        <v>6</v>
      </c>
      <c r="L23" s="148">
        <f>V23*Price!$L$28</f>
        <v>574</v>
      </c>
      <c r="M23" s="1621">
        <f>V23*Price!$M$28</f>
        <v>0</v>
      </c>
      <c r="N23" s="148">
        <f>V23*Price!$N$28</f>
        <v>639.33333333333337</v>
      </c>
      <c r="O23" s="148">
        <f>V23*Price!$O$28</f>
        <v>718.66666666666674</v>
      </c>
      <c r="P23" s="148">
        <f>V23*Price!$P$28</f>
        <v>770</v>
      </c>
      <c r="Q23" s="148">
        <f>V23*Price!$Q$28</f>
        <v>779.33333333333337</v>
      </c>
      <c r="R23" s="148">
        <f>V23*Price!$R$28</f>
        <v>1087.3333333333335</v>
      </c>
      <c r="U23" s="2">
        <f t="shared" si="0"/>
        <v>2.3333333333333335</v>
      </c>
      <c r="V23" s="2">
        <f t="shared" si="18"/>
        <v>4.666666666666667</v>
      </c>
      <c r="W23" s="3">
        <f t="shared" si="15"/>
        <v>1.1666666666666667</v>
      </c>
      <c r="X23" s="2">
        <f t="shared" si="3"/>
        <v>4</v>
      </c>
      <c r="Z23" s="45">
        <f>U23*Price!$L$7</f>
        <v>147</v>
      </c>
      <c r="AA23" s="47">
        <f>U23*Price!$M$7</f>
        <v>175</v>
      </c>
      <c r="AB23" s="49">
        <f>U23*Price!$N$7</f>
        <v>249.66666666666669</v>
      </c>
      <c r="AC23" s="51">
        <f>U23*Price!$O$7</f>
        <v>273</v>
      </c>
      <c r="AD23" s="53">
        <f>U23*Price!$P$7</f>
        <v>364</v>
      </c>
      <c r="AE23" s="55">
        <f>U23*Price!$Q$7</f>
        <v>548.33333333333337</v>
      </c>
      <c r="AF23" s="57">
        <f>U23*Price!$R$7</f>
        <v>693</v>
      </c>
      <c r="AG23" s="2">
        <f>(V23*Price!$C$15)</f>
        <v>151.41000000000003</v>
      </c>
      <c r="AH23" s="1">
        <f>(W23*Price!$C$21)*2</f>
        <v>7.5705</v>
      </c>
      <c r="AI23" s="1">
        <f>(X23*Price!$C$21)*2</f>
        <v>25.956</v>
      </c>
      <c r="AJ23" s="2">
        <f>V23*Price!$H$15</f>
        <v>70.658000000000001</v>
      </c>
      <c r="AK23" s="1">
        <f>Price!$H$21</f>
        <v>17.304000000000002</v>
      </c>
      <c r="AL23" s="7">
        <f t="shared" si="13"/>
        <v>272.89850000000001</v>
      </c>
    </row>
    <row r="24" spans="1:38" x14ac:dyDescent="0.25">
      <c r="A24" s="100">
        <v>4</v>
      </c>
      <c r="B24" s="101" t="s">
        <v>0</v>
      </c>
      <c r="C24" s="102">
        <v>0</v>
      </c>
      <c r="D24" s="103" t="s">
        <v>1</v>
      </c>
      <c r="E24" s="69">
        <v>1</v>
      </c>
      <c r="F24" s="64" t="s">
        <v>0</v>
      </c>
      <c r="G24" s="67">
        <v>4</v>
      </c>
      <c r="H24" s="205" t="s">
        <v>1</v>
      </c>
      <c r="I24" s="208">
        <v>0</v>
      </c>
      <c r="J24" s="101" t="s">
        <v>0</v>
      </c>
      <c r="K24" s="206">
        <v>6</v>
      </c>
      <c r="L24" s="59">
        <f>V24*Price!$L$28</f>
        <v>656</v>
      </c>
      <c r="M24" s="1622">
        <f>V24*Price!$M$28</f>
        <v>0</v>
      </c>
      <c r="N24" s="59">
        <f>V24*Price!$N$28</f>
        <v>730.66666666666663</v>
      </c>
      <c r="O24" s="59">
        <f>V24*Price!$O$28</f>
        <v>821.33333333333326</v>
      </c>
      <c r="P24" s="59">
        <f>V24*Price!$P$28</f>
        <v>880</v>
      </c>
      <c r="Q24" s="59">
        <f>V24*Price!$Q$28</f>
        <v>890.66666666666663</v>
      </c>
      <c r="R24" s="59">
        <f>V24*Price!$R$28</f>
        <v>1242.6666666666665</v>
      </c>
      <c r="U24" s="2">
        <f t="shared" si="0"/>
        <v>2.6666666666666665</v>
      </c>
      <c r="V24" s="2">
        <f t="shared" si="18"/>
        <v>5.333333333333333</v>
      </c>
      <c r="W24" s="3">
        <f t="shared" si="15"/>
        <v>1.3333333333333333</v>
      </c>
      <c r="X24" s="2">
        <f t="shared" si="3"/>
        <v>4</v>
      </c>
      <c r="Z24" s="45">
        <f>U24*Price!$L$7</f>
        <v>168</v>
      </c>
      <c r="AA24" s="47">
        <f>U24*Price!$M$7</f>
        <v>200</v>
      </c>
      <c r="AB24" s="49">
        <f>U24*Price!$N$7</f>
        <v>285.33333333333331</v>
      </c>
      <c r="AC24" s="51">
        <f>U24*Price!$O$7</f>
        <v>312</v>
      </c>
      <c r="AD24" s="53">
        <f>U24*Price!$P$7</f>
        <v>416</v>
      </c>
      <c r="AE24" s="55">
        <f>U24*Price!$Q$7</f>
        <v>626.66666666666663</v>
      </c>
      <c r="AF24" s="57">
        <f>U24*Price!$R$7</f>
        <v>792</v>
      </c>
      <c r="AG24" s="2">
        <f>(V24*Price!$C$15)</f>
        <v>173.04</v>
      </c>
      <c r="AH24" s="1">
        <f>(W24*Price!$C$21)*2</f>
        <v>8.6519999999999992</v>
      </c>
      <c r="AI24" s="1">
        <f>(X24*Price!$C$21)*2</f>
        <v>25.956</v>
      </c>
      <c r="AJ24" s="2">
        <f>V24*Price!$H$15</f>
        <v>80.751999999999995</v>
      </c>
      <c r="AK24" s="1">
        <f>Price!$H$21</f>
        <v>17.304000000000002</v>
      </c>
      <c r="AL24" s="7">
        <f t="shared" si="13"/>
        <v>305.70399999999995</v>
      </c>
    </row>
    <row r="25" spans="1:38" x14ac:dyDescent="0.25">
      <c r="A25" s="197">
        <v>4</v>
      </c>
      <c r="B25" s="150" t="s">
        <v>0</v>
      </c>
      <c r="C25" s="151">
        <v>6</v>
      </c>
      <c r="D25" s="152" t="s">
        <v>1</v>
      </c>
      <c r="E25" s="153">
        <v>1</v>
      </c>
      <c r="F25" s="150" t="s">
        <v>0</v>
      </c>
      <c r="G25" s="151">
        <v>0</v>
      </c>
      <c r="H25" s="198" t="s">
        <v>1</v>
      </c>
      <c r="I25" s="251">
        <v>0</v>
      </c>
      <c r="J25" s="150" t="s">
        <v>0</v>
      </c>
      <c r="K25" s="199">
        <v>6</v>
      </c>
      <c r="L25" s="148">
        <f>V25*Price!$L$28</f>
        <v>553.5</v>
      </c>
      <c r="M25" s="1621">
        <f>V25*Price!$M$28</f>
        <v>0</v>
      </c>
      <c r="N25" s="148">
        <f>V25*Price!$N$28</f>
        <v>616.5</v>
      </c>
      <c r="O25" s="148">
        <f>V25*Price!$O$28</f>
        <v>693</v>
      </c>
      <c r="P25" s="148">
        <f>V25*Price!$P$28</f>
        <v>742.5</v>
      </c>
      <c r="Q25" s="148">
        <f>V25*Price!$Q$28</f>
        <v>751.5</v>
      </c>
      <c r="R25" s="148">
        <f>V25*Price!$R$28</f>
        <v>1048.5</v>
      </c>
      <c r="U25" s="2">
        <f t="shared" si="0"/>
        <v>2.25</v>
      </c>
      <c r="V25" s="2">
        <f t="shared" si="18"/>
        <v>4.5</v>
      </c>
      <c r="W25" s="3">
        <f t="shared" si="15"/>
        <v>1</v>
      </c>
      <c r="X25" s="2">
        <f t="shared" si="3"/>
        <v>4.5</v>
      </c>
      <c r="Z25" s="45">
        <f>U25*Price!$L$7</f>
        <v>141.75</v>
      </c>
      <c r="AA25" s="47">
        <f>U25*Price!$M$7</f>
        <v>168.75</v>
      </c>
      <c r="AB25" s="49">
        <f>U25*Price!$N$7</f>
        <v>240.75</v>
      </c>
      <c r="AC25" s="51">
        <f>U25*Price!$O$7</f>
        <v>263.25</v>
      </c>
      <c r="AD25" s="53">
        <f>U25*Price!$P$7</f>
        <v>351</v>
      </c>
      <c r="AE25" s="55">
        <f>U25*Price!$Q$7</f>
        <v>528.75</v>
      </c>
      <c r="AF25" s="57">
        <f>U25*Price!$R$7</f>
        <v>668.25</v>
      </c>
      <c r="AG25" s="2">
        <f>(V25*Price!$C$15)</f>
        <v>146.0025</v>
      </c>
      <c r="AH25" s="1">
        <f>(W25*Price!$C$21)*2</f>
        <v>6.4889999999999999</v>
      </c>
      <c r="AI25" s="1">
        <f>(X25*Price!$C$21)*2</f>
        <v>29.200499999999998</v>
      </c>
      <c r="AJ25" s="2">
        <f>V25*Price!$H$15</f>
        <v>68.134500000000003</v>
      </c>
      <c r="AK25" s="1">
        <f>Price!$H$21</f>
        <v>17.304000000000002</v>
      </c>
      <c r="AL25" s="7">
        <f t="shared" si="13"/>
        <v>267.13049999999998</v>
      </c>
    </row>
    <row r="26" spans="1:38" x14ac:dyDescent="0.25">
      <c r="A26" s="100">
        <v>4</v>
      </c>
      <c r="B26" s="101" t="s">
        <v>0</v>
      </c>
      <c r="C26" s="102">
        <v>6</v>
      </c>
      <c r="D26" s="103" t="s">
        <v>1</v>
      </c>
      <c r="E26" s="69">
        <v>1</v>
      </c>
      <c r="F26" s="64" t="s">
        <v>0</v>
      </c>
      <c r="G26" s="67">
        <v>2</v>
      </c>
      <c r="H26" s="205" t="s">
        <v>1</v>
      </c>
      <c r="I26" s="208">
        <v>0</v>
      </c>
      <c r="J26" s="101" t="s">
        <v>0</v>
      </c>
      <c r="K26" s="206">
        <v>6</v>
      </c>
      <c r="L26" s="59">
        <f>V26*Price!$L$28</f>
        <v>645.75</v>
      </c>
      <c r="M26" s="1622">
        <f>V26*Price!$M$28</f>
        <v>0</v>
      </c>
      <c r="N26" s="59">
        <f>V26*Price!$N$28</f>
        <v>719.25</v>
      </c>
      <c r="O26" s="59">
        <f>V26*Price!$O$28</f>
        <v>808.5</v>
      </c>
      <c r="P26" s="59">
        <f>V26*Price!$P$28</f>
        <v>866.25</v>
      </c>
      <c r="Q26" s="59">
        <f>V26*Price!$Q$28</f>
        <v>876.75</v>
      </c>
      <c r="R26" s="59">
        <f>V26*Price!$R$28</f>
        <v>1223.25</v>
      </c>
      <c r="U26" s="2">
        <f t="shared" si="0"/>
        <v>2.625</v>
      </c>
      <c r="V26" s="2">
        <f t="shared" si="18"/>
        <v>5.25</v>
      </c>
      <c r="W26" s="3">
        <f t="shared" si="15"/>
        <v>1.1666666666666667</v>
      </c>
      <c r="X26" s="2">
        <f t="shared" si="3"/>
        <v>4.5</v>
      </c>
      <c r="Z26" s="45">
        <f>U26*Price!$L$7</f>
        <v>165.375</v>
      </c>
      <c r="AA26" s="47">
        <f>U26*Price!$M$7</f>
        <v>196.875</v>
      </c>
      <c r="AB26" s="49">
        <f>U26*Price!$N$7</f>
        <v>280.875</v>
      </c>
      <c r="AC26" s="51">
        <f>U26*Price!$O$7</f>
        <v>307.125</v>
      </c>
      <c r="AD26" s="53">
        <f>U26*Price!$P$7</f>
        <v>409.5</v>
      </c>
      <c r="AE26" s="55">
        <f>U26*Price!$Q$7</f>
        <v>616.875</v>
      </c>
      <c r="AF26" s="57">
        <f>U26*Price!$R$7</f>
        <v>779.625</v>
      </c>
      <c r="AG26" s="2">
        <f>(V26*Price!$C$15)</f>
        <v>170.33625000000001</v>
      </c>
      <c r="AH26" s="1">
        <f>(W26*Price!$C$21)*2</f>
        <v>7.5705</v>
      </c>
      <c r="AI26" s="1">
        <f>(X26*Price!$C$21)*2</f>
        <v>29.200499999999998</v>
      </c>
      <c r="AJ26" s="2">
        <f>V26*Price!$H$15</f>
        <v>79.490250000000003</v>
      </c>
      <c r="AK26" s="1">
        <f>Price!$H$21</f>
        <v>17.304000000000002</v>
      </c>
      <c r="AL26" s="7">
        <f t="shared" si="13"/>
        <v>303.90150000000006</v>
      </c>
    </row>
    <row r="27" spans="1:38" x14ac:dyDescent="0.25">
      <c r="A27" s="100">
        <v>4</v>
      </c>
      <c r="B27" s="101" t="s">
        <v>0</v>
      </c>
      <c r="C27" s="102">
        <v>6</v>
      </c>
      <c r="D27" s="103" t="s">
        <v>1</v>
      </c>
      <c r="E27" s="153">
        <v>1</v>
      </c>
      <c r="F27" s="150" t="s">
        <v>0</v>
      </c>
      <c r="G27" s="151">
        <v>4</v>
      </c>
      <c r="H27" s="205" t="s">
        <v>1</v>
      </c>
      <c r="I27" s="208">
        <v>0</v>
      </c>
      <c r="J27" s="101" t="s">
        <v>0</v>
      </c>
      <c r="K27" s="206">
        <v>6</v>
      </c>
      <c r="L27" s="148">
        <f>V27*Price!$L$28</f>
        <v>738</v>
      </c>
      <c r="M27" s="1621">
        <f>V27*Price!$M$28</f>
        <v>0</v>
      </c>
      <c r="N27" s="148">
        <f>V27*Price!$N$28</f>
        <v>822</v>
      </c>
      <c r="O27" s="148">
        <f>V27*Price!$O$28</f>
        <v>924</v>
      </c>
      <c r="P27" s="148">
        <f>V27*Price!$P$28</f>
        <v>990</v>
      </c>
      <c r="Q27" s="148">
        <f>V27*Price!$Q$28</f>
        <v>1002</v>
      </c>
      <c r="R27" s="148">
        <f>V27*Price!$R$28</f>
        <v>1398</v>
      </c>
      <c r="U27" s="2">
        <f t="shared" si="0"/>
        <v>3</v>
      </c>
      <c r="V27" s="2">
        <f t="shared" si="18"/>
        <v>6</v>
      </c>
      <c r="W27" s="3">
        <f t="shared" si="15"/>
        <v>1.3333333333333333</v>
      </c>
      <c r="X27" s="2">
        <f t="shared" si="3"/>
        <v>4.5</v>
      </c>
      <c r="Z27" s="45">
        <f>U27*Price!$L$7</f>
        <v>189</v>
      </c>
      <c r="AA27" s="47">
        <f>U27*Price!$M$7</f>
        <v>225</v>
      </c>
      <c r="AB27" s="49">
        <f>U27*Price!$N$7</f>
        <v>321</v>
      </c>
      <c r="AC27" s="51">
        <f>U27*Price!$O$7</f>
        <v>351</v>
      </c>
      <c r="AD27" s="53">
        <f>U27*Price!$P$7</f>
        <v>468</v>
      </c>
      <c r="AE27" s="55">
        <f>U27*Price!$Q$7</f>
        <v>705</v>
      </c>
      <c r="AF27" s="57">
        <f>U27*Price!$R$7</f>
        <v>891</v>
      </c>
      <c r="AG27" s="2">
        <f>(V27*Price!$C$15)</f>
        <v>194.67000000000002</v>
      </c>
      <c r="AH27" s="1">
        <f>(W27*Price!$C$21)*2</f>
        <v>8.6519999999999992</v>
      </c>
      <c r="AI27" s="1">
        <f>(X27*Price!$C$21)*2</f>
        <v>29.200499999999998</v>
      </c>
      <c r="AJ27" s="2">
        <f>V27*Price!$H$15</f>
        <v>90.846000000000004</v>
      </c>
      <c r="AK27" s="1">
        <f>Price!$H$21</f>
        <v>17.304000000000002</v>
      </c>
      <c r="AL27" s="7">
        <f t="shared" si="13"/>
        <v>340.67250000000001</v>
      </c>
    </row>
    <row r="28" spans="1:38" x14ac:dyDescent="0.25">
      <c r="A28" s="16">
        <v>5</v>
      </c>
      <c r="B28" s="64" t="s">
        <v>0</v>
      </c>
      <c r="C28" s="67">
        <v>0</v>
      </c>
      <c r="D28" s="70" t="s">
        <v>1</v>
      </c>
      <c r="E28" s="69">
        <v>1</v>
      </c>
      <c r="F28" s="64" t="s">
        <v>0</v>
      </c>
      <c r="G28" s="67">
        <v>0</v>
      </c>
      <c r="H28" s="63" t="s">
        <v>1</v>
      </c>
      <c r="I28" s="17">
        <v>0</v>
      </c>
      <c r="J28" s="64" t="s">
        <v>0</v>
      </c>
      <c r="K28" s="68">
        <v>6</v>
      </c>
      <c r="L28" s="59">
        <f>(V28*Price!$L$28)*$V$56</f>
        <v>676.5</v>
      </c>
      <c r="M28" s="1622">
        <f>(V28*Price!$M$28)*$V$56</f>
        <v>0</v>
      </c>
      <c r="N28" s="59">
        <f>(V28*Price!$N$28)*$V$56</f>
        <v>753.50000000000011</v>
      </c>
      <c r="O28" s="59">
        <f>(V28*Price!$O$28)*$V$56</f>
        <v>847.00000000000011</v>
      </c>
      <c r="P28" s="59">
        <f>(V28*Price!$P$28)*$V$56</f>
        <v>907.50000000000011</v>
      </c>
      <c r="Q28" s="59">
        <f>(V28*Price!$Q$28)*$V$56</f>
        <v>918.50000000000011</v>
      </c>
      <c r="R28" s="59">
        <f>(V28*Price!$R$28)*$V$56</f>
        <v>1281.5</v>
      </c>
      <c r="U28" s="2">
        <f t="shared" si="0"/>
        <v>2.5</v>
      </c>
      <c r="V28" s="2">
        <f t="shared" si="18"/>
        <v>5</v>
      </c>
      <c r="W28" s="3">
        <f t="shared" si="15"/>
        <v>1</v>
      </c>
      <c r="X28" s="2">
        <f t="shared" si="3"/>
        <v>5</v>
      </c>
      <c r="Z28" s="45">
        <f>U28*Price!$L$7</f>
        <v>157.5</v>
      </c>
      <c r="AA28" s="47">
        <f>U28*Price!$M$7</f>
        <v>187.5</v>
      </c>
      <c r="AB28" s="49">
        <f>U28*Price!$N$7</f>
        <v>267.5</v>
      </c>
      <c r="AC28" s="51">
        <f>U28*Price!$O$7</f>
        <v>292.5</v>
      </c>
      <c r="AD28" s="53">
        <f>U28*Price!$P$7</f>
        <v>390</v>
      </c>
      <c r="AE28" s="55">
        <f>U28*Price!$Q$7</f>
        <v>587.5</v>
      </c>
      <c r="AF28" s="57">
        <f>U28*Price!$R$7</f>
        <v>742.5</v>
      </c>
      <c r="AG28" s="2">
        <f>(V28*Price!$C$15)</f>
        <v>162.22499999999999</v>
      </c>
      <c r="AH28" s="1">
        <f>(W28*Price!$C$21)*2</f>
        <v>6.4889999999999999</v>
      </c>
      <c r="AI28" s="1">
        <f>(X28*Price!$C$21)*2</f>
        <v>32.445</v>
      </c>
      <c r="AJ28" s="2">
        <f>V28*Price!$H$15</f>
        <v>75.704999999999998</v>
      </c>
      <c r="AK28" s="1">
        <f>Price!$H$21</f>
        <v>17.304000000000002</v>
      </c>
      <c r="AL28" s="7">
        <f t="shared" si="13"/>
        <v>294.16800000000001</v>
      </c>
    </row>
    <row r="29" spans="1:38" x14ac:dyDescent="0.25">
      <c r="A29" s="100">
        <v>5</v>
      </c>
      <c r="B29" s="101" t="s">
        <v>0</v>
      </c>
      <c r="C29" s="102">
        <v>0</v>
      </c>
      <c r="D29" s="103" t="s">
        <v>1</v>
      </c>
      <c r="E29" s="153">
        <v>1</v>
      </c>
      <c r="F29" s="150" t="s">
        <v>0</v>
      </c>
      <c r="G29" s="151">
        <v>2</v>
      </c>
      <c r="H29" s="205" t="s">
        <v>1</v>
      </c>
      <c r="I29" s="208">
        <v>0</v>
      </c>
      <c r="J29" s="101" t="s">
        <v>0</v>
      </c>
      <c r="K29" s="206">
        <v>6</v>
      </c>
      <c r="L29" s="148">
        <f>(V29*Price!$L$28)*$V$56</f>
        <v>789.25000000000023</v>
      </c>
      <c r="M29" s="1621">
        <f>(V29*Price!$M$28)*$V$56</f>
        <v>0</v>
      </c>
      <c r="N29" s="148">
        <f>(V29*Price!$N$28)*$V$56</f>
        <v>879.08333333333348</v>
      </c>
      <c r="O29" s="148">
        <f>(V29*Price!$O$28)*$V$56</f>
        <v>988.16666666666674</v>
      </c>
      <c r="P29" s="148">
        <f>(V29*Price!$P$28)*$V$56</f>
        <v>1058.7500000000002</v>
      </c>
      <c r="Q29" s="148">
        <f>(V29*Price!$Q$28)*$V$56</f>
        <v>1071.5833333333335</v>
      </c>
      <c r="R29" s="148">
        <f>(V29*Price!$R$28)*$V$56</f>
        <v>1495.0833333333335</v>
      </c>
      <c r="U29" s="2">
        <f t="shared" si="0"/>
        <v>2.916666666666667</v>
      </c>
      <c r="V29" s="2">
        <f t="shared" si="18"/>
        <v>5.8333333333333339</v>
      </c>
      <c r="W29" s="3">
        <f t="shared" si="15"/>
        <v>1.1666666666666667</v>
      </c>
      <c r="X29" s="2">
        <f t="shared" si="3"/>
        <v>5</v>
      </c>
      <c r="Z29" s="45">
        <f>U29*Price!$L$7</f>
        <v>183.75000000000003</v>
      </c>
      <c r="AA29" s="47">
        <f>U29*Price!$M$7</f>
        <v>218.75000000000003</v>
      </c>
      <c r="AB29" s="49">
        <f>U29*Price!$N$7</f>
        <v>312.08333333333337</v>
      </c>
      <c r="AC29" s="51">
        <f>U29*Price!$O$7</f>
        <v>341.25000000000006</v>
      </c>
      <c r="AD29" s="53">
        <f>U29*Price!$P$7</f>
        <v>455.00000000000006</v>
      </c>
      <c r="AE29" s="55">
        <f>U29*Price!$Q$7</f>
        <v>685.41666666666674</v>
      </c>
      <c r="AF29" s="57">
        <f>U29*Price!$R$7</f>
        <v>866.25000000000011</v>
      </c>
      <c r="AG29" s="2">
        <f>(V29*Price!$C$15)</f>
        <v>189.26250000000002</v>
      </c>
      <c r="AH29" s="1">
        <f>(W29*Price!$C$21)*2</f>
        <v>7.5705</v>
      </c>
      <c r="AI29" s="1">
        <f>(X29*Price!$C$21)*2</f>
        <v>32.445</v>
      </c>
      <c r="AJ29" s="2">
        <f>V29*Price!$H$15</f>
        <v>88.322500000000005</v>
      </c>
      <c r="AK29" s="1">
        <f>Price!$H$21</f>
        <v>17.304000000000002</v>
      </c>
      <c r="AL29" s="7">
        <f t="shared" si="13"/>
        <v>334.90449999999998</v>
      </c>
    </row>
    <row r="30" spans="1:38" x14ac:dyDescent="0.25">
      <c r="A30" s="100">
        <v>5</v>
      </c>
      <c r="B30" s="101" t="s">
        <v>0</v>
      </c>
      <c r="C30" s="102">
        <v>0</v>
      </c>
      <c r="D30" s="103" t="s">
        <v>1</v>
      </c>
      <c r="E30" s="69">
        <v>1</v>
      </c>
      <c r="F30" s="64" t="s">
        <v>0</v>
      </c>
      <c r="G30" s="67">
        <v>4</v>
      </c>
      <c r="H30" s="205" t="s">
        <v>1</v>
      </c>
      <c r="I30" s="208">
        <v>0</v>
      </c>
      <c r="J30" s="101" t="s">
        <v>0</v>
      </c>
      <c r="K30" s="206">
        <v>6</v>
      </c>
      <c r="L30" s="59">
        <f>(V30*Price!$L$28)*$V$56</f>
        <v>902</v>
      </c>
      <c r="M30" s="1622">
        <f>(V30*Price!$M$28)*$V$56</f>
        <v>0</v>
      </c>
      <c r="N30" s="59">
        <f>(V30*Price!$N$28)*$V$56</f>
        <v>1004.6666666666666</v>
      </c>
      <c r="O30" s="59">
        <f>(V30*Price!$O$28)*$V$56</f>
        <v>1129.3333333333333</v>
      </c>
      <c r="P30" s="59">
        <f>(V30*Price!$P$28)*$V$56</f>
        <v>1210</v>
      </c>
      <c r="Q30" s="59">
        <f>(V30*Price!$Q$28)*$V$56</f>
        <v>1224.6666666666667</v>
      </c>
      <c r="R30" s="59">
        <f>(V30*Price!$R$28)*$V$56</f>
        <v>1708.6666666666667</v>
      </c>
      <c r="U30" s="2">
        <f t="shared" si="0"/>
        <v>3.333333333333333</v>
      </c>
      <c r="V30" s="2">
        <f t="shared" si="18"/>
        <v>6.6666666666666661</v>
      </c>
      <c r="W30" s="3">
        <f t="shared" si="15"/>
        <v>1.3333333333333333</v>
      </c>
      <c r="X30" s="2">
        <f t="shared" si="3"/>
        <v>5</v>
      </c>
      <c r="Z30" s="45">
        <f>U30*Price!$L$7</f>
        <v>209.99999999999997</v>
      </c>
      <c r="AA30" s="47">
        <f>U30*Price!$M$7</f>
        <v>249.99999999999997</v>
      </c>
      <c r="AB30" s="49">
        <f>U30*Price!$N$7</f>
        <v>356.66666666666663</v>
      </c>
      <c r="AC30" s="51">
        <f>U30*Price!$O$7</f>
        <v>389.99999999999994</v>
      </c>
      <c r="AD30" s="53">
        <f>U30*Price!$P$7</f>
        <v>520</v>
      </c>
      <c r="AE30" s="55">
        <f>U30*Price!$Q$7</f>
        <v>783.33333333333326</v>
      </c>
      <c r="AF30" s="57">
        <f>U30*Price!$R$7</f>
        <v>989.99999999999989</v>
      </c>
      <c r="AG30" s="2">
        <f>(V30*Price!$C$15)</f>
        <v>216.29999999999998</v>
      </c>
      <c r="AH30" s="1">
        <f>(W30*Price!$C$21)*2</f>
        <v>8.6519999999999992</v>
      </c>
      <c r="AI30" s="1">
        <f>(X30*Price!$C$21)*2</f>
        <v>32.445</v>
      </c>
      <c r="AJ30" s="2">
        <f>V30*Price!$H$15</f>
        <v>100.94</v>
      </c>
      <c r="AK30" s="1">
        <f>Price!$H$21</f>
        <v>17.304000000000002</v>
      </c>
      <c r="AL30" s="7">
        <f t="shared" si="13"/>
        <v>375.64099999999996</v>
      </c>
    </row>
    <row r="31" spans="1:38" x14ac:dyDescent="0.25">
      <c r="A31" s="197">
        <v>5</v>
      </c>
      <c r="B31" s="150" t="s">
        <v>0</v>
      </c>
      <c r="C31" s="151">
        <v>6</v>
      </c>
      <c r="D31" s="152" t="s">
        <v>1</v>
      </c>
      <c r="E31" s="153">
        <v>1</v>
      </c>
      <c r="F31" s="150" t="s">
        <v>0</v>
      </c>
      <c r="G31" s="151">
        <v>0</v>
      </c>
      <c r="H31" s="198" t="s">
        <v>1</v>
      </c>
      <c r="I31" s="251">
        <v>0</v>
      </c>
      <c r="J31" s="150" t="s">
        <v>0</v>
      </c>
      <c r="K31" s="199">
        <v>6</v>
      </c>
      <c r="L31" s="148">
        <f>(V31*Price!$L$28)*$V$56</f>
        <v>744.15000000000009</v>
      </c>
      <c r="M31" s="1621">
        <f>(V31*Price!$M$28)*$V$56</f>
        <v>0</v>
      </c>
      <c r="N31" s="148">
        <f>(V31*Price!$N$28)*$V$56</f>
        <v>828.85</v>
      </c>
      <c r="O31" s="148">
        <f>(V31*Price!$O$28)*$V$56</f>
        <v>931.7</v>
      </c>
      <c r="P31" s="148">
        <f>(V31*Price!$P$28)*$V$56</f>
        <v>998.25000000000011</v>
      </c>
      <c r="Q31" s="148">
        <f>(V31*Price!$Q$28)*$V$56</f>
        <v>1010.3500000000001</v>
      </c>
      <c r="R31" s="148">
        <f>(V31*Price!$R$28)*$V$56</f>
        <v>1409.65</v>
      </c>
      <c r="U31" s="2">
        <f t="shared" si="0"/>
        <v>2.75</v>
      </c>
      <c r="V31" s="2">
        <f t="shared" si="18"/>
        <v>5.5</v>
      </c>
      <c r="W31" s="3">
        <f t="shared" si="15"/>
        <v>1</v>
      </c>
      <c r="X31" s="2">
        <f t="shared" si="3"/>
        <v>5.5</v>
      </c>
      <c r="Z31" s="45">
        <f>U31*Price!$L$7</f>
        <v>173.25</v>
      </c>
      <c r="AA31" s="47">
        <f>U31*Price!$M$7</f>
        <v>206.25</v>
      </c>
      <c r="AB31" s="49">
        <f>U31*Price!$N$7</f>
        <v>294.25</v>
      </c>
      <c r="AC31" s="51">
        <f>U31*Price!$O$7</f>
        <v>321.75</v>
      </c>
      <c r="AD31" s="53">
        <f>U31*Price!$P$7</f>
        <v>429</v>
      </c>
      <c r="AE31" s="55">
        <f>U31*Price!$Q$7</f>
        <v>646.25</v>
      </c>
      <c r="AF31" s="57">
        <f>U31*Price!$R$7</f>
        <v>816.75</v>
      </c>
      <c r="AG31" s="2">
        <f>(V31*Price!$C$15)</f>
        <v>178.44749999999999</v>
      </c>
      <c r="AH31" s="1">
        <f>(W31*Price!$C$21)*2</f>
        <v>6.4889999999999999</v>
      </c>
      <c r="AI31" s="1">
        <f>(X31*Price!$C$21)*2</f>
        <v>35.689500000000002</v>
      </c>
      <c r="AJ31" s="2">
        <f>V31*Price!$H$15</f>
        <v>83.275499999999994</v>
      </c>
      <c r="AK31" s="1">
        <f>Price!$H$21</f>
        <v>17.304000000000002</v>
      </c>
      <c r="AL31" s="7">
        <f t="shared" si="13"/>
        <v>321.20550000000003</v>
      </c>
    </row>
    <row r="32" spans="1:38" x14ac:dyDescent="0.25">
      <c r="A32" s="100">
        <v>5</v>
      </c>
      <c r="B32" s="101" t="s">
        <v>0</v>
      </c>
      <c r="C32" s="102">
        <v>6</v>
      </c>
      <c r="D32" s="103" t="s">
        <v>1</v>
      </c>
      <c r="E32" s="69">
        <v>1</v>
      </c>
      <c r="F32" s="64" t="s">
        <v>0</v>
      </c>
      <c r="G32" s="67">
        <v>2</v>
      </c>
      <c r="H32" s="205" t="s">
        <v>1</v>
      </c>
      <c r="I32" s="208">
        <v>0</v>
      </c>
      <c r="J32" s="101" t="s">
        <v>0</v>
      </c>
      <c r="K32" s="206">
        <v>6</v>
      </c>
      <c r="L32" s="59">
        <f>(V32*Price!$L$28)*$V$56</f>
        <v>868.17500000000007</v>
      </c>
      <c r="M32" s="1622">
        <f>(V32*Price!$M$28)*$V$56</f>
        <v>0</v>
      </c>
      <c r="N32" s="59">
        <f>(V32*Price!$N$28)*$V$56</f>
        <v>966.99166666666679</v>
      </c>
      <c r="O32" s="59">
        <f>(V32*Price!$O$28)*$V$56</f>
        <v>1086.9833333333336</v>
      </c>
      <c r="P32" s="59">
        <f>(V32*Price!$P$28)*$V$56</f>
        <v>1164.625</v>
      </c>
      <c r="Q32" s="59">
        <f>(V32*Price!$Q$28)*$V$56</f>
        <v>1178.741666666667</v>
      </c>
      <c r="R32" s="59">
        <f>(V32*Price!$R$28)*$V$56</f>
        <v>1644.5916666666669</v>
      </c>
      <c r="U32" s="2">
        <f t="shared" si="0"/>
        <v>3.2083333333333335</v>
      </c>
      <c r="V32" s="2">
        <f t="shared" si="18"/>
        <v>6.416666666666667</v>
      </c>
      <c r="W32" s="3">
        <f t="shared" si="15"/>
        <v>1.1666666666666667</v>
      </c>
      <c r="X32" s="2">
        <f t="shared" si="3"/>
        <v>5.5</v>
      </c>
      <c r="Z32" s="45">
        <f>U32*Price!$L$7</f>
        <v>202.125</v>
      </c>
      <c r="AA32" s="47">
        <f>U32*Price!$M$7</f>
        <v>240.625</v>
      </c>
      <c r="AB32" s="49">
        <f>U32*Price!$N$7</f>
        <v>343.29166666666669</v>
      </c>
      <c r="AC32" s="51">
        <f>U32*Price!$O$7</f>
        <v>375.375</v>
      </c>
      <c r="AD32" s="53">
        <f>U32*Price!$P$7</f>
        <v>500.5</v>
      </c>
      <c r="AE32" s="55">
        <f>U32*Price!$Q$7</f>
        <v>753.95833333333337</v>
      </c>
      <c r="AF32" s="57">
        <f>U32*Price!$R$7</f>
        <v>952.875</v>
      </c>
      <c r="AG32" s="2">
        <f>(V32*Price!$C$15)</f>
        <v>208.18875</v>
      </c>
      <c r="AH32" s="1">
        <f>(W32*Price!$C$21)*2</f>
        <v>7.5705</v>
      </c>
      <c r="AI32" s="1">
        <f>(X32*Price!$C$21)*2</f>
        <v>35.689500000000002</v>
      </c>
      <c r="AJ32" s="2">
        <f>V32*Price!$H$15</f>
        <v>97.154750000000007</v>
      </c>
      <c r="AK32" s="1">
        <f>Price!$H$21</f>
        <v>17.304000000000002</v>
      </c>
      <c r="AL32" s="7">
        <f t="shared" si="13"/>
        <v>365.90750000000003</v>
      </c>
    </row>
    <row r="33" spans="1:38" x14ac:dyDescent="0.25">
      <c r="A33" s="197">
        <v>6</v>
      </c>
      <c r="B33" s="150" t="s">
        <v>0</v>
      </c>
      <c r="C33" s="151">
        <v>0</v>
      </c>
      <c r="D33" s="152" t="s">
        <v>1</v>
      </c>
      <c r="E33" s="153">
        <v>1</v>
      </c>
      <c r="F33" s="150" t="s">
        <v>0</v>
      </c>
      <c r="G33" s="151">
        <v>0</v>
      </c>
      <c r="H33" s="198" t="s">
        <v>1</v>
      </c>
      <c r="I33" s="251">
        <v>0</v>
      </c>
      <c r="J33" s="150" t="s">
        <v>0</v>
      </c>
      <c r="K33" s="199">
        <v>6</v>
      </c>
      <c r="L33" s="148">
        <f>(V33*Price!$L$28)*$V$56</f>
        <v>811.80000000000007</v>
      </c>
      <c r="M33" s="1621">
        <f>(V33*Price!$M$28)*$V$56</f>
        <v>0</v>
      </c>
      <c r="N33" s="148">
        <f>(V33*Price!$N$28)*$V$56</f>
        <v>904.2</v>
      </c>
      <c r="O33" s="148">
        <f>(V33*Price!$O$28)*$V$56</f>
        <v>1016.4000000000001</v>
      </c>
      <c r="P33" s="148">
        <f>(V33*Price!$P$28)*$V$56</f>
        <v>1089</v>
      </c>
      <c r="Q33" s="148">
        <f>(V33*Price!$Q$28)*$V$56</f>
        <v>1102.2</v>
      </c>
      <c r="R33" s="148">
        <f>(V33*Price!$R$28)*$V$56</f>
        <v>1537.8000000000002</v>
      </c>
      <c r="U33" s="2">
        <f t="shared" si="0"/>
        <v>3</v>
      </c>
      <c r="V33" s="2">
        <f t="shared" si="18"/>
        <v>6</v>
      </c>
      <c r="W33" s="3">
        <f t="shared" si="15"/>
        <v>1</v>
      </c>
      <c r="X33" s="2">
        <f t="shared" si="3"/>
        <v>6</v>
      </c>
      <c r="Z33" s="45">
        <f>U33*Price!$L$7</f>
        <v>189</v>
      </c>
      <c r="AA33" s="47">
        <f>U33*Price!$M$7</f>
        <v>225</v>
      </c>
      <c r="AB33" s="49">
        <f>U33*Price!$N$7</f>
        <v>321</v>
      </c>
      <c r="AC33" s="51">
        <f>U33*Price!$O$7</f>
        <v>351</v>
      </c>
      <c r="AD33" s="53">
        <f>U33*Price!$P$7</f>
        <v>468</v>
      </c>
      <c r="AE33" s="55">
        <f>U33*Price!$Q$7</f>
        <v>705</v>
      </c>
      <c r="AF33" s="57">
        <f>U33*Price!$R$7</f>
        <v>891</v>
      </c>
      <c r="AG33" s="2">
        <f>(V33*Price!$C$15)</f>
        <v>194.67000000000002</v>
      </c>
      <c r="AH33" s="1">
        <f>(W33*Price!$C$21)*2</f>
        <v>6.4889999999999999</v>
      </c>
      <c r="AI33" s="1">
        <f>(X33*Price!$C$21)*2</f>
        <v>38.933999999999997</v>
      </c>
      <c r="AJ33" s="2">
        <f>V33*Price!$H$15</f>
        <v>90.846000000000004</v>
      </c>
      <c r="AK33" s="1">
        <f>Price!$H$21</f>
        <v>17.304000000000002</v>
      </c>
      <c r="AL33" s="7">
        <f t="shared" si="13"/>
        <v>348.24300000000005</v>
      </c>
    </row>
    <row r="34" spans="1:38" x14ac:dyDescent="0.25">
      <c r="A34" s="100">
        <v>6</v>
      </c>
      <c r="B34" s="101" t="s">
        <v>0</v>
      </c>
      <c r="C34" s="102">
        <v>0</v>
      </c>
      <c r="D34" s="103" t="s">
        <v>1</v>
      </c>
      <c r="E34" s="69">
        <v>1</v>
      </c>
      <c r="F34" s="64" t="s">
        <v>0</v>
      </c>
      <c r="G34" s="67">
        <v>2</v>
      </c>
      <c r="H34" s="205" t="s">
        <v>1</v>
      </c>
      <c r="I34" s="208">
        <v>0</v>
      </c>
      <c r="J34" s="101" t="s">
        <v>0</v>
      </c>
      <c r="K34" s="206">
        <v>6</v>
      </c>
      <c r="L34" s="59">
        <f>(V34*Price!$L$28)*$V$56</f>
        <v>947.1</v>
      </c>
      <c r="M34" s="1622">
        <f>(V34*Price!$M$28)*$V$56</f>
        <v>0</v>
      </c>
      <c r="N34" s="59">
        <f>(V34*Price!$N$28)*$V$56</f>
        <v>1054.9000000000001</v>
      </c>
      <c r="O34" s="59">
        <f>(V34*Price!$O$28)*$V$56</f>
        <v>1185.8000000000002</v>
      </c>
      <c r="P34" s="59">
        <f>(V34*Price!$P$28)*$V$56</f>
        <v>1270.5</v>
      </c>
      <c r="Q34" s="59">
        <f>(V34*Price!$Q$28)*$V$56</f>
        <v>1285.9000000000001</v>
      </c>
      <c r="R34" s="59">
        <f>(V34*Price!$R$28)*$V$56</f>
        <v>1794.1000000000001</v>
      </c>
      <c r="U34" s="2">
        <f t="shared" si="0"/>
        <v>3.5</v>
      </c>
      <c r="V34" s="2">
        <f>((E34+(G34/12))*(A34+C34/12))</f>
        <v>7</v>
      </c>
      <c r="W34" s="3">
        <f t="shared" si="15"/>
        <v>1.1666666666666667</v>
      </c>
      <c r="X34" s="2">
        <f t="shared" si="3"/>
        <v>6</v>
      </c>
      <c r="Z34" s="45">
        <f>U34*Price!$L$7</f>
        <v>220.5</v>
      </c>
      <c r="AA34" s="47">
        <f>U34*Price!$M$7</f>
        <v>262.5</v>
      </c>
      <c r="AB34" s="49">
        <f>U34*Price!$N$7</f>
        <v>374.5</v>
      </c>
      <c r="AC34" s="51">
        <f>U34*Price!$O$7</f>
        <v>409.5</v>
      </c>
      <c r="AD34" s="53">
        <f>U34*Price!$P$7</f>
        <v>546</v>
      </c>
      <c r="AE34" s="55">
        <f>U34*Price!$Q$7</f>
        <v>822.5</v>
      </c>
      <c r="AF34" s="57">
        <f>U34*Price!$R$7</f>
        <v>1039.5</v>
      </c>
      <c r="AG34" s="2">
        <f>(V34*Price!$C$15)</f>
        <v>227.11500000000001</v>
      </c>
      <c r="AH34" s="1">
        <f>(W34*Price!$C$21)*2</f>
        <v>7.5705</v>
      </c>
      <c r="AI34" s="1">
        <f>(X34*Price!$C$21)*2</f>
        <v>38.933999999999997</v>
      </c>
      <c r="AJ34" s="2">
        <f>V34*Price!$H$15</f>
        <v>105.98699999999999</v>
      </c>
      <c r="AK34" s="1">
        <f>Price!$H$21</f>
        <v>17.304000000000002</v>
      </c>
      <c r="AL34" s="7">
        <f t="shared" si="13"/>
        <v>396.91049999999996</v>
      </c>
    </row>
    <row r="35" spans="1:38" hidden="1" x14ac:dyDescent="0.25">
      <c r="A35" s="41">
        <v>4</v>
      </c>
      <c r="B35" s="41" t="s">
        <v>0</v>
      </c>
      <c r="C35" s="73">
        <v>0</v>
      </c>
      <c r="D35" s="72" t="s">
        <v>1</v>
      </c>
      <c r="E35" s="74">
        <v>1</v>
      </c>
      <c r="F35" s="41" t="s">
        <v>0</v>
      </c>
      <c r="G35" s="73">
        <v>0</v>
      </c>
      <c r="H35" s="41" t="s">
        <v>1</v>
      </c>
      <c r="I35" s="74">
        <v>0</v>
      </c>
      <c r="J35" s="41" t="s">
        <v>0</v>
      </c>
      <c r="K35" s="73">
        <v>6</v>
      </c>
      <c r="L35" s="59">
        <f>V35*Price!$L$28</f>
        <v>492</v>
      </c>
      <c r="M35" s="1622">
        <f>V35*Price!$M$28</f>
        <v>0</v>
      </c>
      <c r="N35" s="59">
        <f>V35*Price!$N$28</f>
        <v>548</v>
      </c>
      <c r="O35" s="59">
        <f>V35*Price!$O$28</f>
        <v>616</v>
      </c>
      <c r="P35" s="59">
        <f>V35*Price!$P$28</f>
        <v>660</v>
      </c>
      <c r="Q35" s="59">
        <f>V35*Price!$Q$28</f>
        <v>668</v>
      </c>
      <c r="R35" s="59">
        <f>V35*Price!$R$28</f>
        <v>932</v>
      </c>
      <c r="U35" s="2">
        <f t="shared" si="0"/>
        <v>2</v>
      </c>
      <c r="V35" s="2">
        <f t="shared" ref="V35:V54" si="19">((E35+(G35/12))*(A35+C35/12))</f>
        <v>4</v>
      </c>
      <c r="W35" s="3">
        <f t="shared" si="15"/>
        <v>1</v>
      </c>
      <c r="X35" s="2">
        <f t="shared" si="3"/>
        <v>4</v>
      </c>
      <c r="Z35" s="45">
        <f>U35*Price!$L$7</f>
        <v>126</v>
      </c>
      <c r="AA35" s="47">
        <f>U35*Price!$M$7</f>
        <v>150</v>
      </c>
      <c r="AB35" s="49">
        <f>U35*Price!$N$7</f>
        <v>214</v>
      </c>
      <c r="AC35" s="51">
        <f>U35*Price!$O$7</f>
        <v>234</v>
      </c>
      <c r="AD35" s="53">
        <f>U35*Price!$P$7</f>
        <v>312</v>
      </c>
      <c r="AE35" s="55">
        <f>U35*Price!$Q$7</f>
        <v>470</v>
      </c>
      <c r="AF35" s="57">
        <f>U35*Price!$R$7</f>
        <v>594</v>
      </c>
      <c r="AG35" s="2">
        <f>(V35*Price!$C$15)*2</f>
        <v>259.56</v>
      </c>
      <c r="AH35" s="1">
        <f>(W35*Price!$C$21)*2</f>
        <v>6.4889999999999999</v>
      </c>
      <c r="AI35" s="1">
        <f>(X35*Price!$C$21)*2</f>
        <v>25.956</v>
      </c>
      <c r="AJ35" s="2">
        <f>V35*Price!$H$15</f>
        <v>60.564</v>
      </c>
      <c r="AK35" s="1">
        <f>Price!$H$21</f>
        <v>17.304000000000002</v>
      </c>
      <c r="AL35" s="7">
        <f t="shared" si="13"/>
        <v>369.87300000000005</v>
      </c>
    </row>
    <row r="36" spans="1:38" hidden="1" x14ac:dyDescent="0.25">
      <c r="A36" s="41">
        <v>4</v>
      </c>
      <c r="B36" s="41" t="s">
        <v>0</v>
      </c>
      <c r="C36" s="73">
        <v>0</v>
      </c>
      <c r="D36" s="72" t="s">
        <v>1</v>
      </c>
      <c r="E36" s="74">
        <v>1</v>
      </c>
      <c r="F36" s="41" t="s">
        <v>0</v>
      </c>
      <c r="G36" s="73">
        <v>0</v>
      </c>
      <c r="H36" s="41" t="s">
        <v>1</v>
      </c>
      <c r="I36" s="74">
        <v>0</v>
      </c>
      <c r="J36" s="41" t="s">
        <v>0</v>
      </c>
      <c r="K36" s="73">
        <v>6</v>
      </c>
      <c r="L36" s="94">
        <f>V36*Price!$L$28</f>
        <v>492</v>
      </c>
      <c r="M36" s="1624">
        <f>V36*Price!$M$28</f>
        <v>0</v>
      </c>
      <c r="N36" s="94">
        <f>V36*Price!$N$28</f>
        <v>548</v>
      </c>
      <c r="O36" s="94">
        <f>V36*Price!$O$28</f>
        <v>616</v>
      </c>
      <c r="P36" s="94">
        <f>V36*Price!$P$28</f>
        <v>660</v>
      </c>
      <c r="Q36" s="94">
        <f>V36*Price!$Q$28</f>
        <v>668</v>
      </c>
      <c r="R36" s="94">
        <f>V36*Price!$R$28</f>
        <v>932</v>
      </c>
      <c r="U36" s="2">
        <f t="shared" si="0"/>
        <v>2</v>
      </c>
      <c r="V36" s="2">
        <f t="shared" si="19"/>
        <v>4</v>
      </c>
      <c r="W36" s="3">
        <f t="shared" si="15"/>
        <v>1</v>
      </c>
      <c r="X36" s="2">
        <f t="shared" si="3"/>
        <v>4</v>
      </c>
      <c r="Z36" s="45">
        <f>U36*Price!$L$7</f>
        <v>126</v>
      </c>
      <c r="AA36" s="47">
        <f>U36*Price!$M$7</f>
        <v>150</v>
      </c>
      <c r="AB36" s="49">
        <f>U36*Price!$N$7</f>
        <v>214</v>
      </c>
      <c r="AC36" s="51">
        <f>U36*Price!$O$7</f>
        <v>234</v>
      </c>
      <c r="AD36" s="53">
        <f>U36*Price!$P$7</f>
        <v>312</v>
      </c>
      <c r="AE36" s="55">
        <f>U36*Price!$Q$7</f>
        <v>470</v>
      </c>
      <c r="AF36" s="57">
        <f>U36*Price!$R$7</f>
        <v>594</v>
      </c>
      <c r="AG36" s="2">
        <f>(V36*Price!$C$15)*2</f>
        <v>259.56</v>
      </c>
      <c r="AH36" s="1">
        <f>(W36*Price!$C$21)*2</f>
        <v>6.4889999999999999</v>
      </c>
      <c r="AI36" s="1">
        <f>(X36*Price!$C$21)*2</f>
        <v>25.956</v>
      </c>
      <c r="AJ36" s="2">
        <f>V36*Price!$H$15</f>
        <v>60.564</v>
      </c>
      <c r="AK36" s="1">
        <f>Price!$H$21</f>
        <v>17.304000000000002</v>
      </c>
      <c r="AL36" s="7">
        <f t="shared" si="13"/>
        <v>369.87300000000005</v>
      </c>
    </row>
    <row r="37" spans="1:38" x14ac:dyDescent="0.25">
      <c r="A37" s="1845" t="s">
        <v>29</v>
      </c>
      <c r="B37" s="1846"/>
      <c r="C37" s="1846"/>
      <c r="D37" s="1846"/>
      <c r="E37" s="1846"/>
      <c r="F37" s="1846"/>
      <c r="G37" s="1846"/>
      <c r="H37" s="1846"/>
      <c r="I37" s="1846"/>
      <c r="J37" s="1846"/>
      <c r="K37" s="1846"/>
      <c r="L37" s="239"/>
      <c r="M37" s="1620"/>
      <c r="N37" s="240"/>
      <c r="O37" s="240"/>
      <c r="P37" s="240"/>
      <c r="Q37" s="240"/>
      <c r="R37" s="241"/>
      <c r="U37" s="2"/>
      <c r="V37" s="2"/>
      <c r="W37" s="3"/>
      <c r="X37" s="2"/>
      <c r="Z37" s="45"/>
      <c r="AA37" s="47"/>
      <c r="AB37" s="49"/>
      <c r="AC37" s="51"/>
      <c r="AD37" s="53"/>
      <c r="AE37" s="55"/>
      <c r="AF37" s="57"/>
      <c r="AG37" s="2"/>
      <c r="AJ37" s="2"/>
      <c r="AL37" s="7"/>
    </row>
    <row r="38" spans="1:38" x14ac:dyDescent="0.25">
      <c r="A38" s="197">
        <v>2</v>
      </c>
      <c r="B38" s="150" t="s">
        <v>0</v>
      </c>
      <c r="C38" s="200">
        <v>10</v>
      </c>
      <c r="D38" s="152" t="s">
        <v>1</v>
      </c>
      <c r="E38" s="153">
        <v>1</v>
      </c>
      <c r="F38" s="150" t="s">
        <v>0</v>
      </c>
      <c r="G38" s="151">
        <v>0</v>
      </c>
      <c r="H38" s="198" t="s">
        <v>1</v>
      </c>
      <c r="I38" s="251">
        <v>0</v>
      </c>
      <c r="J38" s="150" t="s">
        <v>0</v>
      </c>
      <c r="K38" s="199">
        <v>8</v>
      </c>
      <c r="L38" s="148">
        <f>V38*Price!$L$29</f>
        <v>464.66666666666669</v>
      </c>
      <c r="M38" s="1621">
        <f>V38*Price!$M$29</f>
        <v>0</v>
      </c>
      <c r="N38" s="148">
        <f>V38*Price!$N$29</f>
        <v>430.66666666666669</v>
      </c>
      <c r="O38" s="148">
        <f>V38*Price!$O$29</f>
        <v>563.83333333333337</v>
      </c>
      <c r="P38" s="148">
        <f>V38*Price!$P$29</f>
        <v>597.83333333333337</v>
      </c>
      <c r="Q38" s="148">
        <f>V38*Price!$Q$29</f>
        <v>606.33333333333337</v>
      </c>
      <c r="R38" s="148">
        <f>V38*Price!$R$29</f>
        <v>867</v>
      </c>
      <c r="U38" s="2">
        <f t="shared" si="0"/>
        <v>1.8888888888888888</v>
      </c>
      <c r="V38" s="2">
        <f t="shared" si="19"/>
        <v>2.8333333333333335</v>
      </c>
      <c r="W38" s="3">
        <f t="shared" si="15"/>
        <v>1</v>
      </c>
      <c r="X38" s="2">
        <f t="shared" si="3"/>
        <v>2.8333333333333335</v>
      </c>
      <c r="Z38" s="45">
        <f>U38*Price!$L$7</f>
        <v>119</v>
      </c>
      <c r="AA38" s="47">
        <f>U38*Price!$M$7</f>
        <v>141.66666666666666</v>
      </c>
      <c r="AB38" s="49">
        <f>U38*Price!$N$7</f>
        <v>202.11111111111111</v>
      </c>
      <c r="AC38" s="51">
        <f>U38*Price!$O$7</f>
        <v>221</v>
      </c>
      <c r="AD38" s="53">
        <f>U38*Price!$P$7</f>
        <v>294.66666666666669</v>
      </c>
      <c r="AE38" s="55">
        <f>U38*Price!$Q$7</f>
        <v>443.88888888888886</v>
      </c>
      <c r="AF38" s="57">
        <f>U38*Price!$R$7</f>
        <v>561</v>
      </c>
      <c r="AG38" s="2">
        <f>(V38*Price!$C$15)</f>
        <v>91.927500000000009</v>
      </c>
      <c r="AH38" s="1">
        <f>(W38*Price!$C$22)*2</f>
        <v>6.4889999999999999</v>
      </c>
      <c r="AI38" s="1">
        <f>(X38*Price!$C$22)*2</f>
        <v>18.3855</v>
      </c>
      <c r="AJ38" s="2">
        <f>V38*Price!$H$15</f>
        <v>42.899500000000003</v>
      </c>
      <c r="AK38" s="1">
        <f>Price!$H$22</f>
        <v>19.466999999999999</v>
      </c>
      <c r="AL38" s="7">
        <f t="shared" si="13"/>
        <v>179.16849999999999</v>
      </c>
    </row>
    <row r="39" spans="1:38" x14ac:dyDescent="0.25">
      <c r="A39" s="100">
        <v>2</v>
      </c>
      <c r="B39" s="101" t="s">
        <v>0</v>
      </c>
      <c r="C39" s="207">
        <v>10</v>
      </c>
      <c r="D39" s="103" t="s">
        <v>1</v>
      </c>
      <c r="E39" s="69">
        <v>1</v>
      </c>
      <c r="F39" s="64" t="s">
        <v>0</v>
      </c>
      <c r="G39" s="67">
        <v>2</v>
      </c>
      <c r="H39" s="205" t="s">
        <v>1</v>
      </c>
      <c r="I39" s="208">
        <v>0</v>
      </c>
      <c r="J39" s="101" t="s">
        <v>0</v>
      </c>
      <c r="K39" s="206">
        <v>8</v>
      </c>
      <c r="L39" s="59">
        <f>V39*Price!$L$29</f>
        <v>542.1111111111112</v>
      </c>
      <c r="M39" s="1622">
        <f>V39*Price!$M$29</f>
        <v>0</v>
      </c>
      <c r="N39" s="59">
        <f>V39*Price!$N$29</f>
        <v>502.44444444444446</v>
      </c>
      <c r="O39" s="59">
        <f>V39*Price!$O$29</f>
        <v>657.80555555555566</v>
      </c>
      <c r="P39" s="59">
        <f>V39*Price!$P$29</f>
        <v>697.47222222222229</v>
      </c>
      <c r="Q39" s="59">
        <f>V39*Price!$Q$29</f>
        <v>707.38888888888891</v>
      </c>
      <c r="R39" s="59">
        <f>V39*Price!$R$29</f>
        <v>1011.5000000000001</v>
      </c>
      <c r="U39" s="2">
        <f t="shared" si="0"/>
        <v>2.2037037037037037</v>
      </c>
      <c r="V39" s="2">
        <f t="shared" si="19"/>
        <v>3.3055555555555558</v>
      </c>
      <c r="W39" s="3">
        <f t="shared" si="15"/>
        <v>1.1666666666666667</v>
      </c>
      <c r="X39" s="2">
        <f t="shared" si="3"/>
        <v>2.8333333333333335</v>
      </c>
      <c r="Z39" s="45">
        <f>U39*Price!$L$7</f>
        <v>138.83333333333334</v>
      </c>
      <c r="AA39" s="47">
        <f>U39*Price!$M$7</f>
        <v>165.27777777777777</v>
      </c>
      <c r="AB39" s="49">
        <f>U39*Price!$N$7</f>
        <v>235.7962962962963</v>
      </c>
      <c r="AC39" s="51">
        <f>U39*Price!$O$7</f>
        <v>257.83333333333331</v>
      </c>
      <c r="AD39" s="53">
        <f>U39*Price!$P$7</f>
        <v>343.77777777777777</v>
      </c>
      <c r="AE39" s="55">
        <f>U39*Price!$Q$7</f>
        <v>517.87037037037032</v>
      </c>
      <c r="AF39" s="57">
        <f>U39*Price!$R$7</f>
        <v>654.5</v>
      </c>
      <c r="AG39" s="2">
        <f>(V39*Price!$C$15)</f>
        <v>107.24875000000002</v>
      </c>
      <c r="AH39" s="1">
        <f>(W39*Price!$C$22)*2</f>
        <v>7.5705</v>
      </c>
      <c r="AI39" s="1">
        <f>(X39*Price!$C$22)*2</f>
        <v>18.3855</v>
      </c>
      <c r="AJ39" s="2">
        <f>V39*Price!$H$15</f>
        <v>50.049416666666673</v>
      </c>
      <c r="AK39" s="1">
        <f>Price!$H$22</f>
        <v>19.466999999999999</v>
      </c>
      <c r="AL39" s="7">
        <f t="shared" si="13"/>
        <v>202.7211666666667</v>
      </c>
    </row>
    <row r="40" spans="1:38" x14ac:dyDescent="0.25">
      <c r="A40" s="197">
        <v>3</v>
      </c>
      <c r="B40" s="150" t="s">
        <v>0</v>
      </c>
      <c r="C40" s="151">
        <v>0</v>
      </c>
      <c r="D40" s="152" t="s">
        <v>1</v>
      </c>
      <c r="E40" s="153">
        <v>1</v>
      </c>
      <c r="F40" s="150" t="s">
        <v>0</v>
      </c>
      <c r="G40" s="151">
        <v>0</v>
      </c>
      <c r="H40" s="198" t="s">
        <v>1</v>
      </c>
      <c r="I40" s="251">
        <v>0</v>
      </c>
      <c r="J40" s="150" t="s">
        <v>0</v>
      </c>
      <c r="K40" s="199">
        <v>8</v>
      </c>
      <c r="L40" s="148">
        <f>V40*Price!$L$29</f>
        <v>492</v>
      </c>
      <c r="M40" s="1621">
        <f>V40*Price!$M$29</f>
        <v>0</v>
      </c>
      <c r="N40" s="148">
        <f>V40*Price!$N$29</f>
        <v>456</v>
      </c>
      <c r="O40" s="148">
        <f>V40*Price!$O$29</f>
        <v>597</v>
      </c>
      <c r="P40" s="148">
        <f>V40*Price!$P$29</f>
        <v>633</v>
      </c>
      <c r="Q40" s="148">
        <f>V40*Price!$Q$29</f>
        <v>642</v>
      </c>
      <c r="R40" s="148">
        <f>V40*Price!$R$29</f>
        <v>918</v>
      </c>
      <c r="U40" s="2">
        <f t="shared" si="0"/>
        <v>2</v>
      </c>
      <c r="V40" s="2">
        <f t="shared" si="19"/>
        <v>3</v>
      </c>
      <c r="W40" s="3">
        <f t="shared" si="15"/>
        <v>1</v>
      </c>
      <c r="X40" s="2">
        <f t="shared" si="3"/>
        <v>3</v>
      </c>
      <c r="Z40" s="45">
        <f>U40*Price!$L$7</f>
        <v>126</v>
      </c>
      <c r="AA40" s="47">
        <f>U40*Price!$M$7</f>
        <v>150</v>
      </c>
      <c r="AB40" s="49">
        <f>U40*Price!$N$7</f>
        <v>214</v>
      </c>
      <c r="AC40" s="51">
        <f>U40*Price!$O$7</f>
        <v>234</v>
      </c>
      <c r="AD40" s="53">
        <f>U40*Price!$P$7</f>
        <v>312</v>
      </c>
      <c r="AE40" s="55">
        <f>U40*Price!$Q$7</f>
        <v>470</v>
      </c>
      <c r="AF40" s="57">
        <f>U40*Price!$R$7</f>
        <v>594</v>
      </c>
      <c r="AG40" s="2">
        <f>(V40*Price!$C$15)</f>
        <v>97.335000000000008</v>
      </c>
      <c r="AH40" s="1">
        <f>(W40*Price!$C$22)*2</f>
        <v>6.4889999999999999</v>
      </c>
      <c r="AI40" s="1">
        <f>(X40*Price!$C$22)*2</f>
        <v>19.466999999999999</v>
      </c>
      <c r="AJ40" s="2">
        <f>V40*Price!$H$15</f>
        <v>45.423000000000002</v>
      </c>
      <c r="AK40" s="1">
        <f>Price!$H$22</f>
        <v>19.466999999999999</v>
      </c>
      <c r="AL40" s="7">
        <f t="shared" si="13"/>
        <v>188.18099999999998</v>
      </c>
    </row>
    <row r="41" spans="1:38" x14ac:dyDescent="0.25">
      <c r="A41" s="100">
        <v>3</v>
      </c>
      <c r="B41" s="101" t="s">
        <v>0</v>
      </c>
      <c r="C41" s="102">
        <v>0</v>
      </c>
      <c r="D41" s="103" t="s">
        <v>1</v>
      </c>
      <c r="E41" s="69">
        <v>1</v>
      </c>
      <c r="F41" s="64" t="s">
        <v>0</v>
      </c>
      <c r="G41" s="67">
        <v>2</v>
      </c>
      <c r="H41" s="205" t="s">
        <v>1</v>
      </c>
      <c r="I41" s="208">
        <v>0</v>
      </c>
      <c r="J41" s="101" t="s">
        <v>0</v>
      </c>
      <c r="K41" s="206">
        <v>8</v>
      </c>
      <c r="L41" s="59">
        <f>V41*Price!$L$29</f>
        <v>574</v>
      </c>
      <c r="M41" s="1622">
        <f>V41*Price!$M$29</f>
        <v>0</v>
      </c>
      <c r="N41" s="59">
        <f>V41*Price!$N$29</f>
        <v>532</v>
      </c>
      <c r="O41" s="59">
        <f>V41*Price!$O$29</f>
        <v>696.5</v>
      </c>
      <c r="P41" s="59">
        <f>V41*Price!$P$29</f>
        <v>738.5</v>
      </c>
      <c r="Q41" s="59">
        <f>V41*Price!$Q$29</f>
        <v>749</v>
      </c>
      <c r="R41" s="59">
        <f>V41*Price!$R$29</f>
        <v>1071</v>
      </c>
      <c r="U41" s="2">
        <f t="shared" si="0"/>
        <v>2.333333333333333</v>
      </c>
      <c r="V41" s="2">
        <f t="shared" si="19"/>
        <v>3.5</v>
      </c>
      <c r="W41" s="3">
        <f t="shared" si="15"/>
        <v>1.1666666666666667</v>
      </c>
      <c r="X41" s="2">
        <f t="shared" si="3"/>
        <v>3</v>
      </c>
      <c r="Z41" s="45">
        <f>U41*Price!$L$7</f>
        <v>146.99999999999997</v>
      </c>
      <c r="AA41" s="47">
        <f>U41*Price!$M$7</f>
        <v>174.99999999999997</v>
      </c>
      <c r="AB41" s="49">
        <f>U41*Price!$N$7</f>
        <v>249.66666666666663</v>
      </c>
      <c r="AC41" s="51">
        <f>U41*Price!$O$7</f>
        <v>272.99999999999994</v>
      </c>
      <c r="AD41" s="53">
        <f>U41*Price!$P$7</f>
        <v>363.99999999999994</v>
      </c>
      <c r="AE41" s="55">
        <f>U41*Price!$Q$7</f>
        <v>548.33333333333326</v>
      </c>
      <c r="AF41" s="57">
        <f>U41*Price!$R$7</f>
        <v>692.99999999999989</v>
      </c>
      <c r="AG41" s="2">
        <f>(V41*Price!$C$15)</f>
        <v>113.5575</v>
      </c>
      <c r="AH41" s="1">
        <f>(W41*Price!$C$22)*2</f>
        <v>7.5705</v>
      </c>
      <c r="AI41" s="1">
        <f>(X41*Price!$C$22)*2</f>
        <v>19.466999999999999</v>
      </c>
      <c r="AJ41" s="2">
        <f>V41*Price!$H$15</f>
        <v>52.993499999999997</v>
      </c>
      <c r="AK41" s="1">
        <f>Price!$H$22</f>
        <v>19.466999999999999</v>
      </c>
      <c r="AL41" s="7">
        <f t="shared" si="13"/>
        <v>213.05549999999999</v>
      </c>
    </row>
    <row r="42" spans="1:38" x14ac:dyDescent="0.25">
      <c r="A42" s="197">
        <v>3</v>
      </c>
      <c r="B42" s="150" t="s">
        <v>0</v>
      </c>
      <c r="C42" s="151">
        <v>4</v>
      </c>
      <c r="D42" s="152" t="s">
        <v>1</v>
      </c>
      <c r="E42" s="153">
        <v>1</v>
      </c>
      <c r="F42" s="150" t="s">
        <v>0</v>
      </c>
      <c r="G42" s="151">
        <v>0</v>
      </c>
      <c r="H42" s="198" t="s">
        <v>1</v>
      </c>
      <c r="I42" s="251">
        <v>0</v>
      </c>
      <c r="J42" s="150" t="s">
        <v>0</v>
      </c>
      <c r="K42" s="199">
        <v>8</v>
      </c>
      <c r="L42" s="148">
        <f>V42*Price!$L$29</f>
        <v>546.66666666666674</v>
      </c>
      <c r="M42" s="1621">
        <f>V42*Price!$M$29</f>
        <v>0</v>
      </c>
      <c r="N42" s="148">
        <f>V42*Price!$N$29</f>
        <v>506.66666666666669</v>
      </c>
      <c r="O42" s="148">
        <f>V42*Price!$O$29</f>
        <v>663.33333333333337</v>
      </c>
      <c r="P42" s="148">
        <f>V42*Price!$P$29</f>
        <v>703.33333333333337</v>
      </c>
      <c r="Q42" s="148">
        <f>V42*Price!$Q$29</f>
        <v>713.33333333333337</v>
      </c>
      <c r="R42" s="148">
        <f>V42*Price!$R$29</f>
        <v>1020</v>
      </c>
      <c r="U42" s="2">
        <f t="shared" si="0"/>
        <v>2.2222222222222223</v>
      </c>
      <c r="V42" s="2">
        <f t="shared" si="19"/>
        <v>3.3333333333333335</v>
      </c>
      <c r="W42" s="3">
        <f t="shared" si="15"/>
        <v>1</v>
      </c>
      <c r="X42" s="2">
        <f t="shared" si="3"/>
        <v>3.3333333333333335</v>
      </c>
      <c r="Z42" s="45">
        <f>U42*Price!$L$7</f>
        <v>140</v>
      </c>
      <c r="AA42" s="47">
        <f>U42*Price!$M$7</f>
        <v>166.66666666666669</v>
      </c>
      <c r="AB42" s="49">
        <f>U42*Price!$N$7</f>
        <v>237.7777777777778</v>
      </c>
      <c r="AC42" s="51">
        <f>U42*Price!$O$7</f>
        <v>260</v>
      </c>
      <c r="AD42" s="53">
        <f>U42*Price!$P$7</f>
        <v>346.66666666666669</v>
      </c>
      <c r="AE42" s="55">
        <f>U42*Price!$Q$7</f>
        <v>522.22222222222229</v>
      </c>
      <c r="AF42" s="57">
        <f>U42*Price!$R$7</f>
        <v>660</v>
      </c>
      <c r="AG42" s="2">
        <f>(V42*Price!$C$15)</f>
        <v>108.15</v>
      </c>
      <c r="AH42" s="1">
        <f>(W42*Price!$C$22)*2</f>
        <v>6.4889999999999999</v>
      </c>
      <c r="AI42" s="1">
        <f>(X42*Price!$C$22)*2</f>
        <v>21.63</v>
      </c>
      <c r="AJ42" s="2">
        <f>V42*Price!$H$15</f>
        <v>50.47</v>
      </c>
      <c r="AK42" s="1">
        <f>Price!$H$22</f>
        <v>19.466999999999999</v>
      </c>
      <c r="AL42" s="7">
        <f t="shared" si="13"/>
        <v>206.20600000000002</v>
      </c>
    </row>
    <row r="43" spans="1:38" x14ac:dyDescent="0.25">
      <c r="A43" s="100">
        <v>3</v>
      </c>
      <c r="B43" s="101" t="s">
        <v>0</v>
      </c>
      <c r="C43" s="102">
        <v>4</v>
      </c>
      <c r="D43" s="103" t="s">
        <v>1</v>
      </c>
      <c r="E43" s="69">
        <v>1</v>
      </c>
      <c r="F43" s="64" t="s">
        <v>0</v>
      </c>
      <c r="G43" s="67">
        <v>2</v>
      </c>
      <c r="H43" s="205" t="s">
        <v>1</v>
      </c>
      <c r="I43" s="208">
        <v>0</v>
      </c>
      <c r="J43" s="101" t="s">
        <v>0</v>
      </c>
      <c r="K43" s="206">
        <v>8</v>
      </c>
      <c r="L43" s="59">
        <f>V43*Price!$L$29</f>
        <v>637.77777777777783</v>
      </c>
      <c r="M43" s="1622">
        <f>V43*Price!$M$29</f>
        <v>0</v>
      </c>
      <c r="N43" s="59">
        <f>V43*Price!$N$29</f>
        <v>591.1111111111112</v>
      </c>
      <c r="O43" s="59">
        <f>V43*Price!$O$29</f>
        <v>773.88888888888891</v>
      </c>
      <c r="P43" s="59">
        <f>V43*Price!$P$29</f>
        <v>820.55555555555566</v>
      </c>
      <c r="Q43" s="59">
        <f>V43*Price!$Q$29</f>
        <v>832.22222222222229</v>
      </c>
      <c r="R43" s="59">
        <f>V43*Price!$R$29</f>
        <v>1190.0000000000002</v>
      </c>
      <c r="U43" s="2">
        <f t="shared" si="0"/>
        <v>2.5925925925925926</v>
      </c>
      <c r="V43" s="2">
        <f t="shared" si="19"/>
        <v>3.8888888888888893</v>
      </c>
      <c r="W43" s="3">
        <f t="shared" si="15"/>
        <v>1.1666666666666667</v>
      </c>
      <c r="X43" s="2">
        <f t="shared" si="3"/>
        <v>3.3333333333333335</v>
      </c>
      <c r="Z43" s="45">
        <f>U43*Price!$L$7</f>
        <v>163.33333333333334</v>
      </c>
      <c r="AA43" s="47">
        <f>U43*Price!$M$7</f>
        <v>194.44444444444443</v>
      </c>
      <c r="AB43" s="49">
        <f>U43*Price!$N$7</f>
        <v>277.40740740740739</v>
      </c>
      <c r="AC43" s="51">
        <f>U43*Price!$O$7</f>
        <v>303.33333333333331</v>
      </c>
      <c r="AD43" s="53">
        <f>U43*Price!$P$7</f>
        <v>404.44444444444446</v>
      </c>
      <c r="AE43" s="55">
        <f>U43*Price!$Q$7</f>
        <v>609.25925925925924</v>
      </c>
      <c r="AF43" s="57">
        <f>U43*Price!$R$7</f>
        <v>770</v>
      </c>
      <c r="AG43" s="2">
        <f>(V43*Price!$C$15)</f>
        <v>126.17500000000001</v>
      </c>
      <c r="AH43" s="1">
        <f>(W43*Price!$C$22)*2</f>
        <v>7.5705</v>
      </c>
      <c r="AI43" s="1">
        <f>(X43*Price!$C$22)*2</f>
        <v>21.63</v>
      </c>
      <c r="AJ43" s="2">
        <f>V43*Price!$H$15</f>
        <v>58.881666666666675</v>
      </c>
      <c r="AK43" s="1">
        <f>Price!$H$22</f>
        <v>19.466999999999999</v>
      </c>
      <c r="AL43" s="7">
        <f t="shared" si="13"/>
        <v>233.72416666666669</v>
      </c>
    </row>
    <row r="44" spans="1:38" x14ac:dyDescent="0.25">
      <c r="A44" s="197">
        <v>3</v>
      </c>
      <c r="B44" s="150" t="s">
        <v>0</v>
      </c>
      <c r="C44" s="151">
        <v>6</v>
      </c>
      <c r="D44" s="152" t="s">
        <v>1</v>
      </c>
      <c r="E44" s="153">
        <v>1</v>
      </c>
      <c r="F44" s="150" t="s">
        <v>0</v>
      </c>
      <c r="G44" s="151">
        <v>0</v>
      </c>
      <c r="H44" s="198" t="s">
        <v>1</v>
      </c>
      <c r="I44" s="251">
        <v>0</v>
      </c>
      <c r="J44" s="150" t="s">
        <v>0</v>
      </c>
      <c r="K44" s="199">
        <v>8</v>
      </c>
      <c r="L44" s="148">
        <f>V44*Price!$L$29</f>
        <v>574</v>
      </c>
      <c r="M44" s="1621">
        <f>V44*Price!$M$29</f>
        <v>0</v>
      </c>
      <c r="N44" s="148">
        <f>V44*Price!$N$29</f>
        <v>532</v>
      </c>
      <c r="O44" s="148">
        <f>V44*Price!$O$29</f>
        <v>696.5</v>
      </c>
      <c r="P44" s="148">
        <f>V44*Price!$P$29</f>
        <v>738.5</v>
      </c>
      <c r="Q44" s="148">
        <f>V44*Price!$Q$29</f>
        <v>749</v>
      </c>
      <c r="R44" s="148">
        <f>V44*Price!$R$29</f>
        <v>1071</v>
      </c>
      <c r="U44" s="2">
        <f t="shared" si="0"/>
        <v>2.333333333333333</v>
      </c>
      <c r="V44" s="2">
        <f t="shared" si="19"/>
        <v>3.5</v>
      </c>
      <c r="W44" s="3">
        <f t="shared" si="15"/>
        <v>1</v>
      </c>
      <c r="X44" s="2">
        <f t="shared" si="3"/>
        <v>3.5</v>
      </c>
      <c r="Z44" s="45">
        <f>U44*Price!$L$7</f>
        <v>146.99999999999997</v>
      </c>
      <c r="AA44" s="47">
        <f>U44*Price!$M$7</f>
        <v>174.99999999999997</v>
      </c>
      <c r="AB44" s="49">
        <f>U44*Price!$N$7</f>
        <v>249.66666666666663</v>
      </c>
      <c r="AC44" s="51">
        <f>U44*Price!$O$7</f>
        <v>272.99999999999994</v>
      </c>
      <c r="AD44" s="53">
        <f>U44*Price!$P$7</f>
        <v>363.99999999999994</v>
      </c>
      <c r="AE44" s="55">
        <f>U44*Price!$Q$7</f>
        <v>548.33333333333326</v>
      </c>
      <c r="AF44" s="57">
        <f>U44*Price!$R$7</f>
        <v>692.99999999999989</v>
      </c>
      <c r="AG44" s="2">
        <f>(V44*Price!$C$15)</f>
        <v>113.5575</v>
      </c>
      <c r="AH44" s="1">
        <f>(W44*Price!$C$22)*2</f>
        <v>6.4889999999999999</v>
      </c>
      <c r="AI44" s="1">
        <f>(X44*Price!$C$22)*2</f>
        <v>22.711500000000001</v>
      </c>
      <c r="AJ44" s="2">
        <f>V44*Price!$H$15</f>
        <v>52.993499999999997</v>
      </c>
      <c r="AK44" s="1">
        <f>Price!$H$22</f>
        <v>19.466999999999999</v>
      </c>
      <c r="AL44" s="7">
        <f t="shared" si="13"/>
        <v>215.21850000000001</v>
      </c>
    </row>
    <row r="45" spans="1:38" x14ac:dyDescent="0.25">
      <c r="A45" s="100">
        <v>3</v>
      </c>
      <c r="B45" s="101" t="s">
        <v>0</v>
      </c>
      <c r="C45" s="102">
        <v>6</v>
      </c>
      <c r="D45" s="103" t="s">
        <v>1</v>
      </c>
      <c r="E45" s="69">
        <v>1</v>
      </c>
      <c r="F45" s="64" t="s">
        <v>0</v>
      </c>
      <c r="G45" s="67">
        <v>2</v>
      </c>
      <c r="H45" s="205" t="s">
        <v>1</v>
      </c>
      <c r="I45" s="208">
        <v>0</v>
      </c>
      <c r="J45" s="101" t="s">
        <v>0</v>
      </c>
      <c r="K45" s="206">
        <v>8</v>
      </c>
      <c r="L45" s="59">
        <f>V45*Price!$L$29</f>
        <v>669.66666666666674</v>
      </c>
      <c r="M45" s="1622">
        <f>V45*Price!$M$29</f>
        <v>0</v>
      </c>
      <c r="N45" s="59">
        <f>V45*Price!$N$29</f>
        <v>620.66666666666674</v>
      </c>
      <c r="O45" s="59">
        <f>V45*Price!$O$29</f>
        <v>812.58333333333348</v>
      </c>
      <c r="P45" s="59">
        <f>V45*Price!$P$29</f>
        <v>861.58333333333348</v>
      </c>
      <c r="Q45" s="59">
        <f>V45*Price!$Q$29</f>
        <v>873.83333333333348</v>
      </c>
      <c r="R45" s="59">
        <f>V45*Price!$R$29</f>
        <v>1249.5000000000002</v>
      </c>
      <c r="U45" s="2">
        <f t="shared" si="0"/>
        <v>2.7222222222222223</v>
      </c>
      <c r="V45" s="2">
        <f t="shared" si="19"/>
        <v>4.0833333333333339</v>
      </c>
      <c r="W45" s="3">
        <f t="shared" si="15"/>
        <v>1.1666666666666667</v>
      </c>
      <c r="X45" s="2">
        <f t="shared" si="3"/>
        <v>3.5</v>
      </c>
      <c r="Z45" s="45">
        <f>U45*Price!$L$7</f>
        <v>171.5</v>
      </c>
      <c r="AA45" s="47">
        <f>U45*Price!$M$7</f>
        <v>204.16666666666669</v>
      </c>
      <c r="AB45" s="49">
        <f>U45*Price!$N$7</f>
        <v>291.27777777777777</v>
      </c>
      <c r="AC45" s="51">
        <f>U45*Price!$O$7</f>
        <v>318.5</v>
      </c>
      <c r="AD45" s="53">
        <f>U45*Price!$P$7</f>
        <v>424.66666666666669</v>
      </c>
      <c r="AE45" s="55">
        <f>U45*Price!$Q$7</f>
        <v>639.72222222222229</v>
      </c>
      <c r="AF45" s="57">
        <f>U45*Price!$R$7</f>
        <v>808.5</v>
      </c>
      <c r="AG45" s="2">
        <f>(V45*Price!$C$15)</f>
        <v>132.48375000000001</v>
      </c>
      <c r="AH45" s="1">
        <f>(W45*Price!$C$22)*2</f>
        <v>7.5705</v>
      </c>
      <c r="AI45" s="1">
        <f>(X45*Price!$C$22)*2</f>
        <v>22.711500000000001</v>
      </c>
      <c r="AJ45" s="2">
        <f>V45*Price!$H$15</f>
        <v>61.825750000000006</v>
      </c>
      <c r="AK45" s="1">
        <f>Price!$H$22</f>
        <v>19.466999999999999</v>
      </c>
      <c r="AL45" s="7">
        <f t="shared" si="13"/>
        <v>244.05850000000004</v>
      </c>
    </row>
    <row r="46" spans="1:38" x14ac:dyDescent="0.25">
      <c r="A46" s="197">
        <v>4</v>
      </c>
      <c r="B46" s="150" t="s">
        <v>0</v>
      </c>
      <c r="C46" s="151">
        <v>0</v>
      </c>
      <c r="D46" s="152" t="s">
        <v>1</v>
      </c>
      <c r="E46" s="153">
        <v>1</v>
      </c>
      <c r="F46" s="150" t="s">
        <v>0</v>
      </c>
      <c r="G46" s="151">
        <v>0</v>
      </c>
      <c r="H46" s="198" t="s">
        <v>1</v>
      </c>
      <c r="I46" s="251">
        <v>0</v>
      </c>
      <c r="J46" s="150" t="s">
        <v>0</v>
      </c>
      <c r="K46" s="199">
        <v>8</v>
      </c>
      <c r="L46" s="148">
        <f>V46*Price!$L$29</f>
        <v>656</v>
      </c>
      <c r="M46" s="1621">
        <f>V46*Price!$M$29</f>
        <v>0</v>
      </c>
      <c r="N46" s="148">
        <f>V46*Price!$N$29</f>
        <v>608</v>
      </c>
      <c r="O46" s="148">
        <f>V46*Price!$O$29</f>
        <v>796</v>
      </c>
      <c r="P46" s="148">
        <f>V46*Price!$P$29</f>
        <v>844</v>
      </c>
      <c r="Q46" s="148">
        <f>V46*Price!$Q$29</f>
        <v>856</v>
      </c>
      <c r="R46" s="148">
        <f>V46*Price!$R$29</f>
        <v>1224</v>
      </c>
      <c r="U46" s="2">
        <f t="shared" si="0"/>
        <v>2.6666666666666665</v>
      </c>
      <c r="V46" s="2">
        <f t="shared" si="19"/>
        <v>4</v>
      </c>
      <c r="W46" s="3">
        <f t="shared" si="15"/>
        <v>1</v>
      </c>
      <c r="X46" s="2">
        <f t="shared" si="3"/>
        <v>4</v>
      </c>
      <c r="Z46" s="45">
        <f>U46*Price!$L$7</f>
        <v>168</v>
      </c>
      <c r="AA46" s="47">
        <f>U46*Price!$M$7</f>
        <v>200</v>
      </c>
      <c r="AB46" s="49">
        <f>U46*Price!$N$7</f>
        <v>285.33333333333331</v>
      </c>
      <c r="AC46" s="51">
        <f>U46*Price!$O$7</f>
        <v>312</v>
      </c>
      <c r="AD46" s="53">
        <f>U46*Price!$P$7</f>
        <v>416</v>
      </c>
      <c r="AE46" s="55">
        <f>U46*Price!$Q$7</f>
        <v>626.66666666666663</v>
      </c>
      <c r="AF46" s="57">
        <f>U46*Price!$R$7</f>
        <v>792</v>
      </c>
      <c r="AG46" s="2">
        <f>(V46*Price!$C$15)</f>
        <v>129.78</v>
      </c>
      <c r="AH46" s="1">
        <f>(W46*Price!$C$22)*2</f>
        <v>6.4889999999999999</v>
      </c>
      <c r="AI46" s="1">
        <f>(X46*Price!$C$22)*2</f>
        <v>25.956</v>
      </c>
      <c r="AJ46" s="2">
        <f>V46*Price!$H$15</f>
        <v>60.564</v>
      </c>
      <c r="AK46" s="1">
        <f>Price!$H$22</f>
        <v>19.466999999999999</v>
      </c>
      <c r="AL46" s="7">
        <f t="shared" si="13"/>
        <v>242.25599999999997</v>
      </c>
    </row>
    <row r="47" spans="1:38" x14ac:dyDescent="0.25">
      <c r="A47" s="100">
        <v>4</v>
      </c>
      <c r="B47" s="101" t="s">
        <v>0</v>
      </c>
      <c r="C47" s="102">
        <v>0</v>
      </c>
      <c r="D47" s="103" t="s">
        <v>1</v>
      </c>
      <c r="E47" s="69">
        <v>1</v>
      </c>
      <c r="F47" s="64" t="s">
        <v>0</v>
      </c>
      <c r="G47" s="67">
        <v>2</v>
      </c>
      <c r="H47" s="205" t="s">
        <v>1</v>
      </c>
      <c r="I47" s="208">
        <v>0</v>
      </c>
      <c r="J47" s="101" t="s">
        <v>0</v>
      </c>
      <c r="K47" s="206">
        <v>8</v>
      </c>
      <c r="L47" s="59">
        <f>V47*Price!$L$29</f>
        <v>765.33333333333337</v>
      </c>
      <c r="M47" s="1622">
        <f>V47*Price!$M$29</f>
        <v>0</v>
      </c>
      <c r="N47" s="59">
        <f>V47*Price!$N$29</f>
        <v>709.33333333333337</v>
      </c>
      <c r="O47" s="59">
        <f>V47*Price!$O$29</f>
        <v>928.66666666666674</v>
      </c>
      <c r="P47" s="59">
        <f>V47*Price!$P$29</f>
        <v>984.66666666666674</v>
      </c>
      <c r="Q47" s="59">
        <f>V47*Price!$Q$29</f>
        <v>998.66666666666674</v>
      </c>
      <c r="R47" s="59">
        <f>V47*Price!$R$29</f>
        <v>1428</v>
      </c>
      <c r="U47" s="2">
        <f t="shared" si="0"/>
        <v>3.1111111111111112</v>
      </c>
      <c r="V47" s="2">
        <f t="shared" si="19"/>
        <v>4.666666666666667</v>
      </c>
      <c r="W47" s="3">
        <f t="shared" si="15"/>
        <v>1.1666666666666667</v>
      </c>
      <c r="X47" s="2">
        <f t="shared" si="3"/>
        <v>4</v>
      </c>
      <c r="Z47" s="45">
        <f>U47*Price!$L$7</f>
        <v>196</v>
      </c>
      <c r="AA47" s="47">
        <f>U47*Price!$M$7</f>
        <v>233.33333333333334</v>
      </c>
      <c r="AB47" s="49">
        <f>U47*Price!$N$7</f>
        <v>332.88888888888891</v>
      </c>
      <c r="AC47" s="51">
        <f>U47*Price!$O$7</f>
        <v>364</v>
      </c>
      <c r="AD47" s="53">
        <f>U47*Price!$P$7</f>
        <v>485.33333333333331</v>
      </c>
      <c r="AE47" s="55">
        <f>U47*Price!$Q$7</f>
        <v>731.11111111111109</v>
      </c>
      <c r="AF47" s="57">
        <f>U47*Price!$R$7</f>
        <v>924</v>
      </c>
      <c r="AG47" s="2">
        <f>(V47*Price!$C$15)</f>
        <v>151.41000000000003</v>
      </c>
      <c r="AH47" s="1">
        <f>(W47*Price!$C$22)*2</f>
        <v>7.5705</v>
      </c>
      <c r="AI47" s="1">
        <f>(X47*Price!$C$22)*2</f>
        <v>25.956</v>
      </c>
      <c r="AJ47" s="2">
        <f>V47*Price!$H$15</f>
        <v>70.658000000000001</v>
      </c>
      <c r="AK47" s="1">
        <f>Price!$H$22</f>
        <v>19.466999999999999</v>
      </c>
      <c r="AL47" s="7">
        <f t="shared" si="13"/>
        <v>275.06150000000002</v>
      </c>
    </row>
    <row r="48" spans="1:38" x14ac:dyDescent="0.25">
      <c r="A48" s="100">
        <v>4</v>
      </c>
      <c r="B48" s="101" t="s">
        <v>0</v>
      </c>
      <c r="C48" s="102">
        <v>0</v>
      </c>
      <c r="D48" s="103" t="s">
        <v>1</v>
      </c>
      <c r="E48" s="153">
        <v>1</v>
      </c>
      <c r="F48" s="150" t="s">
        <v>0</v>
      </c>
      <c r="G48" s="151">
        <v>4</v>
      </c>
      <c r="H48" s="205" t="s">
        <v>1</v>
      </c>
      <c r="I48" s="208">
        <v>0</v>
      </c>
      <c r="J48" s="101" t="s">
        <v>0</v>
      </c>
      <c r="K48" s="206">
        <v>8</v>
      </c>
      <c r="L48" s="148">
        <f>V48*Price!$L$29</f>
        <v>874.66666666666663</v>
      </c>
      <c r="M48" s="1621">
        <f>V48*Price!$M$29</f>
        <v>0</v>
      </c>
      <c r="N48" s="148">
        <f>V48*Price!$N$29</f>
        <v>810.66666666666663</v>
      </c>
      <c r="O48" s="148">
        <f>V48*Price!$O$29</f>
        <v>1061.3333333333333</v>
      </c>
      <c r="P48" s="148">
        <f>V48*Price!$P$29</f>
        <v>1125.3333333333333</v>
      </c>
      <c r="Q48" s="148">
        <f>V48*Price!$Q$29</f>
        <v>1141.3333333333333</v>
      </c>
      <c r="R48" s="148">
        <f>V48*Price!$R$29</f>
        <v>1632</v>
      </c>
      <c r="U48" s="2">
        <f t="shared" si="0"/>
        <v>3.5555555555555554</v>
      </c>
      <c r="V48" s="2">
        <f t="shared" si="19"/>
        <v>5.333333333333333</v>
      </c>
      <c r="W48" s="3">
        <f t="shared" si="15"/>
        <v>1.3333333333333333</v>
      </c>
      <c r="X48" s="2">
        <f t="shared" si="3"/>
        <v>4</v>
      </c>
      <c r="Z48" s="45">
        <f>U48*Price!$L$7</f>
        <v>224</v>
      </c>
      <c r="AA48" s="47">
        <f>U48*Price!$M$7</f>
        <v>266.66666666666663</v>
      </c>
      <c r="AB48" s="49">
        <f>U48*Price!$N$7</f>
        <v>380.4444444444444</v>
      </c>
      <c r="AC48" s="51">
        <f>U48*Price!$O$7</f>
        <v>416</v>
      </c>
      <c r="AD48" s="53">
        <f>U48*Price!$P$7</f>
        <v>554.66666666666663</v>
      </c>
      <c r="AE48" s="55">
        <f>U48*Price!$Q$7</f>
        <v>835.55555555555554</v>
      </c>
      <c r="AF48" s="57">
        <f>U48*Price!$R$7</f>
        <v>1056</v>
      </c>
      <c r="AG48" s="2">
        <f>(V48*Price!$C$15)</f>
        <v>173.04</v>
      </c>
      <c r="AH48" s="1">
        <f>(W48*Price!$C$22)*2</f>
        <v>8.6519999999999992</v>
      </c>
      <c r="AI48" s="1">
        <f>(X48*Price!$C$22)*2</f>
        <v>25.956</v>
      </c>
      <c r="AJ48" s="2">
        <f>V48*Price!$H$15</f>
        <v>80.751999999999995</v>
      </c>
      <c r="AK48" s="1">
        <f>Price!$H$22</f>
        <v>19.466999999999999</v>
      </c>
      <c r="AL48" s="7">
        <f t="shared" si="13"/>
        <v>307.86699999999996</v>
      </c>
    </row>
    <row r="49" spans="1:38" x14ac:dyDescent="0.25">
      <c r="A49" s="16">
        <v>4</v>
      </c>
      <c r="B49" s="64" t="s">
        <v>0</v>
      </c>
      <c r="C49" s="67">
        <v>6</v>
      </c>
      <c r="D49" s="70" t="s">
        <v>1</v>
      </c>
      <c r="E49" s="69">
        <v>1</v>
      </c>
      <c r="F49" s="64" t="s">
        <v>0</v>
      </c>
      <c r="G49" s="67">
        <v>0</v>
      </c>
      <c r="H49" s="63" t="s">
        <v>1</v>
      </c>
      <c r="I49" s="17">
        <v>0</v>
      </c>
      <c r="J49" s="64" t="s">
        <v>0</v>
      </c>
      <c r="K49" s="68">
        <v>8</v>
      </c>
      <c r="L49" s="59">
        <f>V49*Price!$L$29</f>
        <v>738</v>
      </c>
      <c r="M49" s="1622">
        <f>V49*Price!$M$29</f>
        <v>0</v>
      </c>
      <c r="N49" s="59">
        <f>V49*Price!$N$29</f>
        <v>684</v>
      </c>
      <c r="O49" s="59">
        <f>V49*Price!$O$29</f>
        <v>895.5</v>
      </c>
      <c r="P49" s="59">
        <f>V49*Price!$P$29</f>
        <v>949.5</v>
      </c>
      <c r="Q49" s="59">
        <f>V49*Price!$Q$29</f>
        <v>963</v>
      </c>
      <c r="R49" s="59">
        <f>V49*Price!$R$29</f>
        <v>1377</v>
      </c>
      <c r="U49" s="2">
        <f t="shared" si="0"/>
        <v>3</v>
      </c>
      <c r="V49" s="2">
        <f t="shared" si="19"/>
        <v>4.5</v>
      </c>
      <c r="W49" s="3">
        <f t="shared" si="15"/>
        <v>1</v>
      </c>
      <c r="X49" s="2">
        <f t="shared" si="3"/>
        <v>4.5</v>
      </c>
      <c r="Z49" s="45">
        <f>U49*Price!$L$7</f>
        <v>189</v>
      </c>
      <c r="AA49" s="47">
        <f>U49*Price!$M$7</f>
        <v>225</v>
      </c>
      <c r="AB49" s="49">
        <f>U49*Price!$N$7</f>
        <v>321</v>
      </c>
      <c r="AC49" s="51">
        <f>U49*Price!$O$7</f>
        <v>351</v>
      </c>
      <c r="AD49" s="53">
        <f>U49*Price!$P$7</f>
        <v>468</v>
      </c>
      <c r="AE49" s="55">
        <f>U49*Price!$Q$7</f>
        <v>705</v>
      </c>
      <c r="AF49" s="57">
        <f>U49*Price!$R$7</f>
        <v>891</v>
      </c>
      <c r="AG49" s="2">
        <f>(V49*Price!$C$15)</f>
        <v>146.0025</v>
      </c>
      <c r="AH49" s="1">
        <f>(W49*Price!$C$22)*2</f>
        <v>6.4889999999999999</v>
      </c>
      <c r="AI49" s="1">
        <f>(X49*Price!$C$22)*2</f>
        <v>29.200499999999998</v>
      </c>
      <c r="AJ49" s="2">
        <f>V49*Price!$H$15</f>
        <v>68.134500000000003</v>
      </c>
      <c r="AK49" s="1">
        <f>Price!$H$22</f>
        <v>19.466999999999999</v>
      </c>
      <c r="AL49" s="7">
        <f t="shared" si="13"/>
        <v>269.29349999999999</v>
      </c>
    </row>
    <row r="50" spans="1:38" x14ac:dyDescent="0.25">
      <c r="A50" s="100">
        <v>4</v>
      </c>
      <c r="B50" s="101" t="s">
        <v>0</v>
      </c>
      <c r="C50" s="102">
        <v>6</v>
      </c>
      <c r="D50" s="103" t="s">
        <v>1</v>
      </c>
      <c r="E50" s="153">
        <v>1</v>
      </c>
      <c r="F50" s="150" t="s">
        <v>0</v>
      </c>
      <c r="G50" s="151">
        <v>2</v>
      </c>
      <c r="H50" s="205" t="s">
        <v>1</v>
      </c>
      <c r="I50" s="208">
        <v>0</v>
      </c>
      <c r="J50" s="101" t="s">
        <v>0</v>
      </c>
      <c r="K50" s="206">
        <v>8</v>
      </c>
      <c r="L50" s="148">
        <f>V50*Price!$L$29</f>
        <v>861</v>
      </c>
      <c r="M50" s="1621">
        <f>V50*Price!$M$29</f>
        <v>0</v>
      </c>
      <c r="N50" s="148">
        <f>V50*Price!$N$29</f>
        <v>798</v>
      </c>
      <c r="O50" s="148">
        <f>V50*Price!$O$29</f>
        <v>1044.75</v>
      </c>
      <c r="P50" s="148">
        <f>V50*Price!$P$29</f>
        <v>1107.75</v>
      </c>
      <c r="Q50" s="148">
        <f>V50*Price!$Q$29</f>
        <v>1123.5</v>
      </c>
      <c r="R50" s="148">
        <f>V50*Price!$R$29</f>
        <v>1606.5</v>
      </c>
      <c r="U50" s="2">
        <f t="shared" si="0"/>
        <v>3.5</v>
      </c>
      <c r="V50" s="2">
        <f t="shared" si="19"/>
        <v>5.25</v>
      </c>
      <c r="W50" s="3">
        <f t="shared" si="15"/>
        <v>1.1666666666666667</v>
      </c>
      <c r="X50" s="2">
        <f t="shared" si="3"/>
        <v>4.5</v>
      </c>
      <c r="Z50" s="45">
        <f>U50*Price!$L$7</f>
        <v>220.5</v>
      </c>
      <c r="AA50" s="47">
        <f>U50*Price!$M$7</f>
        <v>262.5</v>
      </c>
      <c r="AB50" s="49">
        <f>U50*Price!$N$7</f>
        <v>374.5</v>
      </c>
      <c r="AC50" s="51">
        <f>U50*Price!$O$7</f>
        <v>409.5</v>
      </c>
      <c r="AD50" s="53">
        <f>U50*Price!$P$7</f>
        <v>546</v>
      </c>
      <c r="AE50" s="55">
        <f>U50*Price!$Q$7</f>
        <v>822.5</v>
      </c>
      <c r="AF50" s="57">
        <f>U50*Price!$R$7</f>
        <v>1039.5</v>
      </c>
      <c r="AG50" s="2">
        <f>(V50*Price!$C$15)</f>
        <v>170.33625000000001</v>
      </c>
      <c r="AH50" s="1">
        <f>(W50*Price!$C$22)*2</f>
        <v>7.5705</v>
      </c>
      <c r="AI50" s="1">
        <f>(X50*Price!$C$22)*2</f>
        <v>29.200499999999998</v>
      </c>
      <c r="AJ50" s="2">
        <f>V50*Price!$H$15</f>
        <v>79.490250000000003</v>
      </c>
      <c r="AK50" s="1">
        <f>Price!$H$22</f>
        <v>19.466999999999999</v>
      </c>
      <c r="AL50" s="7">
        <f t="shared" si="13"/>
        <v>306.06450000000001</v>
      </c>
    </row>
    <row r="51" spans="1:38" x14ac:dyDescent="0.25">
      <c r="A51" s="100">
        <v>4</v>
      </c>
      <c r="B51" s="101" t="s">
        <v>0</v>
      </c>
      <c r="C51" s="102">
        <v>6</v>
      </c>
      <c r="D51" s="103" t="s">
        <v>1</v>
      </c>
      <c r="E51" s="69">
        <v>1</v>
      </c>
      <c r="F51" s="64" t="s">
        <v>0</v>
      </c>
      <c r="G51" s="67">
        <v>4</v>
      </c>
      <c r="H51" s="205" t="s">
        <v>1</v>
      </c>
      <c r="I51" s="208">
        <v>0</v>
      </c>
      <c r="J51" s="101" t="s">
        <v>0</v>
      </c>
      <c r="K51" s="206">
        <v>8</v>
      </c>
      <c r="L51" s="59">
        <f>V51*Price!$L$29</f>
        <v>984</v>
      </c>
      <c r="M51" s="1622">
        <f>V51*Price!$M$29</f>
        <v>0</v>
      </c>
      <c r="N51" s="59">
        <f>V51*Price!$N$29</f>
        <v>912</v>
      </c>
      <c r="O51" s="59">
        <f>V51*Price!$O$29</f>
        <v>1194</v>
      </c>
      <c r="P51" s="59">
        <f>V51*Price!$P$29</f>
        <v>1266</v>
      </c>
      <c r="Q51" s="59">
        <f>V51*Price!$Q$29</f>
        <v>1284</v>
      </c>
      <c r="R51" s="59">
        <f>V51*Price!$R$29</f>
        <v>1836</v>
      </c>
      <c r="U51" s="2">
        <f t="shared" si="0"/>
        <v>4</v>
      </c>
      <c r="V51" s="2">
        <f t="shared" si="19"/>
        <v>6</v>
      </c>
      <c r="W51" s="3">
        <f t="shared" si="15"/>
        <v>1.3333333333333333</v>
      </c>
      <c r="X51" s="2">
        <f t="shared" si="3"/>
        <v>4.5</v>
      </c>
      <c r="Z51" s="45">
        <f>U51*Price!$L$7</f>
        <v>252</v>
      </c>
      <c r="AA51" s="47">
        <f>U51*Price!$M$7</f>
        <v>300</v>
      </c>
      <c r="AB51" s="49">
        <f>U51*Price!$N$7</f>
        <v>428</v>
      </c>
      <c r="AC51" s="51">
        <f>U51*Price!$O$7</f>
        <v>468</v>
      </c>
      <c r="AD51" s="53">
        <f>U51*Price!$P$7</f>
        <v>624</v>
      </c>
      <c r="AE51" s="55">
        <f>U51*Price!$Q$7</f>
        <v>940</v>
      </c>
      <c r="AF51" s="57">
        <f>U51*Price!$R$7</f>
        <v>1188</v>
      </c>
      <c r="AG51" s="2">
        <f>(V51*Price!$C$15)</f>
        <v>194.67000000000002</v>
      </c>
      <c r="AH51" s="1">
        <f>(W51*Price!$C$22)*2</f>
        <v>8.6519999999999992</v>
      </c>
      <c r="AI51" s="1">
        <f>(X51*Price!$C$22)*2</f>
        <v>29.200499999999998</v>
      </c>
      <c r="AJ51" s="2">
        <f>V51*Price!$H$15</f>
        <v>90.846000000000004</v>
      </c>
      <c r="AK51" s="1">
        <f>Price!$H$22</f>
        <v>19.466999999999999</v>
      </c>
      <c r="AL51" s="7">
        <f t="shared" si="13"/>
        <v>342.83550000000002</v>
      </c>
    </row>
    <row r="52" spans="1:38" x14ac:dyDescent="0.25">
      <c r="A52" s="197">
        <v>5</v>
      </c>
      <c r="B52" s="150" t="s">
        <v>0</v>
      </c>
      <c r="C52" s="151">
        <v>0</v>
      </c>
      <c r="D52" s="152" t="s">
        <v>1</v>
      </c>
      <c r="E52" s="153">
        <v>1</v>
      </c>
      <c r="F52" s="150" t="s">
        <v>0</v>
      </c>
      <c r="G52" s="151">
        <v>2</v>
      </c>
      <c r="H52" s="198" t="s">
        <v>1</v>
      </c>
      <c r="I52" s="251">
        <v>0</v>
      </c>
      <c r="J52" s="150" t="s">
        <v>0</v>
      </c>
      <c r="K52" s="199">
        <v>8</v>
      </c>
      <c r="L52" s="148">
        <f>(V52*Price!$L$29)*$V$56</f>
        <v>1052.3333333333335</v>
      </c>
      <c r="M52" s="1621">
        <f>(V52*Price!$M$29)*$V$56</f>
        <v>0</v>
      </c>
      <c r="N52" s="148">
        <f>(V52*Price!$N$29)*$V$56</f>
        <v>975.33333333333348</v>
      </c>
      <c r="O52" s="148">
        <f>(V52*Price!$O$29)*$V$56</f>
        <v>1276.916666666667</v>
      </c>
      <c r="P52" s="148">
        <f>(V52*Price!$P$29)*$V$56</f>
        <v>1353.916666666667</v>
      </c>
      <c r="Q52" s="148">
        <f>(V52*Price!$Q$29)*$V$56</f>
        <v>1373.166666666667</v>
      </c>
      <c r="R52" s="148">
        <f>(V52*Price!$R$29)*$V$56</f>
        <v>1963.5000000000005</v>
      </c>
      <c r="U52" s="2">
        <f t="shared" si="0"/>
        <v>3.8888888888888893</v>
      </c>
      <c r="V52" s="2">
        <f t="shared" si="19"/>
        <v>5.8333333333333339</v>
      </c>
      <c r="W52" s="3">
        <f t="shared" si="15"/>
        <v>1.1666666666666667</v>
      </c>
      <c r="X52" s="2">
        <f t="shared" si="3"/>
        <v>5</v>
      </c>
      <c r="Z52" s="45">
        <f>U52*Price!$L$7</f>
        <v>245.00000000000003</v>
      </c>
      <c r="AA52" s="47">
        <f>U52*Price!$M$7</f>
        <v>291.66666666666669</v>
      </c>
      <c r="AB52" s="49">
        <f>U52*Price!$N$7</f>
        <v>416.11111111111114</v>
      </c>
      <c r="AC52" s="51">
        <f>U52*Price!$O$7</f>
        <v>455.00000000000006</v>
      </c>
      <c r="AD52" s="53">
        <f>U52*Price!$P$7</f>
        <v>606.66666666666674</v>
      </c>
      <c r="AE52" s="55">
        <f>U52*Price!$Q$7</f>
        <v>913.88888888888903</v>
      </c>
      <c r="AF52" s="57">
        <f>U52*Price!$R$7</f>
        <v>1155.0000000000002</v>
      </c>
      <c r="AG52" s="2">
        <f>(V52*Price!$C$15)</f>
        <v>189.26250000000002</v>
      </c>
      <c r="AH52" s="1">
        <f>(W52*Price!$C$22)*2</f>
        <v>7.5705</v>
      </c>
      <c r="AI52" s="1">
        <f>(X52*Price!$C$22)*2</f>
        <v>32.445</v>
      </c>
      <c r="AJ52" s="2">
        <f>V52*Price!$H$15</f>
        <v>88.322500000000005</v>
      </c>
      <c r="AK52" s="1">
        <f>Price!$H$22</f>
        <v>19.466999999999999</v>
      </c>
      <c r="AL52" s="7">
        <f t="shared" si="13"/>
        <v>337.0675</v>
      </c>
    </row>
    <row r="53" spans="1:38" x14ac:dyDescent="0.25">
      <c r="A53" s="16">
        <v>5</v>
      </c>
      <c r="B53" s="64" t="s">
        <v>0</v>
      </c>
      <c r="C53" s="67">
        <v>6</v>
      </c>
      <c r="D53" s="70" t="s">
        <v>1</v>
      </c>
      <c r="E53" s="69">
        <v>1</v>
      </c>
      <c r="F53" s="64" t="s">
        <v>0</v>
      </c>
      <c r="G53" s="67">
        <v>2</v>
      </c>
      <c r="H53" s="63" t="s">
        <v>1</v>
      </c>
      <c r="I53" s="17">
        <v>0</v>
      </c>
      <c r="J53" s="64" t="s">
        <v>0</v>
      </c>
      <c r="K53" s="68">
        <v>8</v>
      </c>
      <c r="L53" s="59">
        <f>(V53*Price!$L$29)*$V$56</f>
        <v>1157.5666666666668</v>
      </c>
      <c r="M53" s="1622">
        <f>(V53*Price!$M$29)*$V$56</f>
        <v>0</v>
      </c>
      <c r="N53" s="59">
        <f>(V53*Price!$N$29)*$V$56</f>
        <v>1072.8666666666668</v>
      </c>
      <c r="O53" s="59">
        <f>(V53*Price!$O$29)*$V$56</f>
        <v>1404.6083333333336</v>
      </c>
      <c r="P53" s="59">
        <f>(V53*Price!$P$29)*$V$56</f>
        <v>1489.3083333333336</v>
      </c>
      <c r="Q53" s="59">
        <f>(V53*Price!$Q$29)*$V$56</f>
        <v>1510.4833333333336</v>
      </c>
      <c r="R53" s="59">
        <f>(V53*Price!$R$29)*$V$56</f>
        <v>2159.8500000000004</v>
      </c>
      <c r="U53" s="2">
        <f t="shared" si="0"/>
        <v>4.2777777777777777</v>
      </c>
      <c r="V53" s="2">
        <f t="shared" si="19"/>
        <v>6.416666666666667</v>
      </c>
      <c r="W53" s="3">
        <f t="shared" si="15"/>
        <v>1.1666666666666667</v>
      </c>
      <c r="X53" s="2">
        <f t="shared" si="3"/>
        <v>5.5</v>
      </c>
      <c r="Z53" s="45">
        <f>U53*Price!$L$7</f>
        <v>269.5</v>
      </c>
      <c r="AA53" s="47">
        <f>U53*Price!$M$7</f>
        <v>320.83333333333331</v>
      </c>
      <c r="AB53" s="49">
        <f>U53*Price!$N$7</f>
        <v>457.72222222222223</v>
      </c>
      <c r="AC53" s="51">
        <f>U53*Price!$O$7</f>
        <v>500.5</v>
      </c>
      <c r="AD53" s="53">
        <f>U53*Price!$P$7</f>
        <v>667.33333333333337</v>
      </c>
      <c r="AE53" s="55">
        <f>U53*Price!$Q$7</f>
        <v>1005.2777777777777</v>
      </c>
      <c r="AF53" s="57">
        <f>U53*Price!$R$7</f>
        <v>1270.5</v>
      </c>
      <c r="AG53" s="2">
        <f>(V53*Price!$C$15)</f>
        <v>208.18875</v>
      </c>
      <c r="AH53" s="1">
        <f>(W53*Price!$C$22)*2</f>
        <v>7.5705</v>
      </c>
      <c r="AI53" s="1">
        <f>(X53*Price!$C$22)*2</f>
        <v>35.689500000000002</v>
      </c>
      <c r="AJ53" s="2">
        <f>V53*Price!$H$15</f>
        <v>97.154750000000007</v>
      </c>
      <c r="AK53" s="1">
        <f>Price!$H$22</f>
        <v>19.466999999999999</v>
      </c>
      <c r="AL53" s="7">
        <f t="shared" si="13"/>
        <v>368.07050000000004</v>
      </c>
    </row>
    <row r="54" spans="1:38" x14ac:dyDescent="0.25">
      <c r="A54" s="197">
        <v>6</v>
      </c>
      <c r="B54" s="150" t="s">
        <v>0</v>
      </c>
      <c r="C54" s="151">
        <v>0</v>
      </c>
      <c r="D54" s="152" t="s">
        <v>1</v>
      </c>
      <c r="E54" s="153">
        <v>1</v>
      </c>
      <c r="F54" s="150" t="s">
        <v>0</v>
      </c>
      <c r="G54" s="151">
        <v>2</v>
      </c>
      <c r="H54" s="198" t="s">
        <v>1</v>
      </c>
      <c r="I54" s="251">
        <v>0</v>
      </c>
      <c r="J54" s="150" t="s">
        <v>0</v>
      </c>
      <c r="K54" s="199">
        <v>8</v>
      </c>
      <c r="L54" s="148">
        <f>(V54*Price!$L$29)*$V$56</f>
        <v>1262.8000000000002</v>
      </c>
      <c r="M54" s="1621">
        <f>(V54*Price!$M$29)*$V$56</f>
        <v>0</v>
      </c>
      <c r="N54" s="148">
        <f>(V54*Price!$N$29)*$V$56</f>
        <v>1170.4000000000001</v>
      </c>
      <c r="O54" s="148">
        <f>(V54*Price!$O$29)*$V$56</f>
        <v>1532.3000000000002</v>
      </c>
      <c r="P54" s="148">
        <f>(V54*Price!$P$29)*$V$56</f>
        <v>1624.7</v>
      </c>
      <c r="Q54" s="148">
        <f>(V54*Price!$Q$29)*$V$56</f>
        <v>1647.8000000000002</v>
      </c>
      <c r="R54" s="148">
        <f>(V54*Price!$R$29)*$V$56</f>
        <v>2356.2000000000003</v>
      </c>
      <c r="U54" s="2">
        <f t="shared" si="0"/>
        <v>4.6666666666666661</v>
      </c>
      <c r="V54" s="2">
        <f t="shared" si="19"/>
        <v>7</v>
      </c>
      <c r="W54" s="3">
        <f t="shared" si="15"/>
        <v>1.1666666666666667</v>
      </c>
      <c r="X54" s="2">
        <f t="shared" si="3"/>
        <v>6</v>
      </c>
      <c r="Z54" s="45">
        <f>U54*Price!$L$7</f>
        <v>293.99999999999994</v>
      </c>
      <c r="AA54" s="47">
        <f>U54*Price!$M$7</f>
        <v>349.99999999999994</v>
      </c>
      <c r="AB54" s="49">
        <f>U54*Price!$N$7</f>
        <v>499.33333333333326</v>
      </c>
      <c r="AC54" s="51">
        <f>U54*Price!$O$7</f>
        <v>545.99999999999989</v>
      </c>
      <c r="AD54" s="53">
        <f>U54*Price!$P$7</f>
        <v>727.99999999999989</v>
      </c>
      <c r="AE54" s="55">
        <f>U54*Price!$Q$7</f>
        <v>1096.6666666666665</v>
      </c>
      <c r="AF54" s="57">
        <f>U54*Price!$R$7</f>
        <v>1385.9999999999998</v>
      </c>
      <c r="AG54" s="2">
        <f>(V54*Price!$C$15)</f>
        <v>227.11500000000001</v>
      </c>
      <c r="AH54" s="1">
        <f>(W54*Price!$C$22)*2</f>
        <v>7.5705</v>
      </c>
      <c r="AI54" s="1">
        <f>(X54*Price!$C$22)*2</f>
        <v>38.933999999999997</v>
      </c>
      <c r="AJ54" s="2">
        <f>V54*Price!$H$15</f>
        <v>105.98699999999999</v>
      </c>
      <c r="AK54" s="1">
        <f>Price!$H$22</f>
        <v>19.466999999999999</v>
      </c>
      <c r="AL54" s="7">
        <f t="shared" si="13"/>
        <v>399.07349999999997</v>
      </c>
    </row>
    <row r="55" spans="1:38" ht="10.5" customHeight="1" x14ac:dyDescent="0.25"/>
    <row r="56" spans="1:38" ht="12" customHeight="1" x14ac:dyDescent="0.25">
      <c r="L56" s="1858"/>
      <c r="M56" s="1858"/>
      <c r="N56" s="1858"/>
      <c r="O56" s="1502"/>
      <c r="P56" s="11"/>
      <c r="Q56" s="11"/>
      <c r="R56" s="75"/>
      <c r="V56" s="1">
        <v>1.1000000000000001</v>
      </c>
    </row>
    <row r="57" spans="1:38" ht="12" customHeight="1" x14ac:dyDescent="0.25">
      <c r="L57" s="1858"/>
      <c r="M57" s="1858"/>
      <c r="N57" s="1858"/>
      <c r="O57" s="1502"/>
      <c r="P57" s="11"/>
      <c r="Q57" s="1503"/>
      <c r="R57" s="1501"/>
    </row>
    <row r="58" spans="1:38" ht="12" customHeight="1" x14ac:dyDescent="0.25">
      <c r="L58" s="1858"/>
      <c r="M58" s="1858"/>
      <c r="N58" s="1858"/>
      <c r="O58" s="1502"/>
      <c r="P58" s="11"/>
      <c r="Q58" s="1503"/>
      <c r="R58" s="1501"/>
    </row>
    <row r="59" spans="1:38" ht="12" customHeight="1" x14ac:dyDescent="0.25">
      <c r="L59" s="1858"/>
      <c r="M59" s="1859"/>
      <c r="N59" s="1859"/>
      <c r="O59" s="1501"/>
      <c r="P59" s="11"/>
      <c r="Q59" s="1503"/>
      <c r="R59" s="1501"/>
    </row>
  </sheetData>
  <mergeCells count="21">
    <mergeCell ref="R3:R5"/>
    <mergeCell ref="Z3:AF3"/>
    <mergeCell ref="Z4:AF4"/>
    <mergeCell ref="A7:K7"/>
    <mergeCell ref="A12:K12"/>
    <mergeCell ref="L56:N56"/>
    <mergeCell ref="L57:N57"/>
    <mergeCell ref="L58:N58"/>
    <mergeCell ref="L59:N59"/>
    <mergeCell ref="A1:K1"/>
    <mergeCell ref="L1:M1"/>
    <mergeCell ref="N1:R1"/>
    <mergeCell ref="A2:K5"/>
    <mergeCell ref="L2:R2"/>
    <mergeCell ref="L3:L5"/>
    <mergeCell ref="M3:M5"/>
    <mergeCell ref="N3:N5"/>
    <mergeCell ref="O3:O5"/>
    <mergeCell ref="P3:P5"/>
    <mergeCell ref="A37:K37"/>
    <mergeCell ref="Q3:Q5"/>
  </mergeCells>
  <printOptions horizontalCentered="1" verticalCentered="1"/>
  <pageMargins left="0.75" right="0.25" top="0.25" bottom="0.25" header="0.3" footer="0.3"/>
  <pageSetup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78</vt:i4>
      </vt:variant>
    </vt:vector>
  </HeadingPairs>
  <TitlesOfParts>
    <vt:vector size="158" baseType="lpstr">
      <vt:lpstr>Price</vt:lpstr>
      <vt:lpstr>6"DieBase</vt:lpstr>
      <vt:lpstr>8"DieBase</vt:lpstr>
      <vt:lpstr>Flat Bevel</vt:lpstr>
      <vt:lpstr>Pol. 2 Import</vt:lpstr>
      <vt:lpstr>Pol. 3 Import</vt:lpstr>
      <vt:lpstr>Pol. 5 Import</vt:lpstr>
      <vt:lpstr>BRP Bases Import</vt:lpstr>
      <vt:lpstr>MRG Bases Import</vt:lpstr>
      <vt:lpstr>ALL POL Bases Import</vt:lpstr>
      <vt:lpstr>BRP Flats Import</vt:lpstr>
      <vt:lpstr>Sawn Flats Import</vt:lpstr>
      <vt:lpstr>Bevels Import</vt:lpstr>
      <vt:lpstr>Xtra Links 6"</vt:lpstr>
      <vt:lpstr>SLANTS Import</vt:lpstr>
      <vt:lpstr>VaseFoundCrem</vt:lpstr>
      <vt:lpstr>Rex 1002,1003,1004</vt:lpstr>
      <vt:lpstr>Rex 1006</vt:lpstr>
      <vt:lpstr>Rex 1010</vt:lpstr>
      <vt:lpstr>Rex 1027</vt:lpstr>
      <vt:lpstr>Rex 1032,1033,1034</vt:lpstr>
      <vt:lpstr>Rex 1041</vt:lpstr>
      <vt:lpstr>Rex 1043</vt:lpstr>
      <vt:lpstr>Rex 1044</vt:lpstr>
      <vt:lpstr>Rex 1045</vt:lpstr>
      <vt:lpstr>Rex 1056</vt:lpstr>
      <vt:lpstr>Rex 1060</vt:lpstr>
      <vt:lpstr>Rex 1062</vt:lpstr>
      <vt:lpstr>Rex 1065</vt:lpstr>
      <vt:lpstr>Rex 1067</vt:lpstr>
      <vt:lpstr>Rex 1068,1069,1070</vt:lpstr>
      <vt:lpstr>Rex 1075</vt:lpstr>
      <vt:lpstr>Rex 1082</vt:lpstr>
      <vt:lpstr>Rex 1092</vt:lpstr>
      <vt:lpstr>Rex 1102</vt:lpstr>
      <vt:lpstr>Rex 1102a</vt:lpstr>
      <vt:lpstr>Rex 1110</vt:lpstr>
      <vt:lpstr>Rex 1114</vt:lpstr>
      <vt:lpstr>Rex 1116</vt:lpstr>
      <vt:lpstr>Rex 1117</vt:lpstr>
      <vt:lpstr>Rex 1119</vt:lpstr>
      <vt:lpstr>Rex 1120</vt:lpstr>
      <vt:lpstr>Rex 1124</vt:lpstr>
      <vt:lpstr>Rex 1125</vt:lpstr>
      <vt:lpstr>Rex1132</vt:lpstr>
      <vt:lpstr>Rex 1135</vt:lpstr>
      <vt:lpstr>Rex 1143</vt:lpstr>
      <vt:lpstr>Rex 1145</vt:lpstr>
      <vt:lpstr>Rex 1146</vt:lpstr>
      <vt:lpstr>Rex 1147</vt:lpstr>
      <vt:lpstr>Rex 1150</vt:lpstr>
      <vt:lpstr>Rex 1152</vt:lpstr>
      <vt:lpstr>Rex 1155</vt:lpstr>
      <vt:lpstr>Rex 1156</vt:lpstr>
      <vt:lpstr>Rex 1158</vt:lpstr>
      <vt:lpstr>Rex 1160</vt:lpstr>
      <vt:lpstr>Rex 1170</vt:lpstr>
      <vt:lpstr>Rex 1171</vt:lpstr>
      <vt:lpstr>950</vt:lpstr>
      <vt:lpstr>Rex 1178</vt:lpstr>
      <vt:lpstr>Rex 1179</vt:lpstr>
      <vt:lpstr>Rex 1181</vt:lpstr>
      <vt:lpstr>Rex 1180</vt:lpstr>
      <vt:lpstr>Rex 1182</vt:lpstr>
      <vt:lpstr>Rex 1183</vt:lpstr>
      <vt:lpstr>Rex 1184</vt:lpstr>
      <vt:lpstr>Rex 1185</vt:lpstr>
      <vt:lpstr>Rex 1186</vt:lpstr>
      <vt:lpstr>Rex 1187</vt:lpstr>
      <vt:lpstr>Rex 1188</vt:lpstr>
      <vt:lpstr>Rex 1189</vt:lpstr>
      <vt:lpstr>ImportSS1</vt:lpstr>
      <vt:lpstr>ImportSS2</vt:lpstr>
      <vt:lpstr>ImportSS3</vt:lpstr>
      <vt:lpstr>ImportSS4</vt:lpstr>
      <vt:lpstr>ImportSS5</vt:lpstr>
      <vt:lpstr>Benches</vt:lpstr>
      <vt:lpstr>Xtra Lnks Bases</vt:lpstr>
      <vt:lpstr>Xtra Lnks Dies</vt:lpstr>
      <vt:lpstr>ImpLnks1</vt:lpstr>
      <vt:lpstr>'6"DieBase'!Print_Area</vt:lpstr>
      <vt:lpstr>'8"DieBase'!Print_Area</vt:lpstr>
      <vt:lpstr>'ALL POL Bases Import'!Print_Area</vt:lpstr>
      <vt:lpstr>Benches!Print_Area</vt:lpstr>
      <vt:lpstr>'Bevels Import'!Print_Area</vt:lpstr>
      <vt:lpstr>'BRP Bases Import'!Print_Area</vt:lpstr>
      <vt:lpstr>'BRP Flats Import'!Print_Area</vt:lpstr>
      <vt:lpstr>'Flat Bevel'!Print_Area</vt:lpstr>
      <vt:lpstr>ImpLnks1!Print_Area</vt:lpstr>
      <vt:lpstr>ImportSS1!Print_Area</vt:lpstr>
      <vt:lpstr>ImportSS2!Print_Area</vt:lpstr>
      <vt:lpstr>ImportSS3!Print_Area</vt:lpstr>
      <vt:lpstr>ImportSS4!Print_Area</vt:lpstr>
      <vt:lpstr>ImportSS5!Print_Area</vt:lpstr>
      <vt:lpstr>'MRG Bases Import'!Print_Area</vt:lpstr>
      <vt:lpstr>'Pol. 2 Import'!Print_Area</vt:lpstr>
      <vt:lpstr>'Pol. 3 Import'!Print_Area</vt:lpstr>
      <vt:lpstr>'Pol. 5 Import'!Print_Area</vt:lpstr>
      <vt:lpstr>'Rex 1002,1003,1004'!Print_Area</vt:lpstr>
      <vt:lpstr>'Rex 1006'!Print_Area</vt:lpstr>
      <vt:lpstr>'Rex 1010'!Print_Area</vt:lpstr>
      <vt:lpstr>'Rex 1027'!Print_Area</vt:lpstr>
      <vt:lpstr>'Rex 1032,1033,1034'!Print_Area</vt:lpstr>
      <vt:lpstr>'Rex 1041'!Print_Area</vt:lpstr>
      <vt:lpstr>'Rex 1043'!Print_Area</vt:lpstr>
      <vt:lpstr>'Rex 1044'!Print_Area</vt:lpstr>
      <vt:lpstr>'Rex 1045'!Print_Area</vt:lpstr>
      <vt:lpstr>'Rex 1056'!Print_Area</vt:lpstr>
      <vt:lpstr>'Rex 1060'!Print_Area</vt:lpstr>
      <vt:lpstr>'Rex 1062'!Print_Area</vt:lpstr>
      <vt:lpstr>'Rex 1065'!Print_Area</vt:lpstr>
      <vt:lpstr>'Rex 1067'!Print_Area</vt:lpstr>
      <vt:lpstr>'Rex 1068,1069,1070'!Print_Area</vt:lpstr>
      <vt:lpstr>'Rex 1075'!Print_Area</vt:lpstr>
      <vt:lpstr>'Rex 1082'!Print_Area</vt:lpstr>
      <vt:lpstr>'Rex 1092'!Print_Area</vt:lpstr>
      <vt:lpstr>'Rex 1102'!Print_Area</vt:lpstr>
      <vt:lpstr>'Rex 1102a'!Print_Area</vt:lpstr>
      <vt:lpstr>'Rex 1110'!Print_Area</vt:lpstr>
      <vt:lpstr>'Rex 1114'!Print_Area</vt:lpstr>
      <vt:lpstr>'Rex 1116'!Print_Area</vt:lpstr>
      <vt:lpstr>'Rex 1117'!Print_Area</vt:lpstr>
      <vt:lpstr>'Rex 1119'!Print_Area</vt:lpstr>
      <vt:lpstr>'Rex 1120'!Print_Area</vt:lpstr>
      <vt:lpstr>'Rex 1124'!Print_Area</vt:lpstr>
      <vt:lpstr>'Rex 1125'!Print_Area</vt:lpstr>
      <vt:lpstr>'Rex 1135'!Print_Area</vt:lpstr>
      <vt:lpstr>'Rex 1143'!Print_Area</vt:lpstr>
      <vt:lpstr>'Rex 1145'!Print_Area</vt:lpstr>
      <vt:lpstr>'Rex 1146'!Print_Area</vt:lpstr>
      <vt:lpstr>'Rex 1147'!Print_Area</vt:lpstr>
      <vt:lpstr>'Rex 1150'!Print_Area</vt:lpstr>
      <vt:lpstr>'Rex 1152'!Print_Area</vt:lpstr>
      <vt:lpstr>'Rex 1155'!Print_Area</vt:lpstr>
      <vt:lpstr>'Rex 1156'!Print_Area</vt:lpstr>
      <vt:lpstr>'Rex 1158'!Print_Area</vt:lpstr>
      <vt:lpstr>'Rex 1160'!Print_Area</vt:lpstr>
      <vt:lpstr>'Rex 1170'!Print_Area</vt:lpstr>
      <vt:lpstr>'Rex 1171'!Print_Area</vt:lpstr>
      <vt:lpstr>'Rex 1178'!Print_Area</vt:lpstr>
      <vt:lpstr>'Rex 1179'!Print_Area</vt:lpstr>
      <vt:lpstr>'Rex 1180'!Print_Area</vt:lpstr>
      <vt:lpstr>'Rex 1181'!Print_Area</vt:lpstr>
      <vt:lpstr>'Rex 1182'!Print_Area</vt:lpstr>
      <vt:lpstr>'Rex 1183'!Print_Area</vt:lpstr>
      <vt:lpstr>'Rex 1184'!Print_Area</vt:lpstr>
      <vt:lpstr>'Rex 1185'!Print_Area</vt:lpstr>
      <vt:lpstr>'Rex 1186'!Print_Area</vt:lpstr>
      <vt:lpstr>'Rex 1187'!Print_Area</vt:lpstr>
      <vt:lpstr>'Rex 1188'!Print_Area</vt:lpstr>
      <vt:lpstr>'Rex 1189'!Print_Area</vt:lpstr>
      <vt:lpstr>'Rex1132'!Print_Area</vt:lpstr>
      <vt:lpstr>'Sawn Flats Import'!Print_Area</vt:lpstr>
      <vt:lpstr>'SLANTS Import'!Print_Area</vt:lpstr>
      <vt:lpstr>VaseFoundCrem!Print_Area</vt:lpstr>
      <vt:lpstr>'Xtra Links 6"'!Print_Area</vt:lpstr>
      <vt:lpstr>'Xtra Lnks Bases'!Print_Area</vt:lpstr>
      <vt:lpstr>'Xtra Lnks Dies'!Print_Area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Leischke</dc:creator>
  <cp:lastModifiedBy>Angela Leischke</cp:lastModifiedBy>
  <cp:lastPrinted>2022-01-06T18:23:05Z</cp:lastPrinted>
  <dcterms:created xsi:type="dcterms:W3CDTF">2020-01-02T21:40:28Z</dcterms:created>
  <dcterms:modified xsi:type="dcterms:W3CDTF">2022-03-02T21:51:32Z</dcterms:modified>
</cp:coreProperties>
</file>